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6.xml" ContentType="application/vnd.openxmlformats-officedocument.drawingml.chart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xl/tables/table5.xml" ContentType="application/vnd.openxmlformats-officedocument.spreadsheetml.table+xml"/>
  <Override PartName="/xl/pivotTables/pivotTable7.xml" ContentType="application/vnd.openxmlformats-officedocument.spreadsheetml.pivot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1080" yWindow="1260" windowWidth="19440" windowHeight="11445" firstSheet="5" activeTab="5"/>
  </bookViews>
  <sheets>
    <sheet name="mapping" sheetId="2" state="hidden" r:id="rId1"/>
    <sheet name="Data" sheetId="1" state="hidden" r:id="rId2"/>
    <sheet name="Data All Countries" sheetId="6" state="hidden" r:id="rId3"/>
    <sheet name="Data Main Countries" sheetId="3" state="hidden" r:id="rId4"/>
    <sheet name="Pivot Main Countries" sheetId="4" state="hidden" r:id="rId5"/>
    <sheet name="Dashboard" sheetId="5" r:id="rId6"/>
    <sheet name="Pivot Hours" sheetId="10" state="hidden" r:id="rId7"/>
    <sheet name="Pivot All countries" sheetId="7" state="hidden" r:id="rId8"/>
    <sheet name="Pivot Experience" sheetId="9" state="hidden" r:id="rId9"/>
  </sheets>
  <definedNames>
    <definedName name="Countries" localSheetId="8">tblCountries[Mapping]</definedName>
    <definedName name="Countries" localSheetId="6">tblCountries[Mapping]</definedName>
    <definedName name="Countries">tblCountries[Mapping]</definedName>
    <definedName name="Function" localSheetId="8">'Pivot Experience'!#REF!</definedName>
    <definedName name="Function" localSheetId="6">'Pivot Hours'!#REF!</definedName>
    <definedName name="Function">'Pivot Main Countries'!$A$17:$A$25</definedName>
  </definedNames>
  <calcPr calcId="125725"/>
  <pivotCaches>
    <pivotCache cacheId="0" r:id="rId10"/>
    <pivotCache cacheId="1" r:id="rId11"/>
  </pivotCaches>
</workbook>
</file>

<file path=xl/calcChain.xml><?xml version="1.0" encoding="utf-8"?>
<calcChain xmlns="http://schemas.openxmlformats.org/spreadsheetml/2006/main">
  <c r="E26" i="10"/>
  <c r="D26"/>
  <c r="C26"/>
  <c r="B26"/>
  <c r="E21"/>
  <c r="D21"/>
  <c r="C21"/>
  <c r="B21"/>
  <c r="G15" i="9"/>
  <c r="K14"/>
  <c r="J14"/>
  <c r="I14"/>
  <c r="H14"/>
  <c r="G14"/>
  <c r="K13"/>
  <c r="J13"/>
  <c r="I13"/>
  <c r="H13"/>
  <c r="G13"/>
  <c r="K12"/>
  <c r="J12"/>
  <c r="I12"/>
  <c r="H12"/>
  <c r="G12"/>
  <c r="K11"/>
  <c r="K15" s="1"/>
  <c r="J11"/>
  <c r="J15" s="1"/>
  <c r="I11"/>
  <c r="I15" s="1"/>
  <c r="H11"/>
  <c r="H15" s="1"/>
  <c r="E11"/>
  <c r="D11"/>
  <c r="C11"/>
  <c r="E15"/>
  <c r="D15"/>
  <c r="C15"/>
  <c r="B15"/>
  <c r="E14"/>
  <c r="D14"/>
  <c r="C14"/>
  <c r="B14"/>
  <c r="E13"/>
  <c r="D13"/>
  <c r="C13"/>
  <c r="B13"/>
  <c r="E12"/>
  <c r="D12"/>
  <c r="C12"/>
  <c r="B12"/>
  <c r="B11"/>
  <c r="A15"/>
  <c r="A14"/>
  <c r="A13"/>
  <c r="A12"/>
  <c r="M1886" i="6"/>
  <c r="M1885"/>
  <c r="M1884"/>
  <c r="M1883"/>
  <c r="M1882"/>
  <c r="M1881"/>
  <c r="M1880"/>
  <c r="M1879"/>
  <c r="M1878"/>
  <c r="M1877"/>
  <c r="M1876"/>
  <c r="M1875"/>
  <c r="M1874"/>
  <c r="M1873"/>
  <c r="M1872"/>
  <c r="M1871"/>
  <c r="M1870"/>
  <c r="M1869"/>
  <c r="M1868"/>
  <c r="M1867"/>
  <c r="M1866"/>
  <c r="M1865"/>
  <c r="M1864"/>
  <c r="M1863"/>
  <c r="M1862"/>
  <c r="M1861"/>
  <c r="M1860"/>
  <c r="M1859"/>
  <c r="M1858"/>
  <c r="M1857"/>
  <c r="M1856"/>
  <c r="M1855"/>
  <c r="M1854"/>
  <c r="M1853"/>
  <c r="M1852"/>
  <c r="M1851"/>
  <c r="M1850"/>
  <c r="M1849"/>
  <c r="M1848"/>
  <c r="M1847"/>
  <c r="M1846"/>
  <c r="M1845"/>
  <c r="M1844"/>
  <c r="M1843"/>
  <c r="M1842"/>
  <c r="M1841"/>
  <c r="M1840"/>
  <c r="M1839"/>
  <c r="M1838"/>
  <c r="M1837"/>
  <c r="M1836"/>
  <c r="M1835"/>
  <c r="M1834"/>
  <c r="M1833"/>
  <c r="M1832"/>
  <c r="M1831"/>
  <c r="M1830"/>
  <c r="M1829"/>
  <c r="M1828"/>
  <c r="M1827"/>
  <c r="M1826"/>
  <c r="M1825"/>
  <c r="M1824"/>
  <c r="M1823"/>
  <c r="M1822"/>
  <c r="M1821"/>
  <c r="M1820"/>
  <c r="M1819"/>
  <c r="M1818"/>
  <c r="M1817"/>
  <c r="M1816"/>
  <c r="M1815"/>
  <c r="M1814"/>
  <c r="M1813"/>
  <c r="M1812"/>
  <c r="M1811"/>
  <c r="M1810"/>
  <c r="M1809"/>
  <c r="M1808"/>
  <c r="M1807"/>
  <c r="M1806"/>
  <c r="M1805"/>
  <c r="M1804"/>
  <c r="M1803"/>
  <c r="M1802"/>
  <c r="M1801"/>
  <c r="M1800"/>
  <c r="M1799"/>
  <c r="M1798"/>
  <c r="M1797"/>
  <c r="M1796"/>
  <c r="M1795"/>
  <c r="M1794"/>
  <c r="M1793"/>
  <c r="M1792"/>
  <c r="M1791"/>
  <c r="M1790"/>
  <c r="M1789"/>
  <c r="M1788"/>
  <c r="M1787"/>
  <c r="M1786"/>
  <c r="M1785"/>
  <c r="M1784"/>
  <c r="M1783"/>
  <c r="M1782"/>
  <c r="M1781"/>
  <c r="M1780"/>
  <c r="M1779"/>
  <c r="M1778"/>
  <c r="M1777"/>
  <c r="M1776"/>
  <c r="M1775"/>
  <c r="M1774"/>
  <c r="M1773"/>
  <c r="M1772"/>
  <c r="M1771"/>
  <c r="M1770"/>
  <c r="M1769"/>
  <c r="M1768"/>
  <c r="M1767"/>
  <c r="M1766"/>
  <c r="M1765"/>
  <c r="M1764"/>
  <c r="M1763"/>
  <c r="M1762"/>
  <c r="M1761"/>
  <c r="M1760"/>
  <c r="M1759"/>
  <c r="M1758"/>
  <c r="M1757"/>
  <c r="M1756"/>
  <c r="M1755"/>
  <c r="M1754"/>
  <c r="M1753"/>
  <c r="M1752"/>
  <c r="M1751"/>
  <c r="M1750"/>
  <c r="M1749"/>
  <c r="M1748"/>
  <c r="M1747"/>
  <c r="M1746"/>
  <c r="M1745"/>
  <c r="M1744"/>
  <c r="M1743"/>
  <c r="M1742"/>
  <c r="M1741"/>
  <c r="M1740"/>
  <c r="M1739"/>
  <c r="M1738"/>
  <c r="M1737"/>
  <c r="M1736"/>
  <c r="M1735"/>
  <c r="M1734"/>
  <c r="M1733"/>
  <c r="M1732"/>
  <c r="M1731"/>
  <c r="M1730"/>
  <c r="M1729"/>
  <c r="M1728"/>
  <c r="M1727"/>
  <c r="M1726"/>
  <c r="M1725"/>
  <c r="M1724"/>
  <c r="M1723"/>
  <c r="M1722"/>
  <c r="M1721"/>
  <c r="M1720"/>
  <c r="M1719"/>
  <c r="M1718"/>
  <c r="M1717"/>
  <c r="M1716"/>
  <c r="M1715"/>
  <c r="M1714"/>
  <c r="M1713"/>
  <c r="M1712"/>
  <c r="M1711"/>
  <c r="M1710"/>
  <c r="M1709"/>
  <c r="M1708"/>
  <c r="M1707"/>
  <c r="M1706"/>
  <c r="M1705"/>
  <c r="M1704"/>
  <c r="M1703"/>
  <c r="M1702"/>
  <c r="M1701"/>
  <c r="M1700"/>
  <c r="M1699"/>
  <c r="M1698"/>
  <c r="M1697"/>
  <c r="M1696"/>
  <c r="M1695"/>
  <c r="M1694"/>
  <c r="M1693"/>
  <c r="M1692"/>
  <c r="M1691"/>
  <c r="M1690"/>
  <c r="M1689"/>
  <c r="M1688"/>
  <c r="M1687"/>
  <c r="M1686"/>
  <c r="M1685"/>
  <c r="M1684"/>
  <c r="M1683"/>
  <c r="M1682"/>
  <c r="M1681"/>
  <c r="M1680"/>
  <c r="M1679"/>
  <c r="M1678"/>
  <c r="M1677"/>
  <c r="M1676"/>
  <c r="M1675"/>
  <c r="M1674"/>
  <c r="M1673"/>
  <c r="M1672"/>
  <c r="M1671"/>
  <c r="M1670"/>
  <c r="M1669"/>
  <c r="M1668"/>
  <c r="M1667"/>
  <c r="M1666"/>
  <c r="M1665"/>
  <c r="M1664"/>
  <c r="M1663"/>
  <c r="M1662"/>
  <c r="M1661"/>
  <c r="M1660"/>
  <c r="M1659"/>
  <c r="M1658"/>
  <c r="M1657"/>
  <c r="M1656"/>
  <c r="M1655"/>
  <c r="M1654"/>
  <c r="M1653"/>
  <c r="M1652"/>
  <c r="M1651"/>
  <c r="M1650"/>
  <c r="M1649"/>
  <c r="M1648"/>
  <c r="M1647"/>
  <c r="M1646"/>
  <c r="M1645"/>
  <c r="M1644"/>
  <c r="M1643"/>
  <c r="M1642"/>
  <c r="M1641"/>
  <c r="M1640"/>
  <c r="M1639"/>
  <c r="M1638"/>
  <c r="M1637"/>
  <c r="M1636"/>
  <c r="M1635"/>
  <c r="M1634"/>
  <c r="M1633"/>
  <c r="M1632"/>
  <c r="M1631"/>
  <c r="M1630"/>
  <c r="M1629"/>
  <c r="M1628"/>
  <c r="M1627"/>
  <c r="M1626"/>
  <c r="M1625"/>
  <c r="M1624"/>
  <c r="M1623"/>
  <c r="M1622"/>
  <c r="M1621"/>
  <c r="M1620"/>
  <c r="M1619"/>
  <c r="M1618"/>
  <c r="M1617"/>
  <c r="M1616"/>
  <c r="M1615"/>
  <c r="M1614"/>
  <c r="M1613"/>
  <c r="M1612"/>
  <c r="M1611"/>
  <c r="M1610"/>
  <c r="M1609"/>
  <c r="M1608"/>
  <c r="M1607"/>
  <c r="M1606"/>
  <c r="M1605"/>
  <c r="M1604"/>
  <c r="M1603"/>
  <c r="M1602"/>
  <c r="M1601"/>
  <c r="M1600"/>
  <c r="M1599"/>
  <c r="M1598"/>
  <c r="M1597"/>
  <c r="M1596"/>
  <c r="M1595"/>
  <c r="M1594"/>
  <c r="M1593"/>
  <c r="M1592"/>
  <c r="M1591"/>
  <c r="M1590"/>
  <c r="M1589"/>
  <c r="M1588"/>
  <c r="M1587"/>
  <c r="M1586"/>
  <c r="M1585"/>
  <c r="M1584"/>
  <c r="M1583"/>
  <c r="M1582"/>
  <c r="M1581"/>
  <c r="M1580"/>
  <c r="M1579"/>
  <c r="M1578"/>
  <c r="M1577"/>
  <c r="M1576"/>
  <c r="M1575"/>
  <c r="M1574"/>
  <c r="M1573"/>
  <c r="M1572"/>
  <c r="M1571"/>
  <c r="M1570"/>
  <c r="M1569"/>
  <c r="M1568"/>
  <c r="M1567"/>
  <c r="M1566"/>
  <c r="M1565"/>
  <c r="M1564"/>
  <c r="M1563"/>
  <c r="M1562"/>
  <c r="M1561"/>
  <c r="M1560"/>
  <c r="M1559"/>
  <c r="M1558"/>
  <c r="M1557"/>
  <c r="M1556"/>
  <c r="M1555"/>
  <c r="M1554"/>
  <c r="M1553"/>
  <c r="M1552"/>
  <c r="M1551"/>
  <c r="M1550"/>
  <c r="M1549"/>
  <c r="M1548"/>
  <c r="M1547"/>
  <c r="M1546"/>
  <c r="M1545"/>
  <c r="M1544"/>
  <c r="M1543"/>
  <c r="M1542"/>
  <c r="M1541"/>
  <c r="M1540"/>
  <c r="M1539"/>
  <c r="M1538"/>
  <c r="M1537"/>
  <c r="M1536"/>
  <c r="M1535"/>
  <c r="M1534"/>
  <c r="M1533"/>
  <c r="M1532"/>
  <c r="M1531"/>
  <c r="M1530"/>
  <c r="M1529"/>
  <c r="M1528"/>
  <c r="M1527"/>
  <c r="M1526"/>
  <c r="M1525"/>
  <c r="M1524"/>
  <c r="M1523"/>
  <c r="M1522"/>
  <c r="M1521"/>
  <c r="M1520"/>
  <c r="M1519"/>
  <c r="M1518"/>
  <c r="M1517"/>
  <c r="M1516"/>
  <c r="M1515"/>
  <c r="M1514"/>
  <c r="M1513"/>
  <c r="M1512"/>
  <c r="M1511"/>
  <c r="M1510"/>
  <c r="M1509"/>
  <c r="M1508"/>
  <c r="M1507"/>
  <c r="M1506"/>
  <c r="M1505"/>
  <c r="M1504"/>
  <c r="M1503"/>
  <c r="M1502"/>
  <c r="M1501"/>
  <c r="M1500"/>
  <c r="M1499"/>
  <c r="M1498"/>
  <c r="M1497"/>
  <c r="M1496"/>
  <c r="M1495"/>
  <c r="M1494"/>
  <c r="M1493"/>
  <c r="M1492"/>
  <c r="M1491"/>
  <c r="M1490"/>
  <c r="M1489"/>
  <c r="M1488"/>
  <c r="M1487"/>
  <c r="M1486"/>
  <c r="M1485"/>
  <c r="M1484"/>
  <c r="M1483"/>
  <c r="M1482"/>
  <c r="M1481"/>
  <c r="M1480"/>
  <c r="M1479"/>
  <c r="M1478"/>
  <c r="M1477"/>
  <c r="M1476"/>
  <c r="M1475"/>
  <c r="M1474"/>
  <c r="M1473"/>
  <c r="M1472"/>
  <c r="M1471"/>
  <c r="M1470"/>
  <c r="M1469"/>
  <c r="M1468"/>
  <c r="M1467"/>
  <c r="M1466"/>
  <c r="M1465"/>
  <c r="M1464"/>
  <c r="M1463"/>
  <c r="M1462"/>
  <c r="M1461"/>
  <c r="M1460"/>
  <c r="M1459"/>
  <c r="M1458"/>
  <c r="M1457"/>
  <c r="M1456"/>
  <c r="M1455"/>
  <c r="M1454"/>
  <c r="M1453"/>
  <c r="M1452"/>
  <c r="M1451"/>
  <c r="M1450"/>
  <c r="M1449"/>
  <c r="M1448"/>
  <c r="M1447"/>
  <c r="M1446"/>
  <c r="M1445"/>
  <c r="M1444"/>
  <c r="M1443"/>
  <c r="M1442"/>
  <c r="M1441"/>
  <c r="M1440"/>
  <c r="M1439"/>
  <c r="M1438"/>
  <c r="M1437"/>
  <c r="M1436"/>
  <c r="M1435"/>
  <c r="M1434"/>
  <c r="M1433"/>
  <c r="M1432"/>
  <c r="M1431"/>
  <c r="M1430"/>
  <c r="M1429"/>
  <c r="M1428"/>
  <c r="M1427"/>
  <c r="M1426"/>
  <c r="M1425"/>
  <c r="M1424"/>
  <c r="M1423"/>
  <c r="M1422"/>
  <c r="M1421"/>
  <c r="M1420"/>
  <c r="M1419"/>
  <c r="M1418"/>
  <c r="M1417"/>
  <c r="M1416"/>
  <c r="M1415"/>
  <c r="M1414"/>
  <c r="M1413"/>
  <c r="M1412"/>
  <c r="M1411"/>
  <c r="M1410"/>
  <c r="M1409"/>
  <c r="M1408"/>
  <c r="M1407"/>
  <c r="M1406"/>
  <c r="M1405"/>
  <c r="M1404"/>
  <c r="M1403"/>
  <c r="M1402"/>
  <c r="M1401"/>
  <c r="M1400"/>
  <c r="M1399"/>
  <c r="M1398"/>
  <c r="M1397"/>
  <c r="M1396"/>
  <c r="M1395"/>
  <c r="M1394"/>
  <c r="M1393"/>
  <c r="M1392"/>
  <c r="M1391"/>
  <c r="M1390"/>
  <c r="M1389"/>
  <c r="M1388"/>
  <c r="M1387"/>
  <c r="M1386"/>
  <c r="M1385"/>
  <c r="M1384"/>
  <c r="M1383"/>
  <c r="M1382"/>
  <c r="M1381"/>
  <c r="M1380"/>
  <c r="M1379"/>
  <c r="M1378"/>
  <c r="M1377"/>
  <c r="M1376"/>
  <c r="M1375"/>
  <c r="M1374"/>
  <c r="M1373"/>
  <c r="M1372"/>
  <c r="M1371"/>
  <c r="M1370"/>
  <c r="M1369"/>
  <c r="M1368"/>
  <c r="M1367"/>
  <c r="M1366"/>
  <c r="M1365"/>
  <c r="M1364"/>
  <c r="M1363"/>
  <c r="M1362"/>
  <c r="M1361"/>
  <c r="M1360"/>
  <c r="M1359"/>
  <c r="M1358"/>
  <c r="M1357"/>
  <c r="M1356"/>
  <c r="M1355"/>
  <c r="M1354"/>
  <c r="M1353"/>
  <c r="M1352"/>
  <c r="M1351"/>
  <c r="M1350"/>
  <c r="M1349"/>
  <c r="M1348"/>
  <c r="M1347"/>
  <c r="M1346"/>
  <c r="M1345"/>
  <c r="M1344"/>
  <c r="M1343"/>
  <c r="M1342"/>
  <c r="M1341"/>
  <c r="M1340"/>
  <c r="M1339"/>
  <c r="M1338"/>
  <c r="M1337"/>
  <c r="M1336"/>
  <c r="M1335"/>
  <c r="M1334"/>
  <c r="M1333"/>
  <c r="M1332"/>
  <c r="M1331"/>
  <c r="M1330"/>
  <c r="M1329"/>
  <c r="M1328"/>
  <c r="M1327"/>
  <c r="M1326"/>
  <c r="M1325"/>
  <c r="M1324"/>
  <c r="M1323"/>
  <c r="M1322"/>
  <c r="M1321"/>
  <c r="M1320"/>
  <c r="M1319"/>
  <c r="M1318"/>
  <c r="M1317"/>
  <c r="M1316"/>
  <c r="M1315"/>
  <c r="M1314"/>
  <c r="M1313"/>
  <c r="M1312"/>
  <c r="M1311"/>
  <c r="M1310"/>
  <c r="M1309"/>
  <c r="M1308"/>
  <c r="M1307"/>
  <c r="M1306"/>
  <c r="M1305"/>
  <c r="M1304"/>
  <c r="M1303"/>
  <c r="M1302"/>
  <c r="M1301"/>
  <c r="M1300"/>
  <c r="M1299"/>
  <c r="M1298"/>
  <c r="M1297"/>
  <c r="M1296"/>
  <c r="M1295"/>
  <c r="M1294"/>
  <c r="M1293"/>
  <c r="M1292"/>
  <c r="M1291"/>
  <c r="M1290"/>
  <c r="M1289"/>
  <c r="M1288"/>
  <c r="M1287"/>
  <c r="M1286"/>
  <c r="M1285"/>
  <c r="M1284"/>
  <c r="M1283"/>
  <c r="M1282"/>
  <c r="M1281"/>
  <c r="M1280"/>
  <c r="M1279"/>
  <c r="M1278"/>
  <c r="M1277"/>
  <c r="M1276"/>
  <c r="M1275"/>
  <c r="M1274"/>
  <c r="M1273"/>
  <c r="M1272"/>
  <c r="M1271"/>
  <c r="M1270"/>
  <c r="M1269"/>
  <c r="M1268"/>
  <c r="M1267"/>
  <c r="M1266"/>
  <c r="M1265"/>
  <c r="M1264"/>
  <c r="M1263"/>
  <c r="M1262"/>
  <c r="M1261"/>
  <c r="M1260"/>
  <c r="M1259"/>
  <c r="M1258"/>
  <c r="M1257"/>
  <c r="M1256"/>
  <c r="M1255"/>
  <c r="M1254"/>
  <c r="M1253"/>
  <c r="M1252"/>
  <c r="M1251"/>
  <c r="M1250"/>
  <c r="M1249"/>
  <c r="M1248"/>
  <c r="M1247"/>
  <c r="M1246"/>
  <c r="M1245"/>
  <c r="M1244"/>
  <c r="M1243"/>
  <c r="M1242"/>
  <c r="M1241"/>
  <c r="M1240"/>
  <c r="M1239"/>
  <c r="M1238"/>
  <c r="M1237"/>
  <c r="M1236"/>
  <c r="M1235"/>
  <c r="M1234"/>
  <c r="M1233"/>
  <c r="M1232"/>
  <c r="M1231"/>
  <c r="M1230"/>
  <c r="M1229"/>
  <c r="M1228"/>
  <c r="M1227"/>
  <c r="M1226"/>
  <c r="M1225"/>
  <c r="M1224"/>
  <c r="M1223"/>
  <c r="M1222"/>
  <c r="M1221"/>
  <c r="M1220"/>
  <c r="M1219"/>
  <c r="M1218"/>
  <c r="M1217"/>
  <c r="M1216"/>
  <c r="M1215"/>
  <c r="M1214"/>
  <c r="M1213"/>
  <c r="M1212"/>
  <c r="M1211"/>
  <c r="M1210"/>
  <c r="M1209"/>
  <c r="M1208"/>
  <c r="M1207"/>
  <c r="M1206"/>
  <c r="M1205"/>
  <c r="M1204"/>
  <c r="M1203"/>
  <c r="M1202"/>
  <c r="M1201"/>
  <c r="M1200"/>
  <c r="M1199"/>
  <c r="M1198"/>
  <c r="M1197"/>
  <c r="M1196"/>
  <c r="M1195"/>
  <c r="M1194"/>
  <c r="M1193"/>
  <c r="M1192"/>
  <c r="M1191"/>
  <c r="M1190"/>
  <c r="M1189"/>
  <c r="M1188"/>
  <c r="M1187"/>
  <c r="M1186"/>
  <c r="M1185"/>
  <c r="M1184"/>
  <c r="M1183"/>
  <c r="M1182"/>
  <c r="M1181"/>
  <c r="M1180"/>
  <c r="M1179"/>
  <c r="M1178"/>
  <c r="M1177"/>
  <c r="M1176"/>
  <c r="M1175"/>
  <c r="M1174"/>
  <c r="M1173"/>
  <c r="M1172"/>
  <c r="M1171"/>
  <c r="M1170"/>
  <c r="M1169"/>
  <c r="M1168"/>
  <c r="M1167"/>
  <c r="M1166"/>
  <c r="M1165"/>
  <c r="M1164"/>
  <c r="M1163"/>
  <c r="M1162"/>
  <c r="M1161"/>
  <c r="M1160"/>
  <c r="M1159"/>
  <c r="M1158"/>
  <c r="M1157"/>
  <c r="M1156"/>
  <c r="M1155"/>
  <c r="M1154"/>
  <c r="M1153"/>
  <c r="M1152"/>
  <c r="M1151"/>
  <c r="M1150"/>
  <c r="M1149"/>
  <c r="M1148"/>
  <c r="M1147"/>
  <c r="M1146"/>
  <c r="M1145"/>
  <c r="M1144"/>
  <c r="M1143"/>
  <c r="M1142"/>
  <c r="M1141"/>
  <c r="M1140"/>
  <c r="M1139"/>
  <c r="M1138"/>
  <c r="M1137"/>
  <c r="M1136"/>
  <c r="M1135"/>
  <c r="M1134"/>
  <c r="M1133"/>
  <c r="M1132"/>
  <c r="M1131"/>
  <c r="M1130"/>
  <c r="M1129"/>
  <c r="M1128"/>
  <c r="M1127"/>
  <c r="M1126"/>
  <c r="M1125"/>
  <c r="M1124"/>
  <c r="M1123"/>
  <c r="M1122"/>
  <c r="M1121"/>
  <c r="M1120"/>
  <c r="M1119"/>
  <c r="M1118"/>
  <c r="M1117"/>
  <c r="M1116"/>
  <c r="M1115"/>
  <c r="M1114"/>
  <c r="M1113"/>
  <c r="M1112"/>
  <c r="M1111"/>
  <c r="M1110"/>
  <c r="M1109"/>
  <c r="M1108"/>
  <c r="M1107"/>
  <c r="M1106"/>
  <c r="M1105"/>
  <c r="M1104"/>
  <c r="M1103"/>
  <c r="M1102"/>
  <c r="M1101"/>
  <c r="M1100"/>
  <c r="M1099"/>
  <c r="M1098"/>
  <c r="M1097"/>
  <c r="M1096"/>
  <c r="M1095"/>
  <c r="M1094"/>
  <c r="M1093"/>
  <c r="M1092"/>
  <c r="M1091"/>
  <c r="M1090"/>
  <c r="M1089"/>
  <c r="M1088"/>
  <c r="M1087"/>
  <c r="M1086"/>
  <c r="M1085"/>
  <c r="M1084"/>
  <c r="M1083"/>
  <c r="M1082"/>
  <c r="M1081"/>
  <c r="M1080"/>
  <c r="M1079"/>
  <c r="M1078"/>
  <c r="M1077"/>
  <c r="M1076"/>
  <c r="M1075"/>
  <c r="M1074"/>
  <c r="M1073"/>
  <c r="M1072"/>
  <c r="M1071"/>
  <c r="M1070"/>
  <c r="M1069"/>
  <c r="M1068"/>
  <c r="M1067"/>
  <c r="M1066"/>
  <c r="M1065"/>
  <c r="M1064"/>
  <c r="M1063"/>
  <c r="M1062"/>
  <c r="M1061"/>
  <c r="M1060"/>
  <c r="M1059"/>
  <c r="M1058"/>
  <c r="M1057"/>
  <c r="M1056"/>
  <c r="M1055"/>
  <c r="M1054"/>
  <c r="M1053"/>
  <c r="M1052"/>
  <c r="M1051"/>
  <c r="M1050"/>
  <c r="M1049"/>
  <c r="M1048"/>
  <c r="M1047"/>
  <c r="M1046"/>
  <c r="M1045"/>
  <c r="M1044"/>
  <c r="M1043"/>
  <c r="M1042"/>
  <c r="M1041"/>
  <c r="M1040"/>
  <c r="M1039"/>
  <c r="M1038"/>
  <c r="M1037"/>
  <c r="M1036"/>
  <c r="M1035"/>
  <c r="M1034"/>
  <c r="M1033"/>
  <c r="M1032"/>
  <c r="M1031"/>
  <c r="M1030"/>
  <c r="M1029"/>
  <c r="M1028"/>
  <c r="M1027"/>
  <c r="M1026"/>
  <c r="M1025"/>
  <c r="M1024"/>
  <c r="M1023"/>
  <c r="M1022"/>
  <c r="M1021"/>
  <c r="M1020"/>
  <c r="M1019"/>
  <c r="M1018"/>
  <c r="M1017"/>
  <c r="M1016"/>
  <c r="M1015"/>
  <c r="M1014"/>
  <c r="M1013"/>
  <c r="M1012"/>
  <c r="M1011"/>
  <c r="M1010"/>
  <c r="M1009"/>
  <c r="M1008"/>
  <c r="M1007"/>
  <c r="M1006"/>
  <c r="M1005"/>
  <c r="M1004"/>
  <c r="M1003"/>
  <c r="M1002"/>
  <c r="M1001"/>
  <c r="M1000"/>
  <c r="M999"/>
  <c r="M998"/>
  <c r="M997"/>
  <c r="M996"/>
  <c r="M995"/>
  <c r="M994"/>
  <c r="M993"/>
  <c r="M992"/>
  <c r="M991"/>
  <c r="M990"/>
  <c r="M989"/>
  <c r="M988"/>
  <c r="M987"/>
  <c r="M986"/>
  <c r="M985"/>
  <c r="M984"/>
  <c r="M983"/>
  <c r="M982"/>
  <c r="M981"/>
  <c r="M980"/>
  <c r="M979"/>
  <c r="M978"/>
  <c r="M977"/>
  <c r="M976"/>
  <c r="M975"/>
  <c r="M974"/>
  <c r="M973"/>
  <c r="M972"/>
  <c r="M971"/>
  <c r="M970"/>
  <c r="M969"/>
  <c r="M968"/>
  <c r="M967"/>
  <c r="M966"/>
  <c r="M965"/>
  <c r="M964"/>
  <c r="M963"/>
  <c r="M962"/>
  <c r="M961"/>
  <c r="M960"/>
  <c r="M959"/>
  <c r="M958"/>
  <c r="M957"/>
  <c r="M956"/>
  <c r="M955"/>
  <c r="M954"/>
  <c r="M953"/>
  <c r="M952"/>
  <c r="M951"/>
  <c r="M950"/>
  <c r="M949"/>
  <c r="M948"/>
  <c r="M947"/>
  <c r="M946"/>
  <c r="M945"/>
  <c r="M944"/>
  <c r="M943"/>
  <c r="M942"/>
  <c r="M941"/>
  <c r="M940"/>
  <c r="M939"/>
  <c r="M938"/>
  <c r="M937"/>
  <c r="M936"/>
  <c r="M935"/>
  <c r="M934"/>
  <c r="M933"/>
  <c r="M932"/>
  <c r="M931"/>
  <c r="M930"/>
  <c r="M929"/>
  <c r="M928"/>
  <c r="M927"/>
  <c r="M926"/>
  <c r="M925"/>
  <c r="M924"/>
  <c r="M923"/>
  <c r="M922"/>
  <c r="M921"/>
  <c r="M920"/>
  <c r="M919"/>
  <c r="M918"/>
  <c r="M917"/>
  <c r="M916"/>
  <c r="M915"/>
  <c r="M914"/>
  <c r="M913"/>
  <c r="M912"/>
  <c r="M911"/>
  <c r="M910"/>
  <c r="M909"/>
  <c r="M908"/>
  <c r="M907"/>
  <c r="M906"/>
  <c r="M905"/>
  <c r="M904"/>
  <c r="M903"/>
  <c r="M902"/>
  <c r="M901"/>
  <c r="M900"/>
  <c r="M899"/>
  <c r="M898"/>
  <c r="M897"/>
  <c r="M896"/>
  <c r="M895"/>
  <c r="M894"/>
  <c r="M893"/>
  <c r="M892"/>
  <c r="M891"/>
  <c r="M890"/>
  <c r="M889"/>
  <c r="M888"/>
  <c r="M887"/>
  <c r="M886"/>
  <c r="M885"/>
  <c r="M884"/>
  <c r="M883"/>
  <c r="M882"/>
  <c r="M881"/>
  <c r="M880"/>
  <c r="M879"/>
  <c r="M878"/>
  <c r="M877"/>
  <c r="M876"/>
  <c r="M875"/>
  <c r="M874"/>
  <c r="M873"/>
  <c r="M872"/>
  <c r="M871"/>
  <c r="M870"/>
  <c r="M869"/>
  <c r="M868"/>
  <c r="M867"/>
  <c r="M866"/>
  <c r="M865"/>
  <c r="M864"/>
  <c r="M863"/>
  <c r="M862"/>
  <c r="M861"/>
  <c r="M860"/>
  <c r="M859"/>
  <c r="M858"/>
  <c r="M857"/>
  <c r="M856"/>
  <c r="M855"/>
  <c r="M854"/>
  <c r="M853"/>
  <c r="M852"/>
  <c r="M851"/>
  <c r="M850"/>
  <c r="M849"/>
  <c r="M848"/>
  <c r="M847"/>
  <c r="M846"/>
  <c r="M845"/>
  <c r="M844"/>
  <c r="M843"/>
  <c r="M842"/>
  <c r="M841"/>
  <c r="M840"/>
  <c r="M839"/>
  <c r="M838"/>
  <c r="M837"/>
  <c r="M836"/>
  <c r="M835"/>
  <c r="M834"/>
  <c r="M833"/>
  <c r="M832"/>
  <c r="M831"/>
  <c r="M830"/>
  <c r="M829"/>
  <c r="M828"/>
  <c r="M827"/>
  <c r="M826"/>
  <c r="M825"/>
  <c r="M824"/>
  <c r="M823"/>
  <c r="M822"/>
  <c r="M821"/>
  <c r="M820"/>
  <c r="M819"/>
  <c r="M818"/>
  <c r="M817"/>
  <c r="M816"/>
  <c r="M815"/>
  <c r="M814"/>
  <c r="M813"/>
  <c r="M812"/>
  <c r="M811"/>
  <c r="M810"/>
  <c r="M809"/>
  <c r="M808"/>
  <c r="M807"/>
  <c r="M806"/>
  <c r="M805"/>
  <c r="M804"/>
  <c r="M803"/>
  <c r="M802"/>
  <c r="M801"/>
  <c r="M800"/>
  <c r="M799"/>
  <c r="M798"/>
  <c r="M797"/>
  <c r="M796"/>
  <c r="M795"/>
  <c r="M794"/>
  <c r="M793"/>
  <c r="M792"/>
  <c r="M791"/>
  <c r="M790"/>
  <c r="M789"/>
  <c r="M788"/>
  <c r="M787"/>
  <c r="M786"/>
  <c r="M785"/>
  <c r="M784"/>
  <c r="M783"/>
  <c r="M782"/>
  <c r="M781"/>
  <c r="M780"/>
  <c r="M779"/>
  <c r="M778"/>
  <c r="M777"/>
  <c r="M776"/>
  <c r="M775"/>
  <c r="M774"/>
  <c r="M773"/>
  <c r="M772"/>
  <c r="M771"/>
  <c r="M770"/>
  <c r="M769"/>
  <c r="M768"/>
  <c r="M767"/>
  <c r="M766"/>
  <c r="M765"/>
  <c r="M764"/>
  <c r="M763"/>
  <c r="M762"/>
  <c r="M761"/>
  <c r="M760"/>
  <c r="M759"/>
  <c r="M758"/>
  <c r="M757"/>
  <c r="M756"/>
  <c r="M755"/>
  <c r="M754"/>
  <c r="M753"/>
  <c r="M752"/>
  <c r="M751"/>
  <c r="M750"/>
  <c r="M749"/>
  <c r="M748"/>
  <c r="M747"/>
  <c r="M746"/>
  <c r="M745"/>
  <c r="M744"/>
  <c r="M743"/>
  <c r="M742"/>
  <c r="M741"/>
  <c r="M740"/>
  <c r="M739"/>
  <c r="M738"/>
  <c r="M737"/>
  <c r="M736"/>
  <c r="M735"/>
  <c r="M734"/>
  <c r="M733"/>
  <c r="M732"/>
  <c r="M731"/>
  <c r="M730"/>
  <c r="M729"/>
  <c r="M728"/>
  <c r="M727"/>
  <c r="M726"/>
  <c r="M725"/>
  <c r="M724"/>
  <c r="M723"/>
  <c r="M722"/>
  <c r="M721"/>
  <c r="M720"/>
  <c r="M719"/>
  <c r="M718"/>
  <c r="M717"/>
  <c r="M716"/>
  <c r="M715"/>
  <c r="M714"/>
  <c r="M713"/>
  <c r="M712"/>
  <c r="M711"/>
  <c r="M710"/>
  <c r="M709"/>
  <c r="M708"/>
  <c r="M707"/>
  <c r="M706"/>
  <c r="M705"/>
  <c r="M704"/>
  <c r="M703"/>
  <c r="M702"/>
  <c r="M701"/>
  <c r="M700"/>
  <c r="M699"/>
  <c r="M698"/>
  <c r="M697"/>
  <c r="M696"/>
  <c r="M695"/>
  <c r="M694"/>
  <c r="M693"/>
  <c r="M692"/>
  <c r="M691"/>
  <c r="M690"/>
  <c r="M689"/>
  <c r="M688"/>
  <c r="M687"/>
  <c r="M686"/>
  <c r="M685"/>
  <c r="M684"/>
  <c r="M683"/>
  <c r="M682"/>
  <c r="M681"/>
  <c r="M680"/>
  <c r="M679"/>
  <c r="M678"/>
  <c r="M677"/>
  <c r="M676"/>
  <c r="M675"/>
  <c r="M674"/>
  <c r="M673"/>
  <c r="M672"/>
  <c r="M671"/>
  <c r="M670"/>
  <c r="M669"/>
  <c r="M668"/>
  <c r="M667"/>
  <c r="M666"/>
  <c r="M665"/>
  <c r="M664"/>
  <c r="M663"/>
  <c r="M662"/>
  <c r="M661"/>
  <c r="M660"/>
  <c r="M659"/>
  <c r="M658"/>
  <c r="M657"/>
  <c r="M656"/>
  <c r="M655"/>
  <c r="M654"/>
  <c r="M653"/>
  <c r="M652"/>
  <c r="M651"/>
  <c r="M650"/>
  <c r="M649"/>
  <c r="M648"/>
  <c r="M647"/>
  <c r="M646"/>
  <c r="M645"/>
  <c r="M644"/>
  <c r="M643"/>
  <c r="M642"/>
  <c r="M641"/>
  <c r="M640"/>
  <c r="M639"/>
  <c r="M638"/>
  <c r="M637"/>
  <c r="M636"/>
  <c r="M635"/>
  <c r="M634"/>
  <c r="M633"/>
  <c r="M632"/>
  <c r="M631"/>
  <c r="M630"/>
  <c r="M629"/>
  <c r="M628"/>
  <c r="M627"/>
  <c r="M626"/>
  <c r="M625"/>
  <c r="M624"/>
  <c r="M623"/>
  <c r="M622"/>
  <c r="M621"/>
  <c r="M620"/>
  <c r="M619"/>
  <c r="M618"/>
  <c r="M617"/>
  <c r="M616"/>
  <c r="M615"/>
  <c r="M614"/>
  <c r="M613"/>
  <c r="M612"/>
  <c r="M611"/>
  <c r="M610"/>
  <c r="M609"/>
  <c r="M608"/>
  <c r="M607"/>
  <c r="M606"/>
  <c r="M605"/>
  <c r="M604"/>
  <c r="M603"/>
  <c r="M602"/>
  <c r="M601"/>
  <c r="M600"/>
  <c r="M599"/>
  <c r="M598"/>
  <c r="M597"/>
  <c r="M596"/>
  <c r="M595"/>
  <c r="M594"/>
  <c r="M593"/>
  <c r="M592"/>
  <c r="M591"/>
  <c r="M590"/>
  <c r="M589"/>
  <c r="M588"/>
  <c r="M587"/>
  <c r="M586"/>
  <c r="M585"/>
  <c r="M584"/>
  <c r="M583"/>
  <c r="M582"/>
  <c r="M581"/>
  <c r="M580"/>
  <c r="M579"/>
  <c r="M578"/>
  <c r="M577"/>
  <c r="M576"/>
  <c r="M575"/>
  <c r="M574"/>
  <c r="M573"/>
  <c r="M572"/>
  <c r="M571"/>
  <c r="M570"/>
  <c r="M569"/>
  <c r="M568"/>
  <c r="M567"/>
  <c r="M566"/>
  <c r="M565"/>
  <c r="M564"/>
  <c r="M563"/>
  <c r="M562"/>
  <c r="M561"/>
  <c r="M560"/>
  <c r="M559"/>
  <c r="M558"/>
  <c r="M557"/>
  <c r="M556"/>
  <c r="M555"/>
  <c r="M554"/>
  <c r="M553"/>
  <c r="M552"/>
  <c r="M551"/>
  <c r="M550"/>
  <c r="M549"/>
  <c r="M548"/>
  <c r="M547"/>
  <c r="M546"/>
  <c r="M545"/>
  <c r="M544"/>
  <c r="M543"/>
  <c r="M542"/>
  <c r="M541"/>
  <c r="M540"/>
  <c r="M539"/>
  <c r="M538"/>
  <c r="M537"/>
  <c r="M536"/>
  <c r="M535"/>
  <c r="M534"/>
  <c r="M533"/>
  <c r="M532"/>
  <c r="M531"/>
  <c r="M530"/>
  <c r="M529"/>
  <c r="M528"/>
  <c r="M527"/>
  <c r="M526"/>
  <c r="M525"/>
  <c r="M524"/>
  <c r="M523"/>
  <c r="M522"/>
  <c r="M521"/>
  <c r="M520"/>
  <c r="M519"/>
  <c r="M518"/>
  <c r="M517"/>
  <c r="M516"/>
  <c r="M515"/>
  <c r="M514"/>
  <c r="M513"/>
  <c r="M512"/>
  <c r="M511"/>
  <c r="M510"/>
  <c r="M509"/>
  <c r="M508"/>
  <c r="M507"/>
  <c r="M506"/>
  <c r="M505"/>
  <c r="M504"/>
  <c r="M503"/>
  <c r="M502"/>
  <c r="M501"/>
  <c r="M500"/>
  <c r="M499"/>
  <c r="M498"/>
  <c r="M497"/>
  <c r="M496"/>
  <c r="M495"/>
  <c r="M494"/>
  <c r="M493"/>
  <c r="M492"/>
  <c r="M491"/>
  <c r="M490"/>
  <c r="M489"/>
  <c r="M488"/>
  <c r="M487"/>
  <c r="M486"/>
  <c r="M485"/>
  <c r="M484"/>
  <c r="M483"/>
  <c r="M482"/>
  <c r="M481"/>
  <c r="M480"/>
  <c r="M479"/>
  <c r="M478"/>
  <c r="M477"/>
  <c r="M476"/>
  <c r="M475"/>
  <c r="M474"/>
  <c r="M473"/>
  <c r="M472"/>
  <c r="M471"/>
  <c r="M470"/>
  <c r="M469"/>
  <c r="M468"/>
  <c r="M467"/>
  <c r="M466"/>
  <c r="M465"/>
  <c r="M464"/>
  <c r="M463"/>
  <c r="M462"/>
  <c r="M461"/>
  <c r="M460"/>
  <c r="M459"/>
  <c r="M458"/>
  <c r="M457"/>
  <c r="M456"/>
  <c r="M455"/>
  <c r="M454"/>
  <c r="M453"/>
  <c r="M452"/>
  <c r="M451"/>
  <c r="M450"/>
  <c r="M449"/>
  <c r="M448"/>
  <c r="M447"/>
  <c r="M446"/>
  <c r="M445"/>
  <c r="M444"/>
  <c r="M443"/>
  <c r="M442"/>
  <c r="M441"/>
  <c r="M440"/>
  <c r="M439"/>
  <c r="M438"/>
  <c r="M437"/>
  <c r="M436"/>
  <c r="M435"/>
  <c r="M434"/>
  <c r="M433"/>
  <c r="M432"/>
  <c r="M431"/>
  <c r="M430"/>
  <c r="M429"/>
  <c r="M428"/>
  <c r="M427"/>
  <c r="M426"/>
  <c r="M425"/>
  <c r="M424"/>
  <c r="M423"/>
  <c r="M422"/>
  <c r="M421"/>
  <c r="M420"/>
  <c r="M419"/>
  <c r="M418"/>
  <c r="M417"/>
  <c r="M416"/>
  <c r="M415"/>
  <c r="M414"/>
  <c r="M413"/>
  <c r="M412"/>
  <c r="M411"/>
  <c r="M410"/>
  <c r="M409"/>
  <c r="M408"/>
  <c r="M407"/>
  <c r="M406"/>
  <c r="M405"/>
  <c r="M404"/>
  <c r="M403"/>
  <c r="M402"/>
  <c r="M401"/>
  <c r="M400"/>
  <c r="M399"/>
  <c r="M398"/>
  <c r="M397"/>
  <c r="M396"/>
  <c r="M395"/>
  <c r="M394"/>
  <c r="M393"/>
  <c r="M392"/>
  <c r="M391"/>
  <c r="M390"/>
  <c r="M389"/>
  <c r="M388"/>
  <c r="M387"/>
  <c r="M386"/>
  <c r="M385"/>
  <c r="M384"/>
  <c r="M383"/>
  <c r="M382"/>
  <c r="M381"/>
  <c r="M380"/>
  <c r="M379"/>
  <c r="M378"/>
  <c r="M377"/>
  <c r="M376"/>
  <c r="M375"/>
  <c r="M374"/>
  <c r="M373"/>
  <c r="M372"/>
  <c r="M371"/>
  <c r="M370"/>
  <c r="M369"/>
  <c r="M368"/>
  <c r="M367"/>
  <c r="M366"/>
  <c r="M365"/>
  <c r="M364"/>
  <c r="M363"/>
  <c r="M362"/>
  <c r="M361"/>
  <c r="M360"/>
  <c r="M359"/>
  <c r="M358"/>
  <c r="M357"/>
  <c r="M356"/>
  <c r="M355"/>
  <c r="M354"/>
  <c r="M353"/>
  <c r="M352"/>
  <c r="M351"/>
  <c r="M350"/>
  <c r="M349"/>
  <c r="M348"/>
  <c r="M347"/>
  <c r="M346"/>
  <c r="M345"/>
  <c r="M344"/>
  <c r="M343"/>
  <c r="M342"/>
  <c r="M341"/>
  <c r="M340"/>
  <c r="M339"/>
  <c r="M338"/>
  <c r="M337"/>
  <c r="M336"/>
  <c r="M335"/>
  <c r="M334"/>
  <c r="M333"/>
  <c r="M332"/>
  <c r="M331"/>
  <c r="M330"/>
  <c r="M329"/>
  <c r="M328"/>
  <c r="M327"/>
  <c r="M326"/>
  <c r="M325"/>
  <c r="M324"/>
  <c r="M323"/>
  <c r="M322"/>
  <c r="M321"/>
  <c r="M320"/>
  <c r="M319"/>
  <c r="M318"/>
  <c r="M317"/>
  <c r="M316"/>
  <c r="M315"/>
  <c r="M314"/>
  <c r="M313"/>
  <c r="M312"/>
  <c r="M311"/>
  <c r="M310"/>
  <c r="M309"/>
  <c r="M308"/>
  <c r="M307"/>
  <c r="M306"/>
  <c r="M305"/>
  <c r="M304"/>
  <c r="M303"/>
  <c r="M302"/>
  <c r="M301"/>
  <c r="M300"/>
  <c r="M299"/>
  <c r="M298"/>
  <c r="M297"/>
  <c r="M296"/>
  <c r="M295"/>
  <c r="M294"/>
  <c r="M293"/>
  <c r="M292"/>
  <c r="M291"/>
  <c r="M290"/>
  <c r="M289"/>
  <c r="M288"/>
  <c r="M287"/>
  <c r="M286"/>
  <c r="M285"/>
  <c r="M284"/>
  <c r="M283"/>
  <c r="M282"/>
  <c r="M281"/>
  <c r="M280"/>
  <c r="M279"/>
  <c r="M278"/>
  <c r="M277"/>
  <c r="M276"/>
  <c r="M275"/>
  <c r="M274"/>
  <c r="M273"/>
  <c r="M272"/>
  <c r="M271"/>
  <c r="M270"/>
  <c r="M269"/>
  <c r="M268"/>
  <c r="M267"/>
  <c r="M266"/>
  <c r="M265"/>
  <c r="M264"/>
  <c r="M263"/>
  <c r="M262"/>
  <c r="M261"/>
  <c r="M260"/>
  <c r="M259"/>
  <c r="M258"/>
  <c r="M257"/>
  <c r="M256"/>
  <c r="M255"/>
  <c r="M254"/>
  <c r="M253"/>
  <c r="M252"/>
  <c r="M251"/>
  <c r="M250"/>
  <c r="M249"/>
  <c r="M248"/>
  <c r="M247"/>
  <c r="M246"/>
  <c r="M245"/>
  <c r="M244"/>
  <c r="M243"/>
  <c r="M242"/>
  <c r="M241"/>
  <c r="M240"/>
  <c r="M239"/>
  <c r="M238"/>
  <c r="M237"/>
  <c r="M236"/>
  <c r="M235"/>
  <c r="M234"/>
  <c r="M233"/>
  <c r="M232"/>
  <c r="M231"/>
  <c r="M230"/>
  <c r="M229"/>
  <c r="M228"/>
  <c r="M227"/>
  <c r="M226"/>
  <c r="M225"/>
  <c r="M224"/>
  <c r="M223"/>
  <c r="M222"/>
  <c r="M221"/>
  <c r="M220"/>
  <c r="M219"/>
  <c r="M218"/>
  <c r="M217"/>
  <c r="M216"/>
  <c r="M215"/>
  <c r="M214"/>
  <c r="M213"/>
  <c r="M212"/>
  <c r="M211"/>
  <c r="M210"/>
  <c r="M209"/>
  <c r="M208"/>
  <c r="M207"/>
  <c r="M206"/>
  <c r="M205"/>
  <c r="M204"/>
  <c r="M203"/>
  <c r="M202"/>
  <c r="M201"/>
  <c r="M200"/>
  <c r="M199"/>
  <c r="M198"/>
  <c r="M197"/>
  <c r="M196"/>
  <c r="M195"/>
  <c r="M194"/>
  <c r="M193"/>
  <c r="M192"/>
  <c r="M191"/>
  <c r="M190"/>
  <c r="M189"/>
  <c r="M188"/>
  <c r="M187"/>
  <c r="M186"/>
  <c r="M185"/>
  <c r="M184"/>
  <c r="M183"/>
  <c r="M182"/>
  <c r="M181"/>
  <c r="M180"/>
  <c r="M179"/>
  <c r="M178"/>
  <c r="M177"/>
  <c r="M176"/>
  <c r="M175"/>
  <c r="M174"/>
  <c r="M173"/>
  <c r="M172"/>
  <c r="M171"/>
  <c r="M170"/>
  <c r="M169"/>
  <c r="M168"/>
  <c r="M167"/>
  <c r="M166"/>
  <c r="M165"/>
  <c r="M164"/>
  <c r="M163"/>
  <c r="M162"/>
  <c r="M161"/>
  <c r="M160"/>
  <c r="M159"/>
  <c r="M158"/>
  <c r="M157"/>
  <c r="M156"/>
  <c r="M155"/>
  <c r="M154"/>
  <c r="M153"/>
  <c r="M152"/>
  <c r="M151"/>
  <c r="M150"/>
  <c r="M149"/>
  <c r="M148"/>
  <c r="M147"/>
  <c r="M146"/>
  <c r="M145"/>
  <c r="M144"/>
  <c r="M143"/>
  <c r="M142"/>
  <c r="M141"/>
  <c r="M140"/>
  <c r="M139"/>
  <c r="M138"/>
  <c r="M137"/>
  <c r="M136"/>
  <c r="M135"/>
  <c r="M134"/>
  <c r="M133"/>
  <c r="M132"/>
  <c r="M131"/>
  <c r="M130"/>
  <c r="M129"/>
  <c r="M128"/>
  <c r="M127"/>
  <c r="M126"/>
  <c r="M125"/>
  <c r="M124"/>
  <c r="M123"/>
  <c r="M122"/>
  <c r="M121"/>
  <c r="M120"/>
  <c r="M119"/>
  <c r="M118"/>
  <c r="M117"/>
  <c r="M116"/>
  <c r="M115"/>
  <c r="M114"/>
  <c r="M113"/>
  <c r="M112"/>
  <c r="M111"/>
  <c r="M110"/>
  <c r="M109"/>
  <c r="M108"/>
  <c r="M107"/>
  <c r="M106"/>
  <c r="M105"/>
  <c r="M104"/>
  <c r="M103"/>
  <c r="M102"/>
  <c r="M101"/>
  <c r="M100"/>
  <c r="M99"/>
  <c r="M98"/>
  <c r="M97"/>
  <c r="M96"/>
  <c r="M95"/>
  <c r="M94"/>
  <c r="M93"/>
  <c r="M92"/>
  <c r="M91"/>
  <c r="M90"/>
  <c r="M89"/>
  <c r="M88"/>
  <c r="M87"/>
  <c r="M86"/>
  <c r="M85"/>
  <c r="M84"/>
  <c r="M83"/>
  <c r="M82"/>
  <c r="M81"/>
  <c r="M80"/>
  <c r="M79"/>
  <c r="M78"/>
  <c r="M77"/>
  <c r="M76"/>
  <c r="M75"/>
  <c r="M74"/>
  <c r="M73"/>
  <c r="M72"/>
  <c r="M71"/>
  <c r="M70"/>
  <c r="M69"/>
  <c r="M68"/>
  <c r="M67"/>
  <c r="M66"/>
  <c r="M65"/>
  <c r="M64"/>
  <c r="M63"/>
  <c r="M62"/>
  <c r="M61"/>
  <c r="M60"/>
  <c r="M59"/>
  <c r="M58"/>
  <c r="M57"/>
  <c r="M56"/>
  <c r="M55"/>
  <c r="M54"/>
  <c r="M53"/>
  <c r="M52"/>
  <c r="M51"/>
  <c r="M50"/>
  <c r="M49"/>
  <c r="M48"/>
  <c r="M47"/>
  <c r="M46"/>
  <c r="M45"/>
  <c r="M44"/>
  <c r="M43"/>
  <c r="M42"/>
  <c r="M41"/>
  <c r="M40"/>
  <c r="M39"/>
  <c r="M38"/>
  <c r="M37"/>
  <c r="M36"/>
  <c r="M35"/>
  <c r="M34"/>
  <c r="M33"/>
  <c r="M32"/>
  <c r="M31"/>
  <c r="M30"/>
  <c r="M29"/>
  <c r="M28"/>
  <c r="M27"/>
  <c r="M26"/>
  <c r="M25"/>
  <c r="M24"/>
  <c r="M23"/>
  <c r="M22"/>
  <c r="M21"/>
  <c r="M20"/>
  <c r="M19"/>
  <c r="M18"/>
  <c r="M17"/>
  <c r="M16"/>
  <c r="M15"/>
  <c r="M14"/>
  <c r="M13"/>
  <c r="M12"/>
  <c r="M11"/>
  <c r="M10"/>
  <c r="M9"/>
  <c r="M8"/>
  <c r="M7"/>
  <c r="M6"/>
  <c r="M1887"/>
  <c r="V5" i="7" l="1"/>
  <c r="U5"/>
  <c r="T5"/>
  <c r="S5"/>
  <c r="R5"/>
  <c r="Q5"/>
  <c r="P5"/>
  <c r="O5"/>
  <c r="N5"/>
  <c r="M6"/>
  <c r="U6" s="1"/>
  <c r="N6" l="1"/>
  <c r="P6"/>
  <c r="R6"/>
  <c r="T6"/>
  <c r="V6"/>
  <c r="W6"/>
  <c r="N7" s="1"/>
  <c r="O7" s="1"/>
  <c r="P7" s="1"/>
  <c r="Q7" s="1"/>
  <c r="R7" s="1"/>
  <c r="S7" s="1"/>
  <c r="T7" s="1"/>
  <c r="U7" s="1"/>
  <c r="V7" s="1"/>
  <c r="O6"/>
  <c r="Q6"/>
  <c r="S6"/>
  <c r="S16" i="4" l="1"/>
  <c r="K1887" i="6"/>
  <c r="G1887"/>
  <c r="K1886"/>
  <c r="G1886"/>
  <c r="K1885"/>
  <c r="G1885"/>
  <c r="K1884"/>
  <c r="G1884"/>
  <c r="K1883"/>
  <c r="G1883"/>
  <c r="K1882"/>
  <c r="G1882"/>
  <c r="K1881"/>
  <c r="K1880"/>
  <c r="K1879"/>
  <c r="G1879"/>
  <c r="K1878"/>
  <c r="G1878"/>
  <c r="K1877"/>
  <c r="G1877"/>
  <c r="K1876"/>
  <c r="G1876"/>
  <c r="K1875"/>
  <c r="G1875"/>
  <c r="K1874"/>
  <c r="G1874"/>
  <c r="K1873"/>
  <c r="K1872"/>
  <c r="G1872"/>
  <c r="K1871"/>
  <c r="K1870"/>
  <c r="G1870"/>
  <c r="K1869"/>
  <c r="G1869"/>
  <c r="K1868"/>
  <c r="G1868"/>
  <c r="K1867"/>
  <c r="K1866"/>
  <c r="G1866"/>
  <c r="K1865"/>
  <c r="K1864"/>
  <c r="K1863"/>
  <c r="K1862"/>
  <c r="K1861"/>
  <c r="K1860"/>
  <c r="G1860"/>
  <c r="K1859"/>
  <c r="K1858"/>
  <c r="G1858"/>
  <c r="K1857"/>
  <c r="K1856"/>
  <c r="G1856"/>
  <c r="K1855"/>
  <c r="G1855"/>
  <c r="K1854"/>
  <c r="G1854"/>
  <c r="K1853"/>
  <c r="K1852"/>
  <c r="K1851"/>
  <c r="K1850"/>
  <c r="G1850"/>
  <c r="K1849"/>
  <c r="G1849"/>
  <c r="K1848"/>
  <c r="K1847"/>
  <c r="K1846"/>
  <c r="K1845"/>
  <c r="G1845"/>
  <c r="K1844"/>
  <c r="G1844"/>
  <c r="K1843"/>
  <c r="K1842"/>
  <c r="G1842"/>
  <c r="K1841"/>
  <c r="K1840"/>
  <c r="K1839"/>
  <c r="K1838"/>
  <c r="K1837"/>
  <c r="K1836"/>
  <c r="G1836"/>
  <c r="K1835"/>
  <c r="K1834"/>
  <c r="K1833"/>
  <c r="G1833"/>
  <c r="K1832"/>
  <c r="G1832"/>
  <c r="K1831"/>
  <c r="G1831"/>
  <c r="K1830"/>
  <c r="G1830"/>
  <c r="K1829"/>
  <c r="G1829"/>
  <c r="K1828"/>
  <c r="G1828"/>
  <c r="K1827"/>
  <c r="G1827"/>
  <c r="K1826"/>
  <c r="G1826"/>
  <c r="K1825"/>
  <c r="K1824"/>
  <c r="G1824"/>
  <c r="K1823"/>
  <c r="G1823"/>
  <c r="K1822"/>
  <c r="K1821"/>
  <c r="K1820"/>
  <c r="K1819"/>
  <c r="K1818"/>
  <c r="K1817"/>
  <c r="G1817"/>
  <c r="K1816"/>
  <c r="G1816"/>
  <c r="K1815"/>
  <c r="G1815"/>
  <c r="K1814"/>
  <c r="G1814"/>
  <c r="K1813"/>
  <c r="K1812"/>
  <c r="G1812"/>
  <c r="K1811"/>
  <c r="G1811"/>
  <c r="K1810"/>
  <c r="G1810"/>
  <c r="K1809"/>
  <c r="G1809"/>
  <c r="K1808"/>
  <c r="G1808"/>
  <c r="K1807"/>
  <c r="G1807"/>
  <c r="K1806"/>
  <c r="G1806"/>
  <c r="K1805"/>
  <c r="G1805"/>
  <c r="K1804"/>
  <c r="G1804"/>
  <c r="K1803"/>
  <c r="G1803"/>
  <c r="K1802"/>
  <c r="G1802"/>
  <c r="K1801"/>
  <c r="G1801"/>
  <c r="K1800"/>
  <c r="G1800"/>
  <c r="K1799"/>
  <c r="G1799"/>
  <c r="K1798"/>
  <c r="G1798"/>
  <c r="K1797"/>
  <c r="K1796"/>
  <c r="K1795"/>
  <c r="K1794"/>
  <c r="K1793"/>
  <c r="K1792"/>
  <c r="K1791"/>
  <c r="G1791"/>
  <c r="K1790"/>
  <c r="G1790"/>
  <c r="K1789"/>
  <c r="G1789"/>
  <c r="K1788"/>
  <c r="K1787"/>
  <c r="G1787"/>
  <c r="K1786"/>
  <c r="G1786"/>
  <c r="K1785"/>
  <c r="G1785"/>
  <c r="K1784"/>
  <c r="G1784"/>
  <c r="K1783"/>
  <c r="G1783"/>
  <c r="K1782"/>
  <c r="G1782"/>
  <c r="K1781"/>
  <c r="K1780"/>
  <c r="G1780"/>
  <c r="K1779"/>
  <c r="K1778"/>
  <c r="G1778"/>
  <c r="K1777"/>
  <c r="K1776"/>
  <c r="K1775"/>
  <c r="K1774"/>
  <c r="K1773"/>
  <c r="K1772"/>
  <c r="G1772"/>
  <c r="K1771"/>
  <c r="K1770"/>
  <c r="K1769"/>
  <c r="G1769"/>
  <c r="K1768"/>
  <c r="G1768"/>
  <c r="K1767"/>
  <c r="G1767"/>
  <c r="K1766"/>
  <c r="G1766"/>
  <c r="K1765"/>
  <c r="K1764"/>
  <c r="G1764"/>
  <c r="K1763"/>
  <c r="G1763"/>
  <c r="K1762"/>
  <c r="G1762"/>
  <c r="K1761"/>
  <c r="K1760"/>
  <c r="K1759"/>
  <c r="G1759"/>
  <c r="K1758"/>
  <c r="G1758"/>
  <c r="K1757"/>
  <c r="G1757"/>
  <c r="K1756"/>
  <c r="G1756"/>
  <c r="K1755"/>
  <c r="G1755"/>
  <c r="K1754"/>
  <c r="G1754"/>
  <c r="K1753"/>
  <c r="G1753"/>
  <c r="K1752"/>
  <c r="G1752"/>
  <c r="K1751"/>
  <c r="G1751"/>
  <c r="K1750"/>
  <c r="K1749"/>
  <c r="K1748"/>
  <c r="G1748"/>
  <c r="K1747"/>
  <c r="K1746"/>
  <c r="K1745"/>
  <c r="K1744"/>
  <c r="K1743"/>
  <c r="K1742"/>
  <c r="K1741"/>
  <c r="G1741"/>
  <c r="K1740"/>
  <c r="G1740"/>
  <c r="K1739"/>
  <c r="K1738"/>
  <c r="G1738"/>
  <c r="K1737"/>
  <c r="K1736"/>
  <c r="G1736"/>
  <c r="K1735"/>
  <c r="G1735"/>
  <c r="K1734"/>
  <c r="K1733"/>
  <c r="K1732"/>
  <c r="G1732"/>
  <c r="K1731"/>
  <c r="G1731"/>
  <c r="K1730"/>
  <c r="G1730"/>
  <c r="K1729"/>
  <c r="G1729"/>
  <c r="K1728"/>
  <c r="G1728"/>
  <c r="K1727"/>
  <c r="G1727"/>
  <c r="K1726"/>
  <c r="G1726"/>
  <c r="K1725"/>
  <c r="G1725"/>
  <c r="K1724"/>
  <c r="K1723"/>
  <c r="G1723"/>
  <c r="K1722"/>
  <c r="G1722"/>
  <c r="K1721"/>
  <c r="K1720"/>
  <c r="K1719"/>
  <c r="K1718"/>
  <c r="G1718"/>
  <c r="K1717"/>
  <c r="K1716"/>
  <c r="K1715"/>
  <c r="G1715"/>
  <c r="K1714"/>
  <c r="G1714"/>
  <c r="K1713"/>
  <c r="K1712"/>
  <c r="K1711"/>
  <c r="G1711"/>
  <c r="K1710"/>
  <c r="G1710"/>
  <c r="K1709"/>
  <c r="G1709"/>
  <c r="K1708"/>
  <c r="G1708"/>
  <c r="K1707"/>
  <c r="G1707"/>
  <c r="K1706"/>
  <c r="G1706"/>
  <c r="K1705"/>
  <c r="K1704"/>
  <c r="G1704"/>
  <c r="K1703"/>
  <c r="G1703"/>
  <c r="K1702"/>
  <c r="G1702"/>
  <c r="K1701"/>
  <c r="G1701"/>
  <c r="K1700"/>
  <c r="G1700"/>
  <c r="K1699"/>
  <c r="K1698"/>
  <c r="K1697"/>
  <c r="K1696"/>
  <c r="K1695"/>
  <c r="G1695"/>
  <c r="K1694"/>
  <c r="K1693"/>
  <c r="K1692"/>
  <c r="G1692"/>
  <c r="K1691"/>
  <c r="K1690"/>
  <c r="K1689"/>
  <c r="K1688"/>
  <c r="K1687"/>
  <c r="G1687"/>
  <c r="K1686"/>
  <c r="K1685"/>
  <c r="K1684"/>
  <c r="G1684"/>
  <c r="K1683"/>
  <c r="G1683"/>
  <c r="K1682"/>
  <c r="K1681"/>
  <c r="G1681"/>
  <c r="K1680"/>
  <c r="K1679"/>
  <c r="G1679"/>
  <c r="K1678"/>
  <c r="K1677"/>
  <c r="K1676"/>
  <c r="K1675"/>
  <c r="K1674"/>
  <c r="G1674"/>
  <c r="K1673"/>
  <c r="G1673"/>
  <c r="K1672"/>
  <c r="G1672"/>
  <c r="K1671"/>
  <c r="G1671"/>
  <c r="K1670"/>
  <c r="G1670"/>
  <c r="K1669"/>
  <c r="G1669"/>
  <c r="K1668"/>
  <c r="G1668"/>
  <c r="K1667"/>
  <c r="G1667"/>
  <c r="K1666"/>
  <c r="K1665"/>
  <c r="K1664"/>
  <c r="G1664"/>
  <c r="K1663"/>
  <c r="K1662"/>
  <c r="K1661"/>
  <c r="G1661"/>
  <c r="K1660"/>
  <c r="G1660"/>
  <c r="K1659"/>
  <c r="G1659"/>
  <c r="K1658"/>
  <c r="K1657"/>
  <c r="G1657"/>
  <c r="K1656"/>
  <c r="K1655"/>
  <c r="G1655"/>
  <c r="K1654"/>
  <c r="K1653"/>
  <c r="K1652"/>
  <c r="K1651"/>
  <c r="G1651"/>
  <c r="K1650"/>
  <c r="K1649"/>
  <c r="K1648"/>
  <c r="K1647"/>
  <c r="K1646"/>
  <c r="K1645"/>
  <c r="K1644"/>
  <c r="G1644"/>
  <c r="K1643"/>
  <c r="G1643"/>
  <c r="K1642"/>
  <c r="G1642"/>
  <c r="K1641"/>
  <c r="G1641"/>
  <c r="K1640"/>
  <c r="K1639"/>
  <c r="G1639"/>
  <c r="K1638"/>
  <c r="G1638"/>
  <c r="K1637"/>
  <c r="G1637"/>
  <c r="K1636"/>
  <c r="G1636"/>
  <c r="K1635"/>
  <c r="K1634"/>
  <c r="G1634"/>
  <c r="K1633"/>
  <c r="G1633"/>
  <c r="K1632"/>
  <c r="G1632"/>
  <c r="K1631"/>
  <c r="G1631"/>
  <c r="K1630"/>
  <c r="K1629"/>
  <c r="G1629"/>
  <c r="K1628"/>
  <c r="K1627"/>
  <c r="K1626"/>
  <c r="K1625"/>
  <c r="K1624"/>
  <c r="K1623"/>
  <c r="K1622"/>
  <c r="K1621"/>
  <c r="G1621"/>
  <c r="K1620"/>
  <c r="G1620"/>
  <c r="K1619"/>
  <c r="G1619"/>
  <c r="K1618"/>
  <c r="G1618"/>
  <c r="K1617"/>
  <c r="G1617"/>
  <c r="K1616"/>
  <c r="G1616"/>
  <c r="K1615"/>
  <c r="K1614"/>
  <c r="G1614"/>
  <c r="K1613"/>
  <c r="K1612"/>
  <c r="G1612"/>
  <c r="K1611"/>
  <c r="K1610"/>
  <c r="G1610"/>
  <c r="K1609"/>
  <c r="G1609"/>
  <c r="K1608"/>
  <c r="K1607"/>
  <c r="G1607"/>
  <c r="K1606"/>
  <c r="G1606"/>
  <c r="K1605"/>
  <c r="K1604"/>
  <c r="G1604"/>
  <c r="K1603"/>
  <c r="K1602"/>
  <c r="K1601"/>
  <c r="G1601"/>
  <c r="K1600"/>
  <c r="K1599"/>
  <c r="G1599"/>
  <c r="K1598"/>
  <c r="K1597"/>
  <c r="K1596"/>
  <c r="K1595"/>
  <c r="G1595"/>
  <c r="K1594"/>
  <c r="G1594"/>
  <c r="K1593"/>
  <c r="K1592"/>
  <c r="K1591"/>
  <c r="K1590"/>
  <c r="G1590"/>
  <c r="K1589"/>
  <c r="G1589"/>
  <c r="K1588"/>
  <c r="G1588"/>
  <c r="K1587"/>
  <c r="G1587"/>
  <c r="K1586"/>
  <c r="G1586"/>
  <c r="K1585"/>
  <c r="G1585"/>
  <c r="K1584"/>
  <c r="G1584"/>
  <c r="K1583"/>
  <c r="G1583"/>
  <c r="K1582"/>
  <c r="G1582"/>
  <c r="K1581"/>
  <c r="G1581"/>
  <c r="K1580"/>
  <c r="K1579"/>
  <c r="G1579"/>
  <c r="K1578"/>
  <c r="G1578"/>
  <c r="K1577"/>
  <c r="K1576"/>
  <c r="G1576"/>
  <c r="K1575"/>
  <c r="G1575"/>
  <c r="K1574"/>
  <c r="K1573"/>
  <c r="K1572"/>
  <c r="K1571"/>
  <c r="G1571"/>
  <c r="K1570"/>
  <c r="G1570"/>
  <c r="K1569"/>
  <c r="G1569"/>
  <c r="K1568"/>
  <c r="G1568"/>
  <c r="K1567"/>
  <c r="G1567"/>
  <c r="K1566"/>
  <c r="G1566"/>
  <c r="K1565"/>
  <c r="K1564"/>
  <c r="K1563"/>
  <c r="K1562"/>
  <c r="G1562"/>
  <c r="K1561"/>
  <c r="K1560"/>
  <c r="G1560"/>
  <c r="K1559"/>
  <c r="G1559"/>
  <c r="K1558"/>
  <c r="K1557"/>
  <c r="G1557"/>
  <c r="K1556"/>
  <c r="K1555"/>
  <c r="G1555"/>
  <c r="K1554"/>
  <c r="K1553"/>
  <c r="K1552"/>
  <c r="K1551"/>
  <c r="K1550"/>
  <c r="K1549"/>
  <c r="G1549"/>
  <c r="K1548"/>
  <c r="K1547"/>
  <c r="G1547"/>
  <c r="K1546"/>
  <c r="K1545"/>
  <c r="G1545"/>
  <c r="K1544"/>
  <c r="K1543"/>
  <c r="K1542"/>
  <c r="G1542"/>
  <c r="K1541"/>
  <c r="G1541"/>
  <c r="K1540"/>
  <c r="K1539"/>
  <c r="G1539"/>
  <c r="K1538"/>
  <c r="K1537"/>
  <c r="G1537"/>
  <c r="K1536"/>
  <c r="G1536"/>
  <c r="K1535"/>
  <c r="G1535"/>
  <c r="K1534"/>
  <c r="G1534"/>
  <c r="K1533"/>
  <c r="G1533"/>
  <c r="K1532"/>
  <c r="K1531"/>
  <c r="G1531"/>
  <c r="K1530"/>
  <c r="K1529"/>
  <c r="K1528"/>
  <c r="G1528"/>
  <c r="K1527"/>
  <c r="G1527"/>
  <c r="K1526"/>
  <c r="K1525"/>
  <c r="G1525"/>
  <c r="K1524"/>
  <c r="G1524"/>
  <c r="K1523"/>
  <c r="G1523"/>
  <c r="K1522"/>
  <c r="K1521"/>
  <c r="G1521"/>
  <c r="K1520"/>
  <c r="K1519"/>
  <c r="K1518"/>
  <c r="K1517"/>
  <c r="K1516"/>
  <c r="G1516"/>
  <c r="K1515"/>
  <c r="G1515"/>
  <c r="K1514"/>
  <c r="K1513"/>
  <c r="G1513"/>
  <c r="K1512"/>
  <c r="G1512"/>
  <c r="K1511"/>
  <c r="K1510"/>
  <c r="K1509"/>
  <c r="K1508"/>
  <c r="K1507"/>
  <c r="K1506"/>
  <c r="G1506"/>
  <c r="K1505"/>
  <c r="K1504"/>
  <c r="K1503"/>
  <c r="G1503"/>
  <c r="K1502"/>
  <c r="G1502"/>
  <c r="K1501"/>
  <c r="G1501"/>
  <c r="K1500"/>
  <c r="K1499"/>
  <c r="K1498"/>
  <c r="G1498"/>
  <c r="K1497"/>
  <c r="G1497"/>
  <c r="K1496"/>
  <c r="G1496"/>
  <c r="K1495"/>
  <c r="G1495"/>
  <c r="K1494"/>
  <c r="G1494"/>
  <c r="K1493"/>
  <c r="G1493"/>
  <c r="K1492"/>
  <c r="G1492"/>
  <c r="K1491"/>
  <c r="G1491"/>
  <c r="K1490"/>
  <c r="G1490"/>
  <c r="K1489"/>
  <c r="G1489"/>
  <c r="K1488"/>
  <c r="G1488"/>
  <c r="K1487"/>
  <c r="G1487"/>
  <c r="K1486"/>
  <c r="G1486"/>
  <c r="K1485"/>
  <c r="G1485"/>
  <c r="K1484"/>
  <c r="G1484"/>
  <c r="K1483"/>
  <c r="K1482"/>
  <c r="K1481"/>
  <c r="G1481"/>
  <c r="K1480"/>
  <c r="G1480"/>
  <c r="K1479"/>
  <c r="K1478"/>
  <c r="K1477"/>
  <c r="K1476"/>
  <c r="G1476"/>
  <c r="K1475"/>
  <c r="G1475"/>
  <c r="K1474"/>
  <c r="G1474"/>
  <c r="K1473"/>
  <c r="K1472"/>
  <c r="G1472"/>
  <c r="K1471"/>
  <c r="G1471"/>
  <c r="K1470"/>
  <c r="K1469"/>
  <c r="G1469"/>
  <c r="K1468"/>
  <c r="K1467"/>
  <c r="G1467"/>
  <c r="K1466"/>
  <c r="G1466"/>
  <c r="K1465"/>
  <c r="K1464"/>
  <c r="G1464"/>
  <c r="K1463"/>
  <c r="G1463"/>
  <c r="K1462"/>
  <c r="K1461"/>
  <c r="K1460"/>
  <c r="G1460"/>
  <c r="K1459"/>
  <c r="K1458"/>
  <c r="G1458"/>
  <c r="K1457"/>
  <c r="G1457"/>
  <c r="K1456"/>
  <c r="G1456"/>
  <c r="K1455"/>
  <c r="K1454"/>
  <c r="G1454"/>
  <c r="K1453"/>
  <c r="G1453"/>
  <c r="K1452"/>
  <c r="G1452"/>
  <c r="K1451"/>
  <c r="G1451"/>
  <c r="K1450"/>
  <c r="G1450"/>
  <c r="K1449"/>
  <c r="G1449"/>
  <c r="K1448"/>
  <c r="K1447"/>
  <c r="K1446"/>
  <c r="K1445"/>
  <c r="K1444"/>
  <c r="K1443"/>
  <c r="K1442"/>
  <c r="K1441"/>
  <c r="G1441"/>
  <c r="K1440"/>
  <c r="K1439"/>
  <c r="K1438"/>
  <c r="K1437"/>
  <c r="K1436"/>
  <c r="K1435"/>
  <c r="K1434"/>
  <c r="K1433"/>
  <c r="K1432"/>
  <c r="K1431"/>
  <c r="K1430"/>
  <c r="K1429"/>
  <c r="G1429"/>
  <c r="K1428"/>
  <c r="G1428"/>
  <c r="K1427"/>
  <c r="K1426"/>
  <c r="K1425"/>
  <c r="G1425"/>
  <c r="K1424"/>
  <c r="K1423"/>
  <c r="G1423"/>
  <c r="K1422"/>
  <c r="K1421"/>
  <c r="K1420"/>
  <c r="K1419"/>
  <c r="G1419"/>
  <c r="K1418"/>
  <c r="K1417"/>
  <c r="G1417"/>
  <c r="K1416"/>
  <c r="K1415"/>
  <c r="G1415"/>
  <c r="K1414"/>
  <c r="G1414"/>
  <c r="K1413"/>
  <c r="G1413"/>
  <c r="K1412"/>
  <c r="K1411"/>
  <c r="K1410"/>
  <c r="G1410"/>
  <c r="K1409"/>
  <c r="G1409"/>
  <c r="K1408"/>
  <c r="G1408"/>
  <c r="K1407"/>
  <c r="K1406"/>
  <c r="G1406"/>
  <c r="K1405"/>
  <c r="G1405"/>
  <c r="K1404"/>
  <c r="G1404"/>
  <c r="K1403"/>
  <c r="G1403"/>
  <c r="K1402"/>
  <c r="G1402"/>
  <c r="K1401"/>
  <c r="G1401"/>
  <c r="K1400"/>
  <c r="G1400"/>
  <c r="K1399"/>
  <c r="G1399"/>
  <c r="K1398"/>
  <c r="G1398"/>
  <c r="K1397"/>
  <c r="G1397"/>
  <c r="K1396"/>
  <c r="G1396"/>
  <c r="K1395"/>
  <c r="G1395"/>
  <c r="K1394"/>
  <c r="K1393"/>
  <c r="G1393"/>
  <c r="K1392"/>
  <c r="G1392"/>
  <c r="K1391"/>
  <c r="G1391"/>
  <c r="K1390"/>
  <c r="G1390"/>
  <c r="K1389"/>
  <c r="G1389"/>
  <c r="K1388"/>
  <c r="G1388"/>
  <c r="K1387"/>
  <c r="G1387"/>
  <c r="K1386"/>
  <c r="K1385"/>
  <c r="G1385"/>
  <c r="K1384"/>
  <c r="G1384"/>
  <c r="K1383"/>
  <c r="G1383"/>
  <c r="K1382"/>
  <c r="K1381"/>
  <c r="G1381"/>
  <c r="K1380"/>
  <c r="G1380"/>
  <c r="K1379"/>
  <c r="G1379"/>
  <c r="K1378"/>
  <c r="G1378"/>
  <c r="K1377"/>
  <c r="G1377"/>
  <c r="K1376"/>
  <c r="G1376"/>
  <c r="K1375"/>
  <c r="G1375"/>
  <c r="K1374"/>
  <c r="G1374"/>
  <c r="K1373"/>
  <c r="G1373"/>
  <c r="K1372"/>
  <c r="G1372"/>
  <c r="K1371"/>
  <c r="G1371"/>
  <c r="K1370"/>
  <c r="G1370"/>
  <c r="K1369"/>
  <c r="G1369"/>
  <c r="K1368"/>
  <c r="G1368"/>
  <c r="K1367"/>
  <c r="G1367"/>
  <c r="K1366"/>
  <c r="G1366"/>
  <c r="K1365"/>
  <c r="K1364"/>
  <c r="G1364"/>
  <c r="K1363"/>
  <c r="G1363"/>
  <c r="K1362"/>
  <c r="G1362"/>
  <c r="K1361"/>
  <c r="K1360"/>
  <c r="G1360"/>
  <c r="K1359"/>
  <c r="K1358"/>
  <c r="G1358"/>
  <c r="K1357"/>
  <c r="G1357"/>
  <c r="K1356"/>
  <c r="G1356"/>
  <c r="K1355"/>
  <c r="G1355"/>
  <c r="K1354"/>
  <c r="G1354"/>
  <c r="K1353"/>
  <c r="G1353"/>
  <c r="K1352"/>
  <c r="G1352"/>
  <c r="K1351"/>
  <c r="G1351"/>
  <c r="K1350"/>
  <c r="G1350"/>
  <c r="K1349"/>
  <c r="G1349"/>
  <c r="K1348"/>
  <c r="G1348"/>
  <c r="K1347"/>
  <c r="G1347"/>
  <c r="K1346"/>
  <c r="G1346"/>
  <c r="K1345"/>
  <c r="G1345"/>
  <c r="K1344"/>
  <c r="G1344"/>
  <c r="K1343"/>
  <c r="K1342"/>
  <c r="G1342"/>
  <c r="K1341"/>
  <c r="K1340"/>
  <c r="G1340"/>
  <c r="K1339"/>
  <c r="K1338"/>
  <c r="K1337"/>
  <c r="K1336"/>
  <c r="G1336"/>
  <c r="K1335"/>
  <c r="G1335"/>
  <c r="K1334"/>
  <c r="K1333"/>
  <c r="K1332"/>
  <c r="G1332"/>
  <c r="K1331"/>
  <c r="K1330"/>
  <c r="G1330"/>
  <c r="K1329"/>
  <c r="K1328"/>
  <c r="G1328"/>
  <c r="K1327"/>
  <c r="K1326"/>
  <c r="G1326"/>
  <c r="K1325"/>
  <c r="K1324"/>
  <c r="K1323"/>
  <c r="G1323"/>
  <c r="K1322"/>
  <c r="K1321"/>
  <c r="G1321"/>
  <c r="K1320"/>
  <c r="K1319"/>
  <c r="K1318"/>
  <c r="G1318"/>
  <c r="K1317"/>
  <c r="G1317"/>
  <c r="K1316"/>
  <c r="K1315"/>
  <c r="G1315"/>
  <c r="K1314"/>
  <c r="G1314"/>
  <c r="K1313"/>
  <c r="K1312"/>
  <c r="K1311"/>
  <c r="K1310"/>
  <c r="K1309"/>
  <c r="K1308"/>
  <c r="G1308"/>
  <c r="K1307"/>
  <c r="G1307"/>
  <c r="K1306"/>
  <c r="K1305"/>
  <c r="K1304"/>
  <c r="K1303"/>
  <c r="K1302"/>
  <c r="K1301"/>
  <c r="K1300"/>
  <c r="K1299"/>
  <c r="G1299"/>
  <c r="K1298"/>
  <c r="G1298"/>
  <c r="K1297"/>
  <c r="G1297"/>
  <c r="K1296"/>
  <c r="G1296"/>
  <c r="K1295"/>
  <c r="K1294"/>
  <c r="K1293"/>
  <c r="K1292"/>
  <c r="K1291"/>
  <c r="K1290"/>
  <c r="K1289"/>
  <c r="G1289"/>
  <c r="K1288"/>
  <c r="G1288"/>
  <c r="K1287"/>
  <c r="K1286"/>
  <c r="K1285"/>
  <c r="K1284"/>
  <c r="K1283"/>
  <c r="K1282"/>
  <c r="G1282"/>
  <c r="K1281"/>
  <c r="K1280"/>
  <c r="K1279"/>
  <c r="K1278"/>
  <c r="K1277"/>
  <c r="G1277"/>
  <c r="K1276"/>
  <c r="K1275"/>
  <c r="G1275"/>
  <c r="K1274"/>
  <c r="G1274"/>
  <c r="K1273"/>
  <c r="K1272"/>
  <c r="K1271"/>
  <c r="K1270"/>
  <c r="G1270"/>
  <c r="K1269"/>
  <c r="G1269"/>
  <c r="K1268"/>
  <c r="G1268"/>
  <c r="K1267"/>
  <c r="G1267"/>
  <c r="K1266"/>
  <c r="G1266"/>
  <c r="K1265"/>
  <c r="G1265"/>
  <c r="K1264"/>
  <c r="K1263"/>
  <c r="K1262"/>
  <c r="G1262"/>
  <c r="K1261"/>
  <c r="G1261"/>
  <c r="K1260"/>
  <c r="G1260"/>
  <c r="K1259"/>
  <c r="K1258"/>
  <c r="K1257"/>
  <c r="G1257"/>
  <c r="K1256"/>
  <c r="G1256"/>
  <c r="K1255"/>
  <c r="K1254"/>
  <c r="G1254"/>
  <c r="K1253"/>
  <c r="K1252"/>
  <c r="K1251"/>
  <c r="G1251"/>
  <c r="K1250"/>
  <c r="G1250"/>
  <c r="K1249"/>
  <c r="G1249"/>
  <c r="K1248"/>
  <c r="K1247"/>
  <c r="G1247"/>
  <c r="K1246"/>
  <c r="G1246"/>
  <c r="K1245"/>
  <c r="G1245"/>
  <c r="K1244"/>
  <c r="K1243"/>
  <c r="G1243"/>
  <c r="K1242"/>
  <c r="G1242"/>
  <c r="K1241"/>
  <c r="G1241"/>
  <c r="K1240"/>
  <c r="K1239"/>
  <c r="K1238"/>
  <c r="G1238"/>
  <c r="K1237"/>
  <c r="K1236"/>
  <c r="K1235"/>
  <c r="K1234"/>
  <c r="G1234"/>
  <c r="K1233"/>
  <c r="K1232"/>
  <c r="G1232"/>
  <c r="K1231"/>
  <c r="K1230"/>
  <c r="G1230"/>
  <c r="K1229"/>
  <c r="G1229"/>
  <c r="K1228"/>
  <c r="K1227"/>
  <c r="K1226"/>
  <c r="G1226"/>
  <c r="K1225"/>
  <c r="G1225"/>
  <c r="K1224"/>
  <c r="G1224"/>
  <c r="K1223"/>
  <c r="K1222"/>
  <c r="K1221"/>
  <c r="K1220"/>
  <c r="G1220"/>
  <c r="K1219"/>
  <c r="K1218"/>
  <c r="K1217"/>
  <c r="K1216"/>
  <c r="K1215"/>
  <c r="K1214"/>
  <c r="K1213"/>
  <c r="K1212"/>
  <c r="K1211"/>
  <c r="G1211"/>
  <c r="K1210"/>
  <c r="K1209"/>
  <c r="K1208"/>
  <c r="K1207"/>
  <c r="G1207"/>
  <c r="K1206"/>
  <c r="K1205"/>
  <c r="G1205"/>
  <c r="K1204"/>
  <c r="G1204"/>
  <c r="K1203"/>
  <c r="G1203"/>
  <c r="K1202"/>
  <c r="G1202"/>
  <c r="K1201"/>
  <c r="K1200"/>
  <c r="K1199"/>
  <c r="K1198"/>
  <c r="G1198"/>
  <c r="K1197"/>
  <c r="G1197"/>
  <c r="K1196"/>
  <c r="G1196"/>
  <c r="K1195"/>
  <c r="G1195"/>
  <c r="K1194"/>
  <c r="G1194"/>
  <c r="K1193"/>
  <c r="K1192"/>
  <c r="K1191"/>
  <c r="G1191"/>
  <c r="K1190"/>
  <c r="K1189"/>
  <c r="K1188"/>
  <c r="G1188"/>
  <c r="K1187"/>
  <c r="G1187"/>
  <c r="K1186"/>
  <c r="K1185"/>
  <c r="G1185"/>
  <c r="K1184"/>
  <c r="K1183"/>
  <c r="K1182"/>
  <c r="K1181"/>
  <c r="K1180"/>
  <c r="G1180"/>
  <c r="K1179"/>
  <c r="K1178"/>
  <c r="K1177"/>
  <c r="K1176"/>
  <c r="G1176"/>
  <c r="K1175"/>
  <c r="G1175"/>
  <c r="K1174"/>
  <c r="G1174"/>
  <c r="K1173"/>
  <c r="K1172"/>
  <c r="K1171"/>
  <c r="K1170"/>
  <c r="G1170"/>
  <c r="K1169"/>
  <c r="G1169"/>
  <c r="K1168"/>
  <c r="K1167"/>
  <c r="G1167"/>
  <c r="K1166"/>
  <c r="K1165"/>
  <c r="K1164"/>
  <c r="G1164"/>
  <c r="K1163"/>
  <c r="G1163"/>
  <c r="K1162"/>
  <c r="G1162"/>
  <c r="K1161"/>
  <c r="G1161"/>
  <c r="K1160"/>
  <c r="K1159"/>
  <c r="G1159"/>
  <c r="K1158"/>
  <c r="K1157"/>
  <c r="K1156"/>
  <c r="G1156"/>
  <c r="K1155"/>
  <c r="K1154"/>
  <c r="K1153"/>
  <c r="K1152"/>
  <c r="K1151"/>
  <c r="K1150"/>
  <c r="G1150"/>
  <c r="K1149"/>
  <c r="K1148"/>
  <c r="K1147"/>
  <c r="K1146"/>
  <c r="G1146"/>
  <c r="K1145"/>
  <c r="G1145"/>
  <c r="K1144"/>
  <c r="G1144"/>
  <c r="K1143"/>
  <c r="K1142"/>
  <c r="K1141"/>
  <c r="G1141"/>
  <c r="K1140"/>
  <c r="G1140"/>
  <c r="K1139"/>
  <c r="G1139"/>
  <c r="K1138"/>
  <c r="K1137"/>
  <c r="G1137"/>
  <c r="K1136"/>
  <c r="G1136"/>
  <c r="K1135"/>
  <c r="K1134"/>
  <c r="K1133"/>
  <c r="K1132"/>
  <c r="G1132"/>
  <c r="K1131"/>
  <c r="K1130"/>
  <c r="K1129"/>
  <c r="G1129"/>
  <c r="K1128"/>
  <c r="G1128"/>
  <c r="K1127"/>
  <c r="K1126"/>
  <c r="K1125"/>
  <c r="K1124"/>
  <c r="K1123"/>
  <c r="K1122"/>
  <c r="G1122"/>
  <c r="K1121"/>
  <c r="G1121"/>
  <c r="K1120"/>
  <c r="K1119"/>
  <c r="K1118"/>
  <c r="K1117"/>
  <c r="G1117"/>
  <c r="K1116"/>
  <c r="K1115"/>
  <c r="G1115"/>
  <c r="K1114"/>
  <c r="K1113"/>
  <c r="K1112"/>
  <c r="K1111"/>
  <c r="K1110"/>
  <c r="K1109"/>
  <c r="K1108"/>
  <c r="K1107"/>
  <c r="K1106"/>
  <c r="K1105"/>
  <c r="G1105"/>
  <c r="K1104"/>
  <c r="K1103"/>
  <c r="K1102"/>
  <c r="K1101"/>
  <c r="K1100"/>
  <c r="K1099"/>
  <c r="K1098"/>
  <c r="G1098"/>
  <c r="K1097"/>
  <c r="K1096"/>
  <c r="G1096"/>
  <c r="K1095"/>
  <c r="K1094"/>
  <c r="K1093"/>
  <c r="K1092"/>
  <c r="K1091"/>
  <c r="K1090"/>
  <c r="K1089"/>
  <c r="K1088"/>
  <c r="K1087"/>
  <c r="K1086"/>
  <c r="K1085"/>
  <c r="K1084"/>
  <c r="K1083"/>
  <c r="G1083"/>
  <c r="K1082"/>
  <c r="K1081"/>
  <c r="K1080"/>
  <c r="K1079"/>
  <c r="K1078"/>
  <c r="K1077"/>
  <c r="K1076"/>
  <c r="K1075"/>
  <c r="K1074"/>
  <c r="K1073"/>
  <c r="K1072"/>
  <c r="G1072"/>
  <c r="K1071"/>
  <c r="K1070"/>
  <c r="K1069"/>
  <c r="K1068"/>
  <c r="K1067"/>
  <c r="K1066"/>
  <c r="G1066"/>
  <c r="K1065"/>
  <c r="K1064"/>
  <c r="K1063"/>
  <c r="K1062"/>
  <c r="K1061"/>
  <c r="K1060"/>
  <c r="K1059"/>
  <c r="K1058"/>
  <c r="G1058"/>
  <c r="K1057"/>
  <c r="K1056"/>
  <c r="K1055"/>
  <c r="G1055"/>
  <c r="K1054"/>
  <c r="K1053"/>
  <c r="K1052"/>
  <c r="G1052"/>
  <c r="K1051"/>
  <c r="K1050"/>
  <c r="K1049"/>
  <c r="G1049"/>
  <c r="K1048"/>
  <c r="K1047"/>
  <c r="K1046"/>
  <c r="G1046"/>
  <c r="K1045"/>
  <c r="K1044"/>
  <c r="K1043"/>
  <c r="G1043"/>
  <c r="K1042"/>
  <c r="K1041"/>
  <c r="K1040"/>
  <c r="K1039"/>
  <c r="K1038"/>
  <c r="K1037"/>
  <c r="G1037"/>
  <c r="K1036"/>
  <c r="K1035"/>
  <c r="K1034"/>
  <c r="K1033"/>
  <c r="K1032"/>
  <c r="K1031"/>
  <c r="G1031"/>
  <c r="K1030"/>
  <c r="G1030"/>
  <c r="K1029"/>
  <c r="G1029"/>
  <c r="K1028"/>
  <c r="K1027"/>
  <c r="K1026"/>
  <c r="K1025"/>
  <c r="K1024"/>
  <c r="G1024"/>
  <c r="K1023"/>
  <c r="K1022"/>
  <c r="G1022"/>
  <c r="K1021"/>
  <c r="K1020"/>
  <c r="K1019"/>
  <c r="K1018"/>
  <c r="G1018"/>
  <c r="K1017"/>
  <c r="G1017"/>
  <c r="K1016"/>
  <c r="G1016"/>
  <c r="K1015"/>
  <c r="K1014"/>
  <c r="K1013"/>
  <c r="K1012"/>
  <c r="G1012"/>
  <c r="K1011"/>
  <c r="K1010"/>
  <c r="K1009"/>
  <c r="G1009"/>
  <c r="K1008"/>
  <c r="K1007"/>
  <c r="G1007"/>
  <c r="K1006"/>
  <c r="K1005"/>
  <c r="K1004"/>
  <c r="G1004"/>
  <c r="K1003"/>
  <c r="K1002"/>
  <c r="K1001"/>
  <c r="K1000"/>
  <c r="G1000"/>
  <c r="K999"/>
  <c r="G999"/>
  <c r="K998"/>
  <c r="K997"/>
  <c r="K996"/>
  <c r="G996"/>
  <c r="K995"/>
  <c r="K994"/>
  <c r="K993"/>
  <c r="K992"/>
  <c r="K991"/>
  <c r="G991"/>
  <c r="K990"/>
  <c r="K989"/>
  <c r="K988"/>
  <c r="K987"/>
  <c r="K986"/>
  <c r="G986"/>
  <c r="K985"/>
  <c r="K984"/>
  <c r="K983"/>
  <c r="K982"/>
  <c r="K981"/>
  <c r="K980"/>
  <c r="K979"/>
  <c r="K978"/>
  <c r="K977"/>
  <c r="G977"/>
  <c r="K976"/>
  <c r="K975"/>
  <c r="K974"/>
  <c r="K973"/>
  <c r="K972"/>
  <c r="G972"/>
  <c r="K971"/>
  <c r="G971"/>
  <c r="K970"/>
  <c r="K969"/>
  <c r="K968"/>
  <c r="G968"/>
  <c r="K967"/>
  <c r="K966"/>
  <c r="K965"/>
  <c r="G965"/>
  <c r="K964"/>
  <c r="K963"/>
  <c r="K962"/>
  <c r="G962"/>
  <c r="K961"/>
  <c r="K960"/>
  <c r="K959"/>
  <c r="K958"/>
  <c r="K957"/>
  <c r="K956"/>
  <c r="G956"/>
  <c r="K955"/>
  <c r="K954"/>
  <c r="K953"/>
  <c r="G953"/>
  <c r="K952"/>
  <c r="K951"/>
  <c r="G951"/>
  <c r="K950"/>
  <c r="K949"/>
  <c r="K948"/>
  <c r="G948"/>
  <c r="K947"/>
  <c r="K946"/>
  <c r="K945"/>
  <c r="K944"/>
  <c r="G944"/>
  <c r="K943"/>
  <c r="K942"/>
  <c r="G942"/>
  <c r="K941"/>
  <c r="G941"/>
  <c r="K940"/>
  <c r="G940"/>
  <c r="K939"/>
  <c r="K938"/>
  <c r="K937"/>
  <c r="K936"/>
  <c r="G936"/>
  <c r="K935"/>
  <c r="G935"/>
  <c r="K934"/>
  <c r="G934"/>
  <c r="K933"/>
  <c r="K932"/>
  <c r="G932"/>
  <c r="K931"/>
  <c r="K930"/>
  <c r="K929"/>
  <c r="K928"/>
  <c r="G928"/>
  <c r="K927"/>
  <c r="K926"/>
  <c r="G926"/>
  <c r="K925"/>
  <c r="G925"/>
  <c r="K924"/>
  <c r="G924"/>
  <c r="K923"/>
  <c r="G923"/>
  <c r="K922"/>
  <c r="G922"/>
  <c r="K921"/>
  <c r="K920"/>
  <c r="K919"/>
  <c r="G919"/>
  <c r="K918"/>
  <c r="K917"/>
  <c r="G917"/>
  <c r="K916"/>
  <c r="K915"/>
  <c r="G915"/>
  <c r="K914"/>
  <c r="G914"/>
  <c r="K913"/>
  <c r="K912"/>
  <c r="K911"/>
  <c r="G911"/>
  <c r="K910"/>
  <c r="K909"/>
  <c r="K908"/>
  <c r="K907"/>
  <c r="K906"/>
  <c r="K905"/>
  <c r="K904"/>
  <c r="K903"/>
  <c r="K902"/>
  <c r="G902"/>
  <c r="K901"/>
  <c r="K900"/>
  <c r="K899"/>
  <c r="G899"/>
  <c r="K898"/>
  <c r="K897"/>
  <c r="K896"/>
  <c r="K895"/>
  <c r="G895"/>
  <c r="K894"/>
  <c r="K893"/>
  <c r="G893"/>
  <c r="K892"/>
  <c r="K891"/>
  <c r="G891"/>
  <c r="K890"/>
  <c r="G890"/>
  <c r="K889"/>
  <c r="K888"/>
  <c r="G888"/>
  <c r="K887"/>
  <c r="K886"/>
  <c r="K885"/>
  <c r="K884"/>
  <c r="K883"/>
  <c r="K882"/>
  <c r="K881"/>
  <c r="K880"/>
  <c r="K879"/>
  <c r="G879"/>
  <c r="K878"/>
  <c r="G878"/>
  <c r="K877"/>
  <c r="K876"/>
  <c r="G876"/>
  <c r="K875"/>
  <c r="K874"/>
  <c r="G874"/>
  <c r="K873"/>
  <c r="G873"/>
  <c r="K872"/>
  <c r="K871"/>
  <c r="K870"/>
  <c r="K869"/>
  <c r="G869"/>
  <c r="K868"/>
  <c r="K867"/>
  <c r="K866"/>
  <c r="G866"/>
  <c r="K865"/>
  <c r="K864"/>
  <c r="G864"/>
  <c r="K863"/>
  <c r="G863"/>
  <c r="K862"/>
  <c r="G862"/>
  <c r="K861"/>
  <c r="G861"/>
  <c r="K860"/>
  <c r="G860"/>
  <c r="K859"/>
  <c r="G859"/>
  <c r="K858"/>
  <c r="G858"/>
  <c r="K857"/>
  <c r="G857"/>
  <c r="K856"/>
  <c r="G856"/>
  <c r="K855"/>
  <c r="G855"/>
  <c r="K854"/>
  <c r="G854"/>
  <c r="K853"/>
  <c r="G853"/>
  <c r="K852"/>
  <c r="G852"/>
  <c r="K851"/>
  <c r="K850"/>
  <c r="G850"/>
  <c r="K849"/>
  <c r="G849"/>
  <c r="K848"/>
  <c r="G848"/>
  <c r="K847"/>
  <c r="K846"/>
  <c r="G846"/>
  <c r="K845"/>
  <c r="G845"/>
  <c r="K844"/>
  <c r="G844"/>
  <c r="K843"/>
  <c r="G843"/>
  <c r="K842"/>
  <c r="G842"/>
  <c r="K841"/>
  <c r="K840"/>
  <c r="G840"/>
  <c r="K839"/>
  <c r="K838"/>
  <c r="K837"/>
  <c r="K836"/>
  <c r="K835"/>
  <c r="K834"/>
  <c r="G834"/>
  <c r="K833"/>
  <c r="K832"/>
  <c r="K831"/>
  <c r="K830"/>
  <c r="G830"/>
  <c r="K829"/>
  <c r="G829"/>
  <c r="K828"/>
  <c r="G828"/>
  <c r="K827"/>
  <c r="K826"/>
  <c r="G826"/>
  <c r="K825"/>
  <c r="K824"/>
  <c r="K823"/>
  <c r="K822"/>
  <c r="K821"/>
  <c r="K820"/>
  <c r="K819"/>
  <c r="G819"/>
  <c r="K818"/>
  <c r="K817"/>
  <c r="G817"/>
  <c r="K816"/>
  <c r="K815"/>
  <c r="G815"/>
  <c r="K814"/>
  <c r="K813"/>
  <c r="G813"/>
  <c r="K812"/>
  <c r="G812"/>
  <c r="K811"/>
  <c r="K810"/>
  <c r="K809"/>
  <c r="G809"/>
  <c r="K808"/>
  <c r="K807"/>
  <c r="K806"/>
  <c r="K805"/>
  <c r="K804"/>
  <c r="G804"/>
  <c r="K803"/>
  <c r="K802"/>
  <c r="K801"/>
  <c r="G801"/>
  <c r="K800"/>
  <c r="G800"/>
  <c r="K799"/>
  <c r="G799"/>
  <c r="K798"/>
  <c r="K797"/>
  <c r="G797"/>
  <c r="K796"/>
  <c r="K795"/>
  <c r="G795"/>
  <c r="K794"/>
  <c r="K793"/>
  <c r="K792"/>
  <c r="G792"/>
  <c r="K791"/>
  <c r="K790"/>
  <c r="G790"/>
  <c r="K789"/>
  <c r="K788"/>
  <c r="K787"/>
  <c r="K786"/>
  <c r="K785"/>
  <c r="K784"/>
  <c r="G784"/>
  <c r="K783"/>
  <c r="K782"/>
  <c r="K781"/>
  <c r="K780"/>
  <c r="G780"/>
  <c r="K779"/>
  <c r="K778"/>
  <c r="G778"/>
  <c r="K777"/>
  <c r="K776"/>
  <c r="K775"/>
  <c r="G775"/>
  <c r="K774"/>
  <c r="K773"/>
  <c r="G773"/>
  <c r="K772"/>
  <c r="K771"/>
  <c r="K770"/>
  <c r="K769"/>
  <c r="K768"/>
  <c r="K767"/>
  <c r="K766"/>
  <c r="G766"/>
  <c r="K765"/>
  <c r="G765"/>
  <c r="K764"/>
  <c r="K763"/>
  <c r="G763"/>
  <c r="K762"/>
  <c r="K761"/>
  <c r="G761"/>
  <c r="K760"/>
  <c r="K759"/>
  <c r="K758"/>
  <c r="K757"/>
  <c r="G757"/>
  <c r="K756"/>
  <c r="G756"/>
  <c r="K755"/>
  <c r="K754"/>
  <c r="G754"/>
  <c r="K753"/>
  <c r="G753"/>
  <c r="K752"/>
  <c r="G752"/>
  <c r="K751"/>
  <c r="G751"/>
  <c r="K750"/>
  <c r="K749"/>
  <c r="K748"/>
  <c r="K747"/>
  <c r="K746"/>
  <c r="G746"/>
  <c r="K745"/>
  <c r="G745"/>
  <c r="K744"/>
  <c r="K743"/>
  <c r="K742"/>
  <c r="G742"/>
  <c r="K741"/>
  <c r="G741"/>
  <c r="K740"/>
  <c r="K739"/>
  <c r="G739"/>
  <c r="K738"/>
  <c r="G738"/>
  <c r="K737"/>
  <c r="K736"/>
  <c r="K735"/>
  <c r="K734"/>
  <c r="G734"/>
  <c r="K733"/>
  <c r="G733"/>
  <c r="K732"/>
  <c r="K731"/>
  <c r="G731"/>
  <c r="K730"/>
  <c r="K729"/>
  <c r="K728"/>
  <c r="K727"/>
  <c r="G727"/>
  <c r="K726"/>
  <c r="G726"/>
  <c r="K725"/>
  <c r="K724"/>
  <c r="K723"/>
  <c r="G723"/>
  <c r="K722"/>
  <c r="K721"/>
  <c r="K720"/>
  <c r="G720"/>
  <c r="K719"/>
  <c r="K718"/>
  <c r="K717"/>
  <c r="K716"/>
  <c r="G716"/>
  <c r="K715"/>
  <c r="K714"/>
  <c r="G714"/>
  <c r="K713"/>
  <c r="K712"/>
  <c r="K711"/>
  <c r="G711"/>
  <c r="K710"/>
  <c r="K709"/>
  <c r="K708"/>
  <c r="K707"/>
  <c r="K706"/>
  <c r="K705"/>
  <c r="K704"/>
  <c r="G704"/>
  <c r="K703"/>
  <c r="G703"/>
  <c r="K702"/>
  <c r="K701"/>
  <c r="K700"/>
  <c r="K699"/>
  <c r="K698"/>
  <c r="K697"/>
  <c r="K696"/>
  <c r="G696"/>
  <c r="K695"/>
  <c r="K694"/>
  <c r="K693"/>
  <c r="G693"/>
  <c r="K692"/>
  <c r="K691"/>
  <c r="K690"/>
  <c r="K689"/>
  <c r="K688"/>
  <c r="K687"/>
  <c r="K686"/>
  <c r="K685"/>
  <c r="K684"/>
  <c r="G684"/>
  <c r="K683"/>
  <c r="K682"/>
  <c r="G682"/>
  <c r="K681"/>
  <c r="K680"/>
  <c r="K679"/>
  <c r="G679"/>
  <c r="K678"/>
  <c r="G678"/>
  <c r="K677"/>
  <c r="K676"/>
  <c r="K675"/>
  <c r="G675"/>
  <c r="K674"/>
  <c r="K673"/>
  <c r="K672"/>
  <c r="G672"/>
  <c r="K671"/>
  <c r="K670"/>
  <c r="K669"/>
  <c r="K668"/>
  <c r="K667"/>
  <c r="K666"/>
  <c r="G666"/>
  <c r="K665"/>
  <c r="K664"/>
  <c r="G664"/>
  <c r="K663"/>
  <c r="G663"/>
  <c r="K662"/>
  <c r="G662"/>
  <c r="K661"/>
  <c r="G661"/>
  <c r="K660"/>
  <c r="G660"/>
  <c r="K659"/>
  <c r="G659"/>
  <c r="K658"/>
  <c r="K657"/>
  <c r="K656"/>
  <c r="G656"/>
  <c r="K655"/>
  <c r="K654"/>
  <c r="K653"/>
  <c r="K652"/>
  <c r="G652"/>
  <c r="K651"/>
  <c r="G651"/>
  <c r="K650"/>
  <c r="K649"/>
  <c r="K648"/>
  <c r="K647"/>
  <c r="G647"/>
  <c r="K646"/>
  <c r="G646"/>
  <c r="K645"/>
  <c r="K644"/>
  <c r="G644"/>
  <c r="K643"/>
  <c r="G643"/>
  <c r="K642"/>
  <c r="K641"/>
  <c r="K640"/>
  <c r="K639"/>
  <c r="K638"/>
  <c r="G638"/>
  <c r="K637"/>
  <c r="G637"/>
  <c r="K636"/>
  <c r="K635"/>
  <c r="K634"/>
  <c r="K633"/>
  <c r="G633"/>
  <c r="K632"/>
  <c r="K631"/>
  <c r="K630"/>
  <c r="K629"/>
  <c r="K628"/>
  <c r="K627"/>
  <c r="G627"/>
  <c r="K626"/>
  <c r="K625"/>
  <c r="K624"/>
  <c r="G624"/>
  <c r="K623"/>
  <c r="K622"/>
  <c r="G622"/>
  <c r="K621"/>
  <c r="G621"/>
  <c r="K620"/>
  <c r="K619"/>
  <c r="G619"/>
  <c r="K618"/>
  <c r="G618"/>
  <c r="K617"/>
  <c r="G617"/>
  <c r="K616"/>
  <c r="K615"/>
  <c r="G615"/>
  <c r="K614"/>
  <c r="G614"/>
  <c r="K613"/>
  <c r="K612"/>
  <c r="G612"/>
  <c r="K611"/>
  <c r="K610"/>
  <c r="K609"/>
  <c r="G609"/>
  <c r="K608"/>
  <c r="G608"/>
  <c r="K607"/>
  <c r="K606"/>
  <c r="K605"/>
  <c r="G605"/>
  <c r="K604"/>
  <c r="G604"/>
  <c r="K603"/>
  <c r="K602"/>
  <c r="G602"/>
  <c r="K601"/>
  <c r="K600"/>
  <c r="K599"/>
  <c r="G599"/>
  <c r="K598"/>
  <c r="G598"/>
  <c r="K597"/>
  <c r="G597"/>
  <c r="K596"/>
  <c r="G596"/>
  <c r="K595"/>
  <c r="K594"/>
  <c r="G594"/>
  <c r="K593"/>
  <c r="G593"/>
  <c r="K592"/>
  <c r="G592"/>
  <c r="K591"/>
  <c r="G591"/>
  <c r="K590"/>
  <c r="K589"/>
  <c r="G589"/>
  <c r="K588"/>
  <c r="G588"/>
  <c r="K587"/>
  <c r="K586"/>
  <c r="G586"/>
  <c r="K585"/>
  <c r="K584"/>
  <c r="G584"/>
  <c r="K583"/>
  <c r="G583"/>
  <c r="K582"/>
  <c r="G582"/>
  <c r="K581"/>
  <c r="G581"/>
  <c r="K580"/>
  <c r="K579"/>
  <c r="G579"/>
  <c r="K578"/>
  <c r="G578"/>
  <c r="K577"/>
  <c r="K576"/>
  <c r="G576"/>
  <c r="K575"/>
  <c r="G575"/>
  <c r="K574"/>
  <c r="G574"/>
  <c r="K573"/>
  <c r="K572"/>
  <c r="G572"/>
  <c r="K571"/>
  <c r="G571"/>
  <c r="K570"/>
  <c r="K569"/>
  <c r="G569"/>
  <c r="K568"/>
  <c r="G568"/>
  <c r="K567"/>
  <c r="K566"/>
  <c r="K565"/>
  <c r="G565"/>
  <c r="K564"/>
  <c r="G564"/>
  <c r="K563"/>
  <c r="K562"/>
  <c r="K561"/>
  <c r="G561"/>
  <c r="K560"/>
  <c r="G560"/>
  <c r="K559"/>
  <c r="K558"/>
  <c r="G558"/>
  <c r="K557"/>
  <c r="G557"/>
  <c r="K556"/>
  <c r="G556"/>
  <c r="K555"/>
  <c r="G555"/>
  <c r="K554"/>
  <c r="G554"/>
  <c r="K553"/>
  <c r="G553"/>
  <c r="K552"/>
  <c r="K551"/>
  <c r="G551"/>
  <c r="K550"/>
  <c r="G550"/>
  <c r="K549"/>
  <c r="K548"/>
  <c r="K547"/>
  <c r="G547"/>
  <c r="K546"/>
  <c r="G546"/>
  <c r="K545"/>
  <c r="G545"/>
  <c r="K544"/>
  <c r="G544"/>
  <c r="K543"/>
  <c r="G543"/>
  <c r="K542"/>
  <c r="G542"/>
  <c r="K541"/>
  <c r="K540"/>
  <c r="G540"/>
  <c r="K539"/>
  <c r="G539"/>
  <c r="K538"/>
  <c r="G538"/>
  <c r="K537"/>
  <c r="K536"/>
  <c r="K535"/>
  <c r="K534"/>
  <c r="G534"/>
  <c r="K533"/>
  <c r="G533"/>
  <c r="K532"/>
  <c r="K531"/>
  <c r="G531"/>
  <c r="K530"/>
  <c r="G530"/>
  <c r="K529"/>
  <c r="G529"/>
  <c r="K528"/>
  <c r="K527"/>
  <c r="G527"/>
  <c r="K526"/>
  <c r="K525"/>
  <c r="G525"/>
  <c r="K524"/>
  <c r="G524"/>
  <c r="K523"/>
  <c r="K522"/>
  <c r="K521"/>
  <c r="G521"/>
  <c r="K520"/>
  <c r="K519"/>
  <c r="G519"/>
  <c r="K518"/>
  <c r="G518"/>
  <c r="K517"/>
  <c r="G517"/>
  <c r="K516"/>
  <c r="K515"/>
  <c r="G515"/>
  <c r="K514"/>
  <c r="G514"/>
  <c r="K513"/>
  <c r="G513"/>
  <c r="K512"/>
  <c r="G512"/>
  <c r="K511"/>
  <c r="G511"/>
  <c r="K510"/>
  <c r="G510"/>
  <c r="K509"/>
  <c r="G509"/>
  <c r="K508"/>
  <c r="K507"/>
  <c r="K506"/>
  <c r="G506"/>
  <c r="K505"/>
  <c r="G505"/>
  <c r="K504"/>
  <c r="K503"/>
  <c r="G503"/>
  <c r="K502"/>
  <c r="K501"/>
  <c r="K500"/>
  <c r="G500"/>
  <c r="K499"/>
  <c r="G499"/>
  <c r="K498"/>
  <c r="G498"/>
  <c r="K497"/>
  <c r="K496"/>
  <c r="G496"/>
  <c r="K495"/>
  <c r="K494"/>
  <c r="K493"/>
  <c r="K492"/>
  <c r="G492"/>
  <c r="K491"/>
  <c r="K490"/>
  <c r="G490"/>
  <c r="K489"/>
  <c r="G489"/>
  <c r="K488"/>
  <c r="K487"/>
  <c r="K486"/>
  <c r="G486"/>
  <c r="K485"/>
  <c r="G485"/>
  <c r="K484"/>
  <c r="G484"/>
  <c r="K483"/>
  <c r="K482"/>
  <c r="G482"/>
  <c r="K481"/>
  <c r="G481"/>
  <c r="K480"/>
  <c r="K479"/>
  <c r="K478"/>
  <c r="G478"/>
  <c r="K477"/>
  <c r="G477"/>
  <c r="K476"/>
  <c r="G476"/>
  <c r="K475"/>
  <c r="G475"/>
  <c r="K474"/>
  <c r="G474"/>
  <c r="K473"/>
  <c r="G473"/>
  <c r="K472"/>
  <c r="G472"/>
  <c r="K471"/>
  <c r="G471"/>
  <c r="K470"/>
  <c r="K469"/>
  <c r="G469"/>
  <c r="K468"/>
  <c r="G468"/>
  <c r="K467"/>
  <c r="G467"/>
  <c r="K466"/>
  <c r="K465"/>
  <c r="K464"/>
  <c r="G464"/>
  <c r="K463"/>
  <c r="K462"/>
  <c r="G462"/>
  <c r="K461"/>
  <c r="K460"/>
  <c r="G460"/>
  <c r="K459"/>
  <c r="G459"/>
  <c r="K458"/>
  <c r="G458"/>
  <c r="K457"/>
  <c r="K456"/>
  <c r="K455"/>
  <c r="G455"/>
  <c r="K454"/>
  <c r="K453"/>
  <c r="G453"/>
  <c r="K452"/>
  <c r="G452"/>
  <c r="K451"/>
  <c r="K450"/>
  <c r="G450"/>
  <c r="K449"/>
  <c r="K448"/>
  <c r="G448"/>
  <c r="K447"/>
  <c r="K446"/>
  <c r="G446"/>
  <c r="K445"/>
  <c r="G445"/>
  <c r="K444"/>
  <c r="G444"/>
  <c r="K443"/>
  <c r="K442"/>
  <c r="K441"/>
  <c r="G441"/>
  <c r="K440"/>
  <c r="K439"/>
  <c r="K438"/>
  <c r="K437"/>
  <c r="G437"/>
  <c r="K436"/>
  <c r="G436"/>
  <c r="K435"/>
  <c r="G435"/>
  <c r="K434"/>
  <c r="G434"/>
  <c r="K433"/>
  <c r="G433"/>
  <c r="K432"/>
  <c r="G432"/>
  <c r="K431"/>
  <c r="G431"/>
  <c r="K430"/>
  <c r="K429"/>
  <c r="G429"/>
  <c r="K428"/>
  <c r="G428"/>
  <c r="K427"/>
  <c r="G427"/>
  <c r="K426"/>
  <c r="G426"/>
  <c r="K425"/>
  <c r="G425"/>
  <c r="K424"/>
  <c r="K423"/>
  <c r="K422"/>
  <c r="G422"/>
  <c r="K421"/>
  <c r="G421"/>
  <c r="K420"/>
  <c r="G420"/>
  <c r="K419"/>
  <c r="G419"/>
  <c r="K418"/>
  <c r="G418"/>
  <c r="K417"/>
  <c r="K416"/>
  <c r="K415"/>
  <c r="G415"/>
  <c r="K414"/>
  <c r="G414"/>
  <c r="K413"/>
  <c r="G413"/>
  <c r="K412"/>
  <c r="G412"/>
  <c r="K411"/>
  <c r="G411"/>
  <c r="K410"/>
  <c r="G410"/>
  <c r="K409"/>
  <c r="K408"/>
  <c r="G408"/>
  <c r="K407"/>
  <c r="G407"/>
  <c r="K406"/>
  <c r="K405"/>
  <c r="G405"/>
  <c r="K404"/>
  <c r="K403"/>
  <c r="K402"/>
  <c r="G402"/>
  <c r="K401"/>
  <c r="G401"/>
  <c r="K400"/>
  <c r="K399"/>
  <c r="G399"/>
  <c r="K398"/>
  <c r="G398"/>
  <c r="K397"/>
  <c r="G397"/>
  <c r="K396"/>
  <c r="G396"/>
  <c r="K395"/>
  <c r="K394"/>
  <c r="G394"/>
  <c r="K393"/>
  <c r="G393"/>
  <c r="K392"/>
  <c r="G392"/>
  <c r="K391"/>
  <c r="G391"/>
  <c r="K390"/>
  <c r="K389"/>
  <c r="G389"/>
  <c r="K388"/>
  <c r="G388"/>
  <c r="K387"/>
  <c r="G387"/>
  <c r="K386"/>
  <c r="G386"/>
  <c r="K385"/>
  <c r="G385"/>
  <c r="K384"/>
  <c r="K383"/>
  <c r="K382"/>
  <c r="G382"/>
  <c r="K381"/>
  <c r="G381"/>
  <c r="K380"/>
  <c r="G380"/>
  <c r="K379"/>
  <c r="K378"/>
  <c r="G378"/>
  <c r="K377"/>
  <c r="K376"/>
  <c r="K375"/>
  <c r="K374"/>
  <c r="K373"/>
  <c r="K372"/>
  <c r="G372"/>
  <c r="K371"/>
  <c r="G371"/>
  <c r="K370"/>
  <c r="G370"/>
  <c r="K369"/>
  <c r="K368"/>
  <c r="G368"/>
  <c r="K367"/>
  <c r="G367"/>
  <c r="K366"/>
  <c r="G366"/>
  <c r="K365"/>
  <c r="G365"/>
  <c r="K364"/>
  <c r="G364"/>
  <c r="K363"/>
  <c r="K362"/>
  <c r="G362"/>
  <c r="K361"/>
  <c r="K360"/>
  <c r="G360"/>
  <c r="K359"/>
  <c r="G359"/>
  <c r="K358"/>
  <c r="G358"/>
  <c r="K357"/>
  <c r="G357"/>
  <c r="K356"/>
  <c r="G356"/>
  <c r="K355"/>
  <c r="K354"/>
  <c r="G354"/>
  <c r="K353"/>
  <c r="G353"/>
  <c r="K352"/>
  <c r="G352"/>
  <c r="K351"/>
  <c r="K350"/>
  <c r="K349"/>
  <c r="G349"/>
  <c r="K348"/>
  <c r="G348"/>
  <c r="K347"/>
  <c r="K346"/>
  <c r="G346"/>
  <c r="K345"/>
  <c r="G345"/>
  <c r="K344"/>
  <c r="G344"/>
  <c r="K343"/>
  <c r="G343"/>
  <c r="K342"/>
  <c r="G342"/>
  <c r="K341"/>
  <c r="G341"/>
  <c r="K340"/>
  <c r="G340"/>
  <c r="K339"/>
  <c r="K338"/>
  <c r="G338"/>
  <c r="K337"/>
  <c r="G337"/>
  <c r="K336"/>
  <c r="G336"/>
  <c r="K335"/>
  <c r="K334"/>
  <c r="G334"/>
  <c r="K333"/>
  <c r="G333"/>
  <c r="K332"/>
  <c r="K331"/>
  <c r="G331"/>
  <c r="K330"/>
  <c r="G330"/>
  <c r="K329"/>
  <c r="G329"/>
  <c r="K328"/>
  <c r="G328"/>
  <c r="K327"/>
  <c r="K326"/>
  <c r="G326"/>
  <c r="K325"/>
  <c r="G325"/>
  <c r="K324"/>
  <c r="K323"/>
  <c r="G323"/>
  <c r="K322"/>
  <c r="G322"/>
  <c r="K321"/>
  <c r="G321"/>
  <c r="K320"/>
  <c r="K319"/>
  <c r="G319"/>
  <c r="K318"/>
  <c r="G318"/>
  <c r="K317"/>
  <c r="G317"/>
  <c r="K316"/>
  <c r="G316"/>
  <c r="K315"/>
  <c r="K314"/>
  <c r="K313"/>
  <c r="G313"/>
  <c r="K312"/>
  <c r="K311"/>
  <c r="G311"/>
  <c r="K310"/>
  <c r="K309"/>
  <c r="G309"/>
  <c r="K308"/>
  <c r="K307"/>
  <c r="G307"/>
  <c r="K306"/>
  <c r="G306"/>
  <c r="K305"/>
  <c r="G305"/>
  <c r="K304"/>
  <c r="K303"/>
  <c r="G303"/>
  <c r="K302"/>
  <c r="K301"/>
  <c r="G301"/>
  <c r="K300"/>
  <c r="G300"/>
  <c r="K299"/>
  <c r="G299"/>
  <c r="K298"/>
  <c r="G298"/>
  <c r="K297"/>
  <c r="G297"/>
  <c r="K296"/>
  <c r="K295"/>
  <c r="G295"/>
  <c r="K294"/>
  <c r="G294"/>
  <c r="K293"/>
  <c r="K292"/>
  <c r="G292"/>
  <c r="K291"/>
  <c r="G291"/>
  <c r="K290"/>
  <c r="K289"/>
  <c r="G289"/>
  <c r="K288"/>
  <c r="G288"/>
  <c r="K287"/>
  <c r="G287"/>
  <c r="K286"/>
  <c r="K285"/>
  <c r="K284"/>
  <c r="G284"/>
  <c r="K283"/>
  <c r="G283"/>
  <c r="K282"/>
  <c r="G282"/>
  <c r="K281"/>
  <c r="G281"/>
  <c r="K280"/>
  <c r="G280"/>
  <c r="K279"/>
  <c r="G279"/>
  <c r="K278"/>
  <c r="G278"/>
  <c r="K277"/>
  <c r="G277"/>
  <c r="K276"/>
  <c r="G276"/>
  <c r="K275"/>
  <c r="K274"/>
  <c r="G274"/>
  <c r="K273"/>
  <c r="G273"/>
  <c r="K272"/>
  <c r="G272"/>
  <c r="K271"/>
  <c r="G271"/>
  <c r="K270"/>
  <c r="G270"/>
  <c r="K269"/>
  <c r="G269"/>
  <c r="K268"/>
  <c r="G268"/>
  <c r="K267"/>
  <c r="G267"/>
  <c r="K266"/>
  <c r="K265"/>
  <c r="G265"/>
  <c r="K264"/>
  <c r="G264"/>
  <c r="K263"/>
  <c r="G263"/>
  <c r="K262"/>
  <c r="G262"/>
  <c r="K261"/>
  <c r="K260"/>
  <c r="K259"/>
  <c r="K258"/>
  <c r="G258"/>
  <c r="K257"/>
  <c r="K256"/>
  <c r="G256"/>
  <c r="K255"/>
  <c r="K254"/>
  <c r="G254"/>
  <c r="K253"/>
  <c r="G253"/>
  <c r="K252"/>
  <c r="G252"/>
  <c r="K251"/>
  <c r="G251"/>
  <c r="K250"/>
  <c r="G250"/>
  <c r="K249"/>
  <c r="G249"/>
  <c r="K248"/>
  <c r="G248"/>
  <c r="K247"/>
  <c r="G247"/>
  <c r="K246"/>
  <c r="G246"/>
  <c r="K245"/>
  <c r="K244"/>
  <c r="G244"/>
  <c r="K243"/>
  <c r="G243"/>
  <c r="K242"/>
  <c r="G242"/>
  <c r="K241"/>
  <c r="G241"/>
  <c r="K240"/>
  <c r="G240"/>
  <c r="K239"/>
  <c r="K238"/>
  <c r="K237"/>
  <c r="K236"/>
  <c r="G236"/>
  <c r="K235"/>
  <c r="G235"/>
  <c r="K234"/>
  <c r="K233"/>
  <c r="G233"/>
  <c r="K232"/>
  <c r="G232"/>
  <c r="K231"/>
  <c r="G231"/>
  <c r="K230"/>
  <c r="G230"/>
  <c r="K229"/>
  <c r="K228"/>
  <c r="K227"/>
  <c r="K226"/>
  <c r="G226"/>
  <c r="K225"/>
  <c r="G225"/>
  <c r="K224"/>
  <c r="K223"/>
  <c r="G223"/>
  <c r="K222"/>
  <c r="G222"/>
  <c r="K221"/>
  <c r="K220"/>
  <c r="K219"/>
  <c r="G219"/>
  <c r="K218"/>
  <c r="G218"/>
  <c r="K217"/>
  <c r="G217"/>
  <c r="K216"/>
  <c r="G216"/>
  <c r="K215"/>
  <c r="G215"/>
  <c r="K214"/>
  <c r="G214"/>
  <c r="K213"/>
  <c r="G213"/>
  <c r="K212"/>
  <c r="G212"/>
  <c r="K211"/>
  <c r="G211"/>
  <c r="K210"/>
  <c r="G210"/>
  <c r="K209"/>
  <c r="G209"/>
  <c r="K208"/>
  <c r="G208"/>
  <c r="K207"/>
  <c r="K206"/>
  <c r="K205"/>
  <c r="K204"/>
  <c r="G204"/>
  <c r="K203"/>
  <c r="G203"/>
  <c r="K202"/>
  <c r="K201"/>
  <c r="K200"/>
  <c r="G200"/>
  <c r="K199"/>
  <c r="G199"/>
  <c r="K198"/>
  <c r="K197"/>
  <c r="G197"/>
  <c r="K196"/>
  <c r="G196"/>
  <c r="K195"/>
  <c r="G195"/>
  <c r="K194"/>
  <c r="G194"/>
  <c r="K193"/>
  <c r="G193"/>
  <c r="K192"/>
  <c r="K191"/>
  <c r="G191"/>
  <c r="K190"/>
  <c r="G190"/>
  <c r="K189"/>
  <c r="K188"/>
  <c r="G188"/>
  <c r="K187"/>
  <c r="G187"/>
  <c r="K186"/>
  <c r="G186"/>
  <c r="K185"/>
  <c r="G185"/>
  <c r="K184"/>
  <c r="G184"/>
  <c r="K183"/>
  <c r="G183"/>
  <c r="K182"/>
  <c r="G182"/>
  <c r="K181"/>
  <c r="K180"/>
  <c r="K179"/>
  <c r="G179"/>
  <c r="K178"/>
  <c r="G178"/>
  <c r="K177"/>
  <c r="K176"/>
  <c r="G176"/>
  <c r="K175"/>
  <c r="G175"/>
  <c r="K174"/>
  <c r="K173"/>
  <c r="K172"/>
  <c r="K171"/>
  <c r="G171"/>
  <c r="K170"/>
  <c r="G170"/>
  <c r="K169"/>
  <c r="G169"/>
  <c r="K168"/>
  <c r="K167"/>
  <c r="K166"/>
  <c r="G166"/>
  <c r="K165"/>
  <c r="G165"/>
  <c r="K164"/>
  <c r="G164"/>
  <c r="K163"/>
  <c r="G163"/>
  <c r="K162"/>
  <c r="K161"/>
  <c r="K160"/>
  <c r="G160"/>
  <c r="K159"/>
  <c r="G159"/>
  <c r="K158"/>
  <c r="G158"/>
  <c r="K157"/>
  <c r="G157"/>
  <c r="K156"/>
  <c r="G156"/>
  <c r="K155"/>
  <c r="G155"/>
  <c r="K154"/>
  <c r="G154"/>
  <c r="K153"/>
  <c r="G153"/>
  <c r="K152"/>
  <c r="G152"/>
  <c r="K151"/>
  <c r="G151"/>
  <c r="K150"/>
  <c r="G150"/>
  <c r="K149"/>
  <c r="G149"/>
  <c r="K148"/>
  <c r="G148"/>
  <c r="K147"/>
  <c r="G147"/>
  <c r="K146"/>
  <c r="G146"/>
  <c r="K145"/>
  <c r="G145"/>
  <c r="K144"/>
  <c r="G144"/>
  <c r="K143"/>
  <c r="K142"/>
  <c r="K141"/>
  <c r="G141"/>
  <c r="K140"/>
  <c r="K139"/>
  <c r="K138"/>
  <c r="K137"/>
  <c r="G137"/>
  <c r="K136"/>
  <c r="K135"/>
  <c r="G135"/>
  <c r="K134"/>
  <c r="G134"/>
  <c r="K133"/>
  <c r="K132"/>
  <c r="G132"/>
  <c r="K131"/>
  <c r="G131"/>
  <c r="K130"/>
  <c r="G130"/>
  <c r="K129"/>
  <c r="G129"/>
  <c r="K128"/>
  <c r="G128"/>
  <c r="K127"/>
  <c r="G127"/>
  <c r="K126"/>
  <c r="K125"/>
  <c r="G125"/>
  <c r="K124"/>
  <c r="G124"/>
  <c r="K123"/>
  <c r="K122"/>
  <c r="G122"/>
  <c r="K121"/>
  <c r="G121"/>
  <c r="K120"/>
  <c r="G120"/>
  <c r="K119"/>
  <c r="G119"/>
  <c r="K118"/>
  <c r="G118"/>
  <c r="K117"/>
  <c r="G117"/>
  <c r="K116"/>
  <c r="G116"/>
  <c r="K115"/>
  <c r="G115"/>
  <c r="K114"/>
  <c r="G114"/>
  <c r="K113"/>
  <c r="G113"/>
  <c r="K112"/>
  <c r="K111"/>
  <c r="G111"/>
  <c r="K110"/>
  <c r="G110"/>
  <c r="K109"/>
  <c r="G109"/>
  <c r="K108"/>
  <c r="G108"/>
  <c r="K107"/>
  <c r="G107"/>
  <c r="K106"/>
  <c r="G106"/>
  <c r="K105"/>
  <c r="G105"/>
  <c r="K104"/>
  <c r="G104"/>
  <c r="K103"/>
  <c r="G103"/>
  <c r="K102"/>
  <c r="G102"/>
  <c r="K101"/>
  <c r="G101"/>
  <c r="K100"/>
  <c r="G100"/>
  <c r="K99"/>
  <c r="G99"/>
  <c r="K98"/>
  <c r="G98"/>
  <c r="K97"/>
  <c r="G97"/>
  <c r="K96"/>
  <c r="K95"/>
  <c r="G95"/>
  <c r="K94"/>
  <c r="G94"/>
  <c r="K93"/>
  <c r="K92"/>
  <c r="G92"/>
  <c r="K91"/>
  <c r="G91"/>
  <c r="K90"/>
  <c r="G90"/>
  <c r="K89"/>
  <c r="G89"/>
  <c r="K88"/>
  <c r="K87"/>
  <c r="G87"/>
  <c r="K86"/>
  <c r="G86"/>
  <c r="K85"/>
  <c r="K84"/>
  <c r="G84"/>
  <c r="K83"/>
  <c r="G83"/>
  <c r="K82"/>
  <c r="G82"/>
  <c r="K81"/>
  <c r="K80"/>
  <c r="G80"/>
  <c r="K79"/>
  <c r="G79"/>
  <c r="K78"/>
  <c r="K77"/>
  <c r="G77"/>
  <c r="K76"/>
  <c r="K75"/>
  <c r="G75"/>
  <c r="K74"/>
  <c r="G74"/>
  <c r="K73"/>
  <c r="G73"/>
  <c r="K72"/>
  <c r="G72"/>
  <c r="K71"/>
  <c r="G71"/>
  <c r="K70"/>
  <c r="K69"/>
  <c r="K68"/>
  <c r="G68"/>
  <c r="K67"/>
  <c r="K66"/>
  <c r="G66"/>
  <c r="K65"/>
  <c r="K64"/>
  <c r="G64"/>
  <c r="K63"/>
  <c r="G63"/>
  <c r="K62"/>
  <c r="G62"/>
  <c r="K61"/>
  <c r="K60"/>
  <c r="K59"/>
  <c r="G59"/>
  <c r="K58"/>
  <c r="G58"/>
  <c r="K57"/>
  <c r="G57"/>
  <c r="K56"/>
  <c r="K55"/>
  <c r="K54"/>
  <c r="G54"/>
  <c r="K53"/>
  <c r="G53"/>
  <c r="K52"/>
  <c r="K51"/>
  <c r="G51"/>
  <c r="K50"/>
  <c r="K49"/>
  <c r="K48"/>
  <c r="G48"/>
  <c r="K47"/>
  <c r="G47"/>
  <c r="K46"/>
  <c r="K45"/>
  <c r="G45"/>
  <c r="K44"/>
  <c r="K43"/>
  <c r="K42"/>
  <c r="G42"/>
  <c r="K41"/>
  <c r="G41"/>
  <c r="K40"/>
  <c r="G40"/>
  <c r="K39"/>
  <c r="K38"/>
  <c r="G38"/>
  <c r="K37"/>
  <c r="K36"/>
  <c r="K35"/>
  <c r="G35"/>
  <c r="K34"/>
  <c r="K33"/>
  <c r="K32"/>
  <c r="K31"/>
  <c r="G31"/>
  <c r="K30"/>
  <c r="G30"/>
  <c r="K29"/>
  <c r="G29"/>
  <c r="K28"/>
  <c r="K27"/>
  <c r="G27"/>
  <c r="K26"/>
  <c r="G26"/>
  <c r="K25"/>
  <c r="G25"/>
  <c r="K24"/>
  <c r="K23"/>
  <c r="G23"/>
  <c r="K22"/>
  <c r="G22"/>
  <c r="K21"/>
  <c r="G21"/>
  <c r="K20"/>
  <c r="G20"/>
  <c r="K19"/>
  <c r="G19"/>
  <c r="K18"/>
  <c r="K17"/>
  <c r="G17"/>
  <c r="K16"/>
  <c r="K15"/>
  <c r="K14"/>
  <c r="G14"/>
  <c r="K13"/>
  <c r="G13"/>
  <c r="K12"/>
  <c r="K11"/>
  <c r="G11"/>
  <c r="K10"/>
  <c r="G10"/>
  <c r="K9"/>
  <c r="G9"/>
  <c r="K8"/>
  <c r="G8"/>
  <c r="K7"/>
  <c r="G7"/>
  <c r="K6"/>
  <c r="G6"/>
  <c r="K17" i="4"/>
  <c r="H25"/>
  <c r="G25"/>
  <c r="F25"/>
  <c r="E25"/>
  <c r="D25"/>
  <c r="C25"/>
  <c r="B25"/>
  <c r="H24"/>
  <c r="G24"/>
  <c r="F24"/>
  <c r="E24"/>
  <c r="D24"/>
  <c r="C24"/>
  <c r="B24"/>
  <c r="H23"/>
  <c r="G23"/>
  <c r="F23"/>
  <c r="E23"/>
  <c r="D23"/>
  <c r="C23"/>
  <c r="B23"/>
  <c r="H22"/>
  <c r="G22"/>
  <c r="F22"/>
  <c r="E22"/>
  <c r="D22"/>
  <c r="C22"/>
  <c r="B22"/>
  <c r="H21"/>
  <c r="G21"/>
  <c r="F21"/>
  <c r="E21"/>
  <c r="D21"/>
  <c r="C21"/>
  <c r="B21"/>
  <c r="H20"/>
  <c r="G20"/>
  <c r="F20"/>
  <c r="E20"/>
  <c r="D20"/>
  <c r="C20"/>
  <c r="B20"/>
  <c r="H19"/>
  <c r="G19"/>
  <c r="F19"/>
  <c r="E19"/>
  <c r="D19"/>
  <c r="C19"/>
  <c r="B19"/>
  <c r="H18"/>
  <c r="G18"/>
  <c r="F18"/>
  <c r="E18"/>
  <c r="D18"/>
  <c r="C18"/>
  <c r="B18"/>
  <c r="H17"/>
  <c r="G17"/>
  <c r="F17"/>
  <c r="E17"/>
  <c r="D17"/>
  <c r="C17"/>
  <c r="B17"/>
  <c r="H16"/>
  <c r="R16" s="1"/>
  <c r="G16"/>
  <c r="Q16" s="1"/>
  <c r="F16"/>
  <c r="P16" s="1"/>
  <c r="E16"/>
  <c r="O16" s="1"/>
  <c r="D16"/>
  <c r="N16" s="1"/>
  <c r="C16"/>
  <c r="M16" s="1"/>
  <c r="B16"/>
  <c r="L16" s="1"/>
  <c r="A25"/>
  <c r="A24"/>
  <c r="A23"/>
  <c r="A22"/>
  <c r="A21"/>
  <c r="A20"/>
  <c r="A19"/>
  <c r="A18"/>
  <c r="A17"/>
  <c r="I37"/>
  <c r="H37"/>
  <c r="G37"/>
  <c r="F37"/>
  <c r="E37"/>
  <c r="D37"/>
  <c r="C37"/>
  <c r="B37"/>
  <c r="I36"/>
  <c r="H36"/>
  <c r="G36"/>
  <c r="F36"/>
  <c r="E36"/>
  <c r="D36"/>
  <c r="C36"/>
  <c r="B36"/>
  <c r="I35"/>
  <c r="H35"/>
  <c r="G35"/>
  <c r="F35"/>
  <c r="E35"/>
  <c r="D35"/>
  <c r="C35"/>
  <c r="B35"/>
  <c r="I34"/>
  <c r="H34"/>
  <c r="G34"/>
  <c r="F34"/>
  <c r="E34"/>
  <c r="D34"/>
  <c r="C34"/>
  <c r="B34"/>
  <c r="I33"/>
  <c r="H33"/>
  <c r="G33"/>
  <c r="F33"/>
  <c r="E33"/>
  <c r="D33"/>
  <c r="C33"/>
  <c r="B33"/>
  <c r="I32"/>
  <c r="H32"/>
  <c r="G32"/>
  <c r="F32"/>
  <c r="E32"/>
  <c r="D32"/>
  <c r="C32"/>
  <c r="B32"/>
  <c r="I31"/>
  <c r="H31"/>
  <c r="G31"/>
  <c r="F31"/>
  <c r="E31"/>
  <c r="D31"/>
  <c r="C31"/>
  <c r="B31"/>
  <c r="I30"/>
  <c r="H30"/>
  <c r="G30"/>
  <c r="F30"/>
  <c r="E30"/>
  <c r="D30"/>
  <c r="C30"/>
  <c r="B30"/>
  <c r="I29"/>
  <c r="H29"/>
  <c r="G29"/>
  <c r="F29"/>
  <c r="E29"/>
  <c r="D29"/>
  <c r="C29"/>
  <c r="B29"/>
  <c r="A37"/>
  <c r="A36"/>
  <c r="A35"/>
  <c r="A34"/>
  <c r="A33"/>
  <c r="A32"/>
  <c r="A31"/>
  <c r="A30"/>
  <c r="I28"/>
  <c r="H28"/>
  <c r="G28"/>
  <c r="F28"/>
  <c r="E28"/>
  <c r="D28"/>
  <c r="C28"/>
  <c r="B28"/>
  <c r="A29"/>
  <c r="K6" i="1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8"/>
  <c r="K199"/>
  <c r="K200"/>
  <c r="K201"/>
  <c r="K202"/>
  <c r="K203"/>
  <c r="K204"/>
  <c r="K205"/>
  <c r="K206"/>
  <c r="K207"/>
  <c r="K208"/>
  <c r="K209"/>
  <c r="K210"/>
  <c r="K211"/>
  <c r="K212"/>
  <c r="K213"/>
  <c r="K214"/>
  <c r="K215"/>
  <c r="K216"/>
  <c r="K217"/>
  <c r="K218"/>
  <c r="K219"/>
  <c r="K220"/>
  <c r="K221"/>
  <c r="K222"/>
  <c r="K223"/>
  <c r="K224"/>
  <c r="K225"/>
  <c r="K226"/>
  <c r="K227"/>
  <c r="K228"/>
  <c r="K229"/>
  <c r="K230"/>
  <c r="K231"/>
  <c r="K232"/>
  <c r="K233"/>
  <c r="K234"/>
  <c r="K235"/>
  <c r="K236"/>
  <c r="K237"/>
  <c r="K238"/>
  <c r="K239"/>
  <c r="K240"/>
  <c r="K241"/>
  <c r="K242"/>
  <c r="K243"/>
  <c r="K244"/>
  <c r="K245"/>
  <c r="K246"/>
  <c r="K247"/>
  <c r="K248"/>
  <c r="K249"/>
  <c r="K250"/>
  <c r="K251"/>
  <c r="K252"/>
  <c r="K253"/>
  <c r="K254"/>
  <c r="K255"/>
  <c r="K256"/>
  <c r="K257"/>
  <c r="K258"/>
  <c r="K259"/>
  <c r="K260"/>
  <c r="K261"/>
  <c r="K262"/>
  <c r="K263"/>
  <c r="K264"/>
  <c r="K265"/>
  <c r="K266"/>
  <c r="K267"/>
  <c r="K268"/>
  <c r="K269"/>
  <c r="K270"/>
  <c r="K271"/>
  <c r="K272"/>
  <c r="K273"/>
  <c r="K274"/>
  <c r="K275"/>
  <c r="K276"/>
  <c r="K277"/>
  <c r="K278"/>
  <c r="K279"/>
  <c r="K280"/>
  <c r="K281"/>
  <c r="K282"/>
  <c r="K283"/>
  <c r="K284"/>
  <c r="K285"/>
  <c r="K286"/>
  <c r="K287"/>
  <c r="K288"/>
  <c r="K289"/>
  <c r="K290"/>
  <c r="K291"/>
  <c r="K292"/>
  <c r="K293"/>
  <c r="K294"/>
  <c r="K295"/>
  <c r="K296"/>
  <c r="K297"/>
  <c r="K298"/>
  <c r="K299"/>
  <c r="K300"/>
  <c r="K301"/>
  <c r="K302"/>
  <c r="K303"/>
  <c r="K304"/>
  <c r="K305"/>
  <c r="K306"/>
  <c r="K307"/>
  <c r="K308"/>
  <c r="K309"/>
  <c r="K310"/>
  <c r="K311"/>
  <c r="K312"/>
  <c r="K313"/>
  <c r="K314"/>
  <c r="K315"/>
  <c r="K316"/>
  <c r="K317"/>
  <c r="K318"/>
  <c r="K319"/>
  <c r="K320"/>
  <c r="K321"/>
  <c r="K322"/>
  <c r="K323"/>
  <c r="K324"/>
  <c r="K325"/>
  <c r="K326"/>
  <c r="K327"/>
  <c r="K328"/>
  <c r="K329"/>
  <c r="K330"/>
  <c r="K331"/>
  <c r="K332"/>
  <c r="K333"/>
  <c r="K334"/>
  <c r="K335"/>
  <c r="K336"/>
  <c r="K337"/>
  <c r="K338"/>
  <c r="K339"/>
  <c r="K340"/>
  <c r="K341"/>
  <c r="K342"/>
  <c r="K343"/>
  <c r="K344"/>
  <c r="K345"/>
  <c r="K346"/>
  <c r="K347"/>
  <c r="K348"/>
  <c r="K349"/>
  <c r="K350"/>
  <c r="K351"/>
  <c r="K352"/>
  <c r="K353"/>
  <c r="K354"/>
  <c r="K355"/>
  <c r="K356"/>
  <c r="K357"/>
  <c r="K358"/>
  <c r="K359"/>
  <c r="K360"/>
  <c r="K361"/>
  <c r="K362"/>
  <c r="K363"/>
  <c r="K364"/>
  <c r="K365"/>
  <c r="K366"/>
  <c r="K367"/>
  <c r="K368"/>
  <c r="K369"/>
  <c r="K370"/>
  <c r="K371"/>
  <c r="K372"/>
  <c r="K373"/>
  <c r="K374"/>
  <c r="K375"/>
  <c r="K376"/>
  <c r="K377"/>
  <c r="K378"/>
  <c r="K379"/>
  <c r="K380"/>
  <c r="K381"/>
  <c r="K382"/>
  <c r="K383"/>
  <c r="K384"/>
  <c r="K385"/>
  <c r="K386"/>
  <c r="K387"/>
  <c r="K388"/>
  <c r="K389"/>
  <c r="K390"/>
  <c r="K391"/>
  <c r="K392"/>
  <c r="K393"/>
  <c r="K394"/>
  <c r="K395"/>
  <c r="K396"/>
  <c r="K397"/>
  <c r="K398"/>
  <c r="K399"/>
  <c r="K400"/>
  <c r="K401"/>
  <c r="K402"/>
  <c r="K403"/>
  <c r="K404"/>
  <c r="K405"/>
  <c r="K406"/>
  <c r="K407"/>
  <c r="K408"/>
  <c r="K409"/>
  <c r="K410"/>
  <c r="K411"/>
  <c r="K412"/>
  <c r="K413"/>
  <c r="K414"/>
  <c r="K415"/>
  <c r="K416"/>
  <c r="K417"/>
  <c r="K418"/>
  <c r="K419"/>
  <c r="K420"/>
  <c r="K421"/>
  <c r="K422"/>
  <c r="K423"/>
  <c r="K424"/>
  <c r="K425"/>
  <c r="K426"/>
  <c r="K427"/>
  <c r="K428"/>
  <c r="K429"/>
  <c r="K430"/>
  <c r="K431"/>
  <c r="K432"/>
  <c r="K433"/>
  <c r="K434"/>
  <c r="K435"/>
  <c r="K436"/>
  <c r="K437"/>
  <c r="K438"/>
  <c r="K439"/>
  <c r="K440"/>
  <c r="K441"/>
  <c r="K442"/>
  <c r="K443"/>
  <c r="K444"/>
  <c r="K445"/>
  <c r="K446"/>
  <c r="K447"/>
  <c r="K448"/>
  <c r="K449"/>
  <c r="K450"/>
  <c r="K451"/>
  <c r="K452"/>
  <c r="K453"/>
  <c r="K454"/>
  <c r="K455"/>
  <c r="K456"/>
  <c r="K457"/>
  <c r="K458"/>
  <c r="K459"/>
  <c r="K460"/>
  <c r="K461"/>
  <c r="K462"/>
  <c r="K463"/>
  <c r="K464"/>
  <c r="K465"/>
  <c r="K466"/>
  <c r="K467"/>
  <c r="K468"/>
  <c r="K469"/>
  <c r="K470"/>
  <c r="K471"/>
  <c r="K472"/>
  <c r="K473"/>
  <c r="K474"/>
  <c r="K475"/>
  <c r="K476"/>
  <c r="K477"/>
  <c r="K478"/>
  <c r="K479"/>
  <c r="K480"/>
  <c r="K481"/>
  <c r="K482"/>
  <c r="K483"/>
  <c r="K484"/>
  <c r="K485"/>
  <c r="K486"/>
  <c r="K487"/>
  <c r="K488"/>
  <c r="K489"/>
  <c r="K490"/>
  <c r="K491"/>
  <c r="K492"/>
  <c r="K493"/>
  <c r="K494"/>
  <c r="K495"/>
  <c r="K496"/>
  <c r="K497"/>
  <c r="K498"/>
  <c r="K499"/>
  <c r="K500"/>
  <c r="K501"/>
  <c r="K502"/>
  <c r="K503"/>
  <c r="K504"/>
  <c r="K505"/>
  <c r="K506"/>
  <c r="K507"/>
  <c r="K508"/>
  <c r="K509"/>
  <c r="K510"/>
  <c r="K511"/>
  <c r="K512"/>
  <c r="K513"/>
  <c r="K514"/>
  <c r="K515"/>
  <c r="K516"/>
  <c r="K517"/>
  <c r="K518"/>
  <c r="K519"/>
  <c r="K520"/>
  <c r="K521"/>
  <c r="K522"/>
  <c r="K523"/>
  <c r="K524"/>
  <c r="K525"/>
  <c r="K526"/>
  <c r="K527"/>
  <c r="K528"/>
  <c r="K529"/>
  <c r="K530"/>
  <c r="K531"/>
  <c r="K532"/>
  <c r="K533"/>
  <c r="K534"/>
  <c r="K535"/>
  <c r="K536"/>
  <c r="K537"/>
  <c r="K538"/>
  <c r="K539"/>
  <c r="K540"/>
  <c r="K541"/>
  <c r="K542"/>
  <c r="K543"/>
  <c r="K544"/>
  <c r="K545"/>
  <c r="K546"/>
  <c r="K547"/>
  <c r="K548"/>
  <c r="K549"/>
  <c r="K550"/>
  <c r="K551"/>
  <c r="K552"/>
  <c r="K553"/>
  <c r="K554"/>
  <c r="K555"/>
  <c r="K556"/>
  <c r="K557"/>
  <c r="K558"/>
  <c r="K559"/>
  <c r="K560"/>
  <c r="K561"/>
  <c r="K562"/>
  <c r="K563"/>
  <c r="K564"/>
  <c r="K565"/>
  <c r="K566"/>
  <c r="K567"/>
  <c r="K568"/>
  <c r="K569"/>
  <c r="K570"/>
  <c r="K571"/>
  <c r="K572"/>
  <c r="K573"/>
  <c r="K574"/>
  <c r="K575"/>
  <c r="K576"/>
  <c r="K577"/>
  <c r="K578"/>
  <c r="K579"/>
  <c r="K580"/>
  <c r="K581"/>
  <c r="K582"/>
  <c r="K583"/>
  <c r="K584"/>
  <c r="K585"/>
  <c r="K586"/>
  <c r="K587"/>
  <c r="K588"/>
  <c r="K589"/>
  <c r="K590"/>
  <c r="K591"/>
  <c r="K592"/>
  <c r="K593"/>
  <c r="K594"/>
  <c r="K595"/>
  <c r="K596"/>
  <c r="K597"/>
  <c r="K598"/>
  <c r="K599"/>
  <c r="K600"/>
  <c r="K601"/>
  <c r="K602"/>
  <c r="K603"/>
  <c r="K604"/>
  <c r="K605"/>
  <c r="K606"/>
  <c r="K607"/>
  <c r="K608"/>
  <c r="K609"/>
  <c r="K610"/>
  <c r="K611"/>
  <c r="K612"/>
  <c r="K613"/>
  <c r="K614"/>
  <c r="K615"/>
  <c r="K616"/>
  <c r="K617"/>
  <c r="K618"/>
  <c r="K619"/>
  <c r="K620"/>
  <c r="K621"/>
  <c r="K622"/>
  <c r="K623"/>
  <c r="K624"/>
  <c r="K625"/>
  <c r="K626"/>
  <c r="K627"/>
  <c r="K628"/>
  <c r="K629"/>
  <c r="K630"/>
  <c r="K631"/>
  <c r="K632"/>
  <c r="K633"/>
  <c r="K634"/>
  <c r="K635"/>
  <c r="K636"/>
  <c r="K637"/>
  <c r="K638"/>
  <c r="K639"/>
  <c r="K640"/>
  <c r="K641"/>
  <c r="K642"/>
  <c r="K643"/>
  <c r="K644"/>
  <c r="K645"/>
  <c r="K646"/>
  <c r="K647"/>
  <c r="K648"/>
  <c r="K649"/>
  <c r="K650"/>
  <c r="K651"/>
  <c r="K652"/>
  <c r="K653"/>
  <c r="K654"/>
  <c r="K655"/>
  <c r="K656"/>
  <c r="K657"/>
  <c r="K658"/>
  <c r="K659"/>
  <c r="K660"/>
  <c r="K661"/>
  <c r="K662"/>
  <c r="K663"/>
  <c r="K664"/>
  <c r="K665"/>
  <c r="K666"/>
  <c r="K667"/>
  <c r="K668"/>
  <c r="K669"/>
  <c r="K670"/>
  <c r="K671"/>
  <c r="K672"/>
  <c r="K673"/>
  <c r="K674"/>
  <c r="K675"/>
  <c r="K676"/>
  <c r="K677"/>
  <c r="K678"/>
  <c r="K679"/>
  <c r="K680"/>
  <c r="K681"/>
  <c r="K682"/>
  <c r="K683"/>
  <c r="K684"/>
  <c r="K685"/>
  <c r="K686"/>
  <c r="K687"/>
  <c r="K688"/>
  <c r="K689"/>
  <c r="K690"/>
  <c r="K691"/>
  <c r="K692"/>
  <c r="K693"/>
  <c r="K694"/>
  <c r="K695"/>
  <c r="K696"/>
  <c r="K697"/>
  <c r="K698"/>
  <c r="K699"/>
  <c r="K700"/>
  <c r="K701"/>
  <c r="K702"/>
  <c r="K703"/>
  <c r="K704"/>
  <c r="K705"/>
  <c r="K706"/>
  <c r="K707"/>
  <c r="K708"/>
  <c r="K709"/>
  <c r="K710"/>
  <c r="K711"/>
  <c r="K712"/>
  <c r="K713"/>
  <c r="K714"/>
  <c r="K715"/>
  <c r="K716"/>
  <c r="K717"/>
  <c r="K718"/>
  <c r="K719"/>
  <c r="K720"/>
  <c r="K721"/>
  <c r="K722"/>
  <c r="K723"/>
  <c r="K724"/>
  <c r="K725"/>
  <c r="K726"/>
  <c r="K727"/>
  <c r="K728"/>
  <c r="K729"/>
  <c r="K730"/>
  <c r="K731"/>
  <c r="K732"/>
  <c r="K733"/>
  <c r="K734"/>
  <c r="K735"/>
  <c r="K736"/>
  <c r="K737"/>
  <c r="K738"/>
  <c r="K739"/>
  <c r="K740"/>
  <c r="K741"/>
  <c r="K742"/>
  <c r="K743"/>
  <c r="K744"/>
  <c r="K745"/>
  <c r="K746"/>
  <c r="K747"/>
  <c r="K748"/>
  <c r="K749"/>
  <c r="K750"/>
  <c r="K751"/>
  <c r="K752"/>
  <c r="K753"/>
  <c r="K754"/>
  <c r="K755"/>
  <c r="K756"/>
  <c r="K757"/>
  <c r="K758"/>
  <c r="K759"/>
  <c r="K760"/>
  <c r="K761"/>
  <c r="K762"/>
  <c r="K763"/>
  <c r="K764"/>
  <c r="K765"/>
  <c r="K766"/>
  <c r="K767"/>
  <c r="K768"/>
  <c r="K769"/>
  <c r="K770"/>
  <c r="K771"/>
  <c r="K772"/>
  <c r="K773"/>
  <c r="K774"/>
  <c r="K775"/>
  <c r="K776"/>
  <c r="K777"/>
  <c r="K778"/>
  <c r="K779"/>
  <c r="K780"/>
  <c r="K781"/>
  <c r="K782"/>
  <c r="K783"/>
  <c r="K784"/>
  <c r="K785"/>
  <c r="K786"/>
  <c r="K787"/>
  <c r="K788"/>
  <c r="K789"/>
  <c r="K790"/>
  <c r="K791"/>
  <c r="K792"/>
  <c r="K793"/>
  <c r="K794"/>
  <c r="K795"/>
  <c r="K796"/>
  <c r="K797"/>
  <c r="K798"/>
  <c r="K799"/>
  <c r="K800"/>
  <c r="K801"/>
  <c r="K802"/>
  <c r="K803"/>
  <c r="K804"/>
  <c r="K805"/>
  <c r="K806"/>
  <c r="K807"/>
  <c r="K808"/>
  <c r="K809"/>
  <c r="K810"/>
  <c r="K811"/>
  <c r="K812"/>
  <c r="K813"/>
  <c r="K814"/>
  <c r="K815"/>
  <c r="K816"/>
  <c r="K817"/>
  <c r="K818"/>
  <c r="K819"/>
  <c r="K820"/>
  <c r="K821"/>
  <c r="K822"/>
  <c r="K823"/>
  <c r="K824"/>
  <c r="K825"/>
  <c r="K826"/>
  <c r="K827"/>
  <c r="K828"/>
  <c r="K829"/>
  <c r="K830"/>
  <c r="K831"/>
  <c r="K832"/>
  <c r="K833"/>
  <c r="K834"/>
  <c r="K835"/>
  <c r="K836"/>
  <c r="K837"/>
  <c r="K838"/>
  <c r="K839"/>
  <c r="K840"/>
  <c r="K841"/>
  <c r="K842"/>
  <c r="K843"/>
  <c r="K844"/>
  <c r="K845"/>
  <c r="K846"/>
  <c r="K847"/>
  <c r="K848"/>
  <c r="K849"/>
  <c r="K850"/>
  <c r="K851"/>
  <c r="K852"/>
  <c r="K853"/>
  <c r="K854"/>
  <c r="K855"/>
  <c r="K856"/>
  <c r="K857"/>
  <c r="K858"/>
  <c r="K859"/>
  <c r="K860"/>
  <c r="K861"/>
  <c r="K862"/>
  <c r="K863"/>
  <c r="K864"/>
  <c r="K865"/>
  <c r="K866"/>
  <c r="K867"/>
  <c r="K868"/>
  <c r="K869"/>
  <c r="K870"/>
  <c r="K871"/>
  <c r="K872"/>
  <c r="K873"/>
  <c r="K874"/>
  <c r="K875"/>
  <c r="K876"/>
  <c r="K877"/>
  <c r="K878"/>
  <c r="K879"/>
  <c r="K880"/>
  <c r="K881"/>
  <c r="K882"/>
  <c r="K883"/>
  <c r="K884"/>
  <c r="K885"/>
  <c r="K886"/>
  <c r="K887"/>
  <c r="K888"/>
  <c r="K889"/>
  <c r="K890"/>
  <c r="K891"/>
  <c r="K892"/>
  <c r="K893"/>
  <c r="K894"/>
  <c r="K895"/>
  <c r="K896"/>
  <c r="K897"/>
  <c r="K898"/>
  <c r="K899"/>
  <c r="K900"/>
  <c r="K901"/>
  <c r="K902"/>
  <c r="K903"/>
  <c r="K904"/>
  <c r="K905"/>
  <c r="K906"/>
  <c r="K907"/>
  <c r="K908"/>
  <c r="K909"/>
  <c r="K910"/>
  <c r="K911"/>
  <c r="K912"/>
  <c r="K913"/>
  <c r="K914"/>
  <c r="K915"/>
  <c r="K916"/>
  <c r="K917"/>
  <c r="K918"/>
  <c r="K919"/>
  <c r="K920"/>
  <c r="K921"/>
  <c r="K922"/>
  <c r="K923"/>
  <c r="K924"/>
  <c r="K925"/>
  <c r="K926"/>
  <c r="K927"/>
  <c r="K928"/>
  <c r="K929"/>
  <c r="K930"/>
  <c r="K931"/>
  <c r="K932"/>
  <c r="K933"/>
  <c r="K934"/>
  <c r="K935"/>
  <c r="K936"/>
  <c r="K937"/>
  <c r="K938"/>
  <c r="K939"/>
  <c r="K940"/>
  <c r="K941"/>
  <c r="K942"/>
  <c r="K943"/>
  <c r="K944"/>
  <c r="K945"/>
  <c r="K946"/>
  <c r="K947"/>
  <c r="K948"/>
  <c r="K949"/>
  <c r="K950"/>
  <c r="K951"/>
  <c r="K952"/>
  <c r="K953"/>
  <c r="K954"/>
  <c r="K955"/>
  <c r="K956"/>
  <c r="K957"/>
  <c r="K958"/>
  <c r="K959"/>
  <c r="K960"/>
  <c r="K961"/>
  <c r="K962"/>
  <c r="K963"/>
  <c r="K964"/>
  <c r="K965"/>
  <c r="K966"/>
  <c r="K967"/>
  <c r="K968"/>
  <c r="K969"/>
  <c r="K970"/>
  <c r="K971"/>
  <c r="K972"/>
  <c r="K973"/>
  <c r="K974"/>
  <c r="K975"/>
  <c r="K976"/>
  <c r="K977"/>
  <c r="K978"/>
  <c r="K979"/>
  <c r="K980"/>
  <c r="K981"/>
  <c r="K982"/>
  <c r="K983"/>
  <c r="K984"/>
  <c r="K985"/>
  <c r="K986"/>
  <c r="K987"/>
  <c r="K988"/>
  <c r="K989"/>
  <c r="K990"/>
  <c r="K991"/>
  <c r="K992"/>
  <c r="K993"/>
  <c r="K994"/>
  <c r="K995"/>
  <c r="K996"/>
  <c r="K997"/>
  <c r="K998"/>
  <c r="K999"/>
  <c r="K1000"/>
  <c r="K1001"/>
  <c r="K1002"/>
  <c r="K1003"/>
  <c r="K1004"/>
  <c r="K1005"/>
  <c r="K1006"/>
  <c r="K1007"/>
  <c r="K1008"/>
  <c r="K1009"/>
  <c r="K1010"/>
  <c r="K1011"/>
  <c r="K1012"/>
  <c r="K1013"/>
  <c r="K1014"/>
  <c r="K1015"/>
  <c r="K1016"/>
  <c r="K1017"/>
  <c r="K1018"/>
  <c r="K1019"/>
  <c r="K1020"/>
  <c r="K1021"/>
  <c r="K1022"/>
  <c r="K1023"/>
  <c r="K1024"/>
  <c r="K1025"/>
  <c r="K1026"/>
  <c r="K1027"/>
  <c r="K1028"/>
  <c r="K1029"/>
  <c r="K1030"/>
  <c r="K1031"/>
  <c r="K1032"/>
  <c r="K1033"/>
  <c r="K1034"/>
  <c r="K1035"/>
  <c r="K1036"/>
  <c r="K1037"/>
  <c r="K1038"/>
  <c r="K1039"/>
  <c r="K1040"/>
  <c r="K1041"/>
  <c r="K1042"/>
  <c r="K1043"/>
  <c r="K1044"/>
  <c r="K1045"/>
  <c r="K1046"/>
  <c r="K1047"/>
  <c r="K1048"/>
  <c r="K1049"/>
  <c r="K1050"/>
  <c r="K1051"/>
  <c r="K1052"/>
  <c r="K1053"/>
  <c r="K1054"/>
  <c r="K1055"/>
  <c r="K1056"/>
  <c r="K1057"/>
  <c r="K1058"/>
  <c r="K1059"/>
  <c r="K1060"/>
  <c r="K1061"/>
  <c r="K1062"/>
  <c r="K1063"/>
  <c r="K1064"/>
  <c r="K1065"/>
  <c r="K1066"/>
  <c r="K1067"/>
  <c r="K1068"/>
  <c r="K1069"/>
  <c r="K1070"/>
  <c r="K1071"/>
  <c r="K1072"/>
  <c r="K1073"/>
  <c r="K1074"/>
  <c r="K1075"/>
  <c r="K1076"/>
  <c r="K1077"/>
  <c r="K1078"/>
  <c r="K1079"/>
  <c r="K1080"/>
  <c r="K1081"/>
  <c r="K1082"/>
  <c r="K1083"/>
  <c r="K1084"/>
  <c r="K1085"/>
  <c r="K1086"/>
  <c r="K1087"/>
  <c r="K1088"/>
  <c r="K1089"/>
  <c r="K1090"/>
  <c r="K1091"/>
  <c r="K1092"/>
  <c r="K1093"/>
  <c r="K1094"/>
  <c r="K1095"/>
  <c r="K1096"/>
  <c r="K1097"/>
  <c r="K1098"/>
  <c r="K1099"/>
  <c r="K1100"/>
  <c r="K1101"/>
  <c r="K1102"/>
  <c r="K1103"/>
  <c r="K1104"/>
  <c r="K1105"/>
  <c r="K1106"/>
  <c r="K1107"/>
  <c r="K1108"/>
  <c r="K1109"/>
  <c r="K1110"/>
  <c r="K1111"/>
  <c r="K1112"/>
  <c r="K1113"/>
  <c r="K1114"/>
  <c r="K1115"/>
  <c r="K1116"/>
  <c r="K1117"/>
  <c r="K1118"/>
  <c r="K1119"/>
  <c r="K1120"/>
  <c r="K1121"/>
  <c r="K1122"/>
  <c r="K1123"/>
  <c r="K1124"/>
  <c r="K1125"/>
  <c r="K1126"/>
  <c r="K1127"/>
  <c r="K1128"/>
  <c r="K1129"/>
  <c r="K1130"/>
  <c r="K1131"/>
  <c r="K1132"/>
  <c r="K1133"/>
  <c r="K1134"/>
  <c r="K1135"/>
  <c r="K1136"/>
  <c r="K1137"/>
  <c r="K1138"/>
  <c r="K1139"/>
  <c r="K1140"/>
  <c r="K1141"/>
  <c r="K1142"/>
  <c r="K1143"/>
  <c r="K1144"/>
  <c r="K1145"/>
  <c r="K1146"/>
  <c r="K1147"/>
  <c r="K1148"/>
  <c r="K1149"/>
  <c r="K1150"/>
  <c r="K1151"/>
  <c r="K1152"/>
  <c r="K1153"/>
  <c r="K1154"/>
  <c r="K1155"/>
  <c r="K1156"/>
  <c r="K1157"/>
  <c r="K1158"/>
  <c r="K1159"/>
  <c r="K1160"/>
  <c r="K1161"/>
  <c r="K1162"/>
  <c r="K1163"/>
  <c r="K1164"/>
  <c r="K1165"/>
  <c r="K1166"/>
  <c r="K1167"/>
  <c r="K1168"/>
  <c r="K1169"/>
  <c r="K1170"/>
  <c r="K1171"/>
  <c r="K1172"/>
  <c r="K1173"/>
  <c r="K1174"/>
  <c r="K1175"/>
  <c r="K1176"/>
  <c r="K1177"/>
  <c r="K1178"/>
  <c r="K1179"/>
  <c r="K1180"/>
  <c r="K1181"/>
  <c r="K1182"/>
  <c r="K1183"/>
  <c r="K1184"/>
  <c r="K1185"/>
  <c r="K1186"/>
  <c r="K1187"/>
  <c r="K1188"/>
  <c r="K1189"/>
  <c r="K1190"/>
  <c r="K1191"/>
  <c r="K1192"/>
  <c r="K1193"/>
  <c r="K1194"/>
  <c r="K1195"/>
  <c r="K1196"/>
  <c r="K1197"/>
  <c r="K1198"/>
  <c r="K1199"/>
  <c r="K1200"/>
  <c r="K1201"/>
  <c r="K1202"/>
  <c r="K1203"/>
  <c r="K1204"/>
  <c r="K1205"/>
  <c r="K1206"/>
  <c r="K1207"/>
  <c r="K1208"/>
  <c r="K1209"/>
  <c r="K1210"/>
  <c r="K1211"/>
  <c r="K1212"/>
  <c r="K1213"/>
  <c r="K1214"/>
  <c r="K1215"/>
  <c r="K1216"/>
  <c r="K1217"/>
  <c r="K1218"/>
  <c r="K1219"/>
  <c r="K1220"/>
  <c r="K1221"/>
  <c r="K1222"/>
  <c r="K1223"/>
  <c r="K1224"/>
  <c r="K1225"/>
  <c r="K1226"/>
  <c r="K1227"/>
  <c r="K1228"/>
  <c r="K1229"/>
  <c r="K1230"/>
  <c r="K1231"/>
  <c r="K1232"/>
  <c r="K1233"/>
  <c r="K1234"/>
  <c r="K1235"/>
  <c r="K1236"/>
  <c r="K1237"/>
  <c r="K1238"/>
  <c r="K1239"/>
  <c r="K1240"/>
  <c r="K1241"/>
  <c r="K1242"/>
  <c r="K1243"/>
  <c r="K1244"/>
  <c r="K1245"/>
  <c r="K1246"/>
  <c r="K1247"/>
  <c r="K1248"/>
  <c r="K1249"/>
  <c r="K1250"/>
  <c r="K1251"/>
  <c r="K1252"/>
  <c r="K1253"/>
  <c r="K1254"/>
  <c r="K1255"/>
  <c r="K1256"/>
  <c r="K1257"/>
  <c r="K1258"/>
  <c r="K1259"/>
  <c r="K1260"/>
  <c r="K1261"/>
  <c r="K1262"/>
  <c r="K1263"/>
  <c r="K1264"/>
  <c r="K1265"/>
  <c r="K1266"/>
  <c r="K1267"/>
  <c r="K1268"/>
  <c r="K1269"/>
  <c r="K1270"/>
  <c r="K1271"/>
  <c r="K1272"/>
  <c r="K1273"/>
  <c r="K1274"/>
  <c r="K1275"/>
  <c r="K1276"/>
  <c r="K1277"/>
  <c r="K1278"/>
  <c r="K1279"/>
  <c r="K1280"/>
  <c r="K1281"/>
  <c r="K1282"/>
  <c r="K1283"/>
  <c r="K1284"/>
  <c r="K1285"/>
  <c r="K1286"/>
  <c r="K1287"/>
  <c r="K1288"/>
  <c r="K1289"/>
  <c r="K1290"/>
  <c r="K1291"/>
  <c r="K1292"/>
  <c r="K1293"/>
  <c r="K1294"/>
  <c r="K1295"/>
  <c r="K1296"/>
  <c r="K1297"/>
  <c r="K1298"/>
  <c r="K1299"/>
  <c r="K1300"/>
  <c r="K1301"/>
  <c r="K1302"/>
  <c r="K1303"/>
  <c r="K1304"/>
  <c r="K1305"/>
  <c r="K1306"/>
  <c r="K1307"/>
  <c r="K1308"/>
  <c r="K1309"/>
  <c r="K1310"/>
  <c r="K1311"/>
  <c r="K1312"/>
  <c r="K1313"/>
  <c r="K1314"/>
  <c r="K1315"/>
  <c r="K1316"/>
  <c r="K1317"/>
  <c r="K1318"/>
  <c r="K1319"/>
  <c r="K1320"/>
  <c r="K1321"/>
  <c r="K1322"/>
  <c r="K1323"/>
  <c r="K1324"/>
  <c r="K1325"/>
  <c r="K1326"/>
  <c r="K1327"/>
  <c r="K1328"/>
  <c r="K1329"/>
  <c r="K1330"/>
  <c r="K1331"/>
  <c r="K1332"/>
  <c r="K1333"/>
  <c r="K1334"/>
  <c r="K1335"/>
  <c r="K1336"/>
  <c r="K1337"/>
  <c r="K1338"/>
  <c r="K1339"/>
  <c r="K1340"/>
  <c r="K1341"/>
  <c r="K1342"/>
  <c r="K1343"/>
  <c r="K1344"/>
  <c r="K1345"/>
  <c r="K1346"/>
  <c r="K1347"/>
  <c r="K1348"/>
  <c r="K1349"/>
  <c r="K1350"/>
  <c r="K1351"/>
  <c r="K1352"/>
  <c r="K1353"/>
  <c r="K1354"/>
  <c r="K1355"/>
  <c r="K1356"/>
  <c r="K1357"/>
  <c r="K1358"/>
  <c r="K1359"/>
  <c r="K1360"/>
  <c r="K1361"/>
  <c r="K1362"/>
  <c r="K1363"/>
  <c r="K1364"/>
  <c r="K1365"/>
  <c r="K1366"/>
  <c r="K1367"/>
  <c r="K1368"/>
  <c r="K1369"/>
  <c r="K1370"/>
  <c r="K1371"/>
  <c r="K1372"/>
  <c r="K1373"/>
  <c r="K1374"/>
  <c r="K1375"/>
  <c r="K1376"/>
  <c r="K1377"/>
  <c r="K1378"/>
  <c r="K1379"/>
  <c r="K1380"/>
  <c r="K1381"/>
  <c r="K1382"/>
  <c r="K1383"/>
  <c r="K1384"/>
  <c r="K1385"/>
  <c r="K1386"/>
  <c r="K1387"/>
  <c r="K1388"/>
  <c r="K1389"/>
  <c r="K1390"/>
  <c r="K1391"/>
  <c r="K1392"/>
  <c r="K1393"/>
  <c r="K1394"/>
  <c r="K1395"/>
  <c r="K1396"/>
  <c r="K1397"/>
  <c r="K1398"/>
  <c r="K1399"/>
  <c r="K1400"/>
  <c r="K1401"/>
  <c r="K1402"/>
  <c r="K1403"/>
  <c r="K1404"/>
  <c r="K1405"/>
  <c r="K1406"/>
  <c r="K1407"/>
  <c r="K1408"/>
  <c r="K1409"/>
  <c r="K1410"/>
  <c r="K1411"/>
  <c r="K1412"/>
  <c r="K1413"/>
  <c r="K1414"/>
  <c r="K1415"/>
  <c r="K1416"/>
  <c r="K1417"/>
  <c r="K1418"/>
  <c r="K1419"/>
  <c r="K1420"/>
  <c r="K1421"/>
  <c r="K1422"/>
  <c r="K1423"/>
  <c r="K1424"/>
  <c r="K1425"/>
  <c r="K1426"/>
  <c r="K1427"/>
  <c r="K1428"/>
  <c r="K1429"/>
  <c r="K1430"/>
  <c r="K1431"/>
  <c r="K1432"/>
  <c r="K1433"/>
  <c r="K1434"/>
  <c r="K1435"/>
  <c r="K1436"/>
  <c r="K1437"/>
  <c r="K1438"/>
  <c r="K1439"/>
  <c r="K1440"/>
  <c r="K1441"/>
  <c r="K1442"/>
  <c r="K1443"/>
  <c r="K1444"/>
  <c r="K1445"/>
  <c r="K1446"/>
  <c r="K1447"/>
  <c r="K1448"/>
  <c r="K1449"/>
  <c r="K1450"/>
  <c r="K1451"/>
  <c r="K1452"/>
  <c r="K1453"/>
  <c r="K1454"/>
  <c r="K1455"/>
  <c r="K1456"/>
  <c r="K1457"/>
  <c r="K1458"/>
  <c r="K1459"/>
  <c r="K1460"/>
  <c r="K1461"/>
  <c r="K1462"/>
  <c r="K1463"/>
  <c r="K1464"/>
  <c r="K1465"/>
  <c r="K1466"/>
  <c r="K1467"/>
  <c r="K1468"/>
  <c r="K1469"/>
  <c r="K1470"/>
  <c r="K1471"/>
  <c r="K1472"/>
  <c r="K1473"/>
  <c r="K1474"/>
  <c r="K1475"/>
  <c r="K1476"/>
  <c r="K1477"/>
  <c r="K1478"/>
  <c r="K1479"/>
  <c r="K1480"/>
  <c r="K1481"/>
  <c r="K1482"/>
  <c r="K1483"/>
  <c r="K1484"/>
  <c r="K1485"/>
  <c r="K1486"/>
  <c r="K1487"/>
  <c r="K1488"/>
  <c r="K1489"/>
  <c r="K1490"/>
  <c r="K1491"/>
  <c r="K1492"/>
  <c r="K1493"/>
  <c r="K1494"/>
  <c r="K1495"/>
  <c r="K1496"/>
  <c r="K1497"/>
  <c r="K1498"/>
  <c r="K1499"/>
  <c r="K1500"/>
  <c r="K1501"/>
  <c r="K1502"/>
  <c r="K1503"/>
  <c r="K1504"/>
  <c r="K1505"/>
  <c r="K1506"/>
  <c r="K1507"/>
  <c r="K1508"/>
  <c r="K1509"/>
  <c r="K1510"/>
  <c r="K1511"/>
  <c r="K1512"/>
  <c r="K1513"/>
  <c r="K1514"/>
  <c r="K1515"/>
  <c r="K1516"/>
  <c r="K1517"/>
  <c r="K1518"/>
  <c r="K1519"/>
  <c r="K1520"/>
  <c r="K1521"/>
  <c r="K1522"/>
  <c r="K1523"/>
  <c r="K1524"/>
  <c r="K1525"/>
  <c r="K1526"/>
  <c r="K1527"/>
  <c r="K1528"/>
  <c r="K1529"/>
  <c r="K1530"/>
  <c r="K1531"/>
  <c r="K1532"/>
  <c r="K1533"/>
  <c r="K1534"/>
  <c r="K1535"/>
  <c r="K1536"/>
  <c r="K1537"/>
  <c r="K1538"/>
  <c r="K1539"/>
  <c r="K1540"/>
  <c r="K1541"/>
  <c r="K1542"/>
  <c r="K1543"/>
  <c r="K1544"/>
  <c r="K1545"/>
  <c r="K1546"/>
  <c r="K1547"/>
  <c r="K1548"/>
  <c r="K1549"/>
  <c r="K1550"/>
  <c r="K1551"/>
  <c r="K1552"/>
  <c r="K1553"/>
  <c r="K1554"/>
  <c r="K1555"/>
  <c r="K1556"/>
  <c r="K1557"/>
  <c r="K1558"/>
  <c r="K1559"/>
  <c r="K1560"/>
  <c r="K1561"/>
  <c r="K1562"/>
  <c r="K1563"/>
  <c r="K1564"/>
  <c r="K1565"/>
  <c r="K1566"/>
  <c r="K1567"/>
  <c r="K1568"/>
  <c r="K1569"/>
  <c r="K1570"/>
  <c r="K1571"/>
  <c r="K1572"/>
  <c r="K1573"/>
  <c r="K1574"/>
  <c r="K1575"/>
  <c r="K1576"/>
  <c r="K1577"/>
  <c r="K1578"/>
  <c r="K1579"/>
  <c r="K1580"/>
  <c r="K1581"/>
  <c r="K1582"/>
  <c r="K1583"/>
  <c r="K1584"/>
  <c r="K1585"/>
  <c r="K1586"/>
  <c r="K1587"/>
  <c r="K1588"/>
  <c r="K1589"/>
  <c r="K1590"/>
  <c r="K1591"/>
  <c r="K1592"/>
  <c r="K1593"/>
  <c r="K1594"/>
  <c r="K1595"/>
  <c r="K1596"/>
  <c r="K1597"/>
  <c r="K1598"/>
  <c r="K1599"/>
  <c r="K1600"/>
  <c r="K1601"/>
  <c r="K1602"/>
  <c r="K1603"/>
  <c r="K1604"/>
  <c r="K1605"/>
  <c r="K1606"/>
  <c r="K1607"/>
  <c r="K1608"/>
  <c r="K1609"/>
  <c r="K1610"/>
  <c r="K1611"/>
  <c r="K1612"/>
  <c r="K1613"/>
  <c r="K1614"/>
  <c r="K1615"/>
  <c r="K1616"/>
  <c r="K1617"/>
  <c r="K1618"/>
  <c r="K1619"/>
  <c r="K1620"/>
  <c r="K1621"/>
  <c r="K1622"/>
  <c r="K1623"/>
  <c r="K1624"/>
  <c r="K1625"/>
  <c r="K1626"/>
  <c r="K1627"/>
  <c r="K1628"/>
  <c r="K1629"/>
  <c r="K1630"/>
  <c r="K1631"/>
  <c r="K1632"/>
  <c r="K1633"/>
  <c r="K1634"/>
  <c r="K1635"/>
  <c r="K1636"/>
  <c r="K1637"/>
  <c r="K1638"/>
  <c r="K1639"/>
  <c r="K1640"/>
  <c r="K1641"/>
  <c r="K1642"/>
  <c r="K1643"/>
  <c r="K1644"/>
  <c r="K1645"/>
  <c r="K1646"/>
  <c r="K1647"/>
  <c r="K1648"/>
  <c r="K1649"/>
  <c r="K1650"/>
  <c r="K1651"/>
  <c r="K1652"/>
  <c r="K1653"/>
  <c r="K1654"/>
  <c r="K1655"/>
  <c r="K1656"/>
  <c r="K1657"/>
  <c r="K1658"/>
  <c r="K1659"/>
  <c r="K1660"/>
  <c r="K1661"/>
  <c r="K1662"/>
  <c r="K1663"/>
  <c r="K1664"/>
  <c r="K1665"/>
  <c r="K1666"/>
  <c r="K1667"/>
  <c r="K1668"/>
  <c r="K1669"/>
  <c r="K1670"/>
  <c r="K1671"/>
  <c r="K1672"/>
  <c r="K1673"/>
  <c r="K1674"/>
  <c r="K1675"/>
  <c r="K1676"/>
  <c r="K1677"/>
  <c r="K1678"/>
  <c r="K1679"/>
  <c r="K1680"/>
  <c r="K1681"/>
  <c r="K1682"/>
  <c r="K1683"/>
  <c r="K1684"/>
  <c r="K1685"/>
  <c r="K1686"/>
  <c r="K1687"/>
  <c r="K1688"/>
  <c r="K1689"/>
  <c r="K1690"/>
  <c r="K1691"/>
  <c r="K1692"/>
  <c r="K1693"/>
  <c r="K1694"/>
  <c r="K1695"/>
  <c r="K1696"/>
  <c r="K1697"/>
  <c r="K1698"/>
  <c r="K1699"/>
  <c r="K1700"/>
  <c r="K1701"/>
  <c r="K1702"/>
  <c r="K1703"/>
  <c r="K1704"/>
  <c r="K1705"/>
  <c r="K1706"/>
  <c r="K1707"/>
  <c r="K1708"/>
  <c r="K1709"/>
  <c r="K1710"/>
  <c r="K1711"/>
  <c r="K1712"/>
  <c r="K1713"/>
  <c r="K1714"/>
  <c r="K1715"/>
  <c r="K1716"/>
  <c r="K1717"/>
  <c r="K1718"/>
  <c r="K1719"/>
  <c r="K1720"/>
  <c r="K1721"/>
  <c r="K1722"/>
  <c r="K1723"/>
  <c r="K1724"/>
  <c r="K1725"/>
  <c r="K1726"/>
  <c r="K1727"/>
  <c r="K1728"/>
  <c r="K1729"/>
  <c r="K1730"/>
  <c r="K1731"/>
  <c r="K1732"/>
  <c r="K1733"/>
  <c r="K1734"/>
  <c r="K1735"/>
  <c r="K1736"/>
  <c r="K1737"/>
  <c r="K1738"/>
  <c r="K1739"/>
  <c r="K1740"/>
  <c r="K1741"/>
  <c r="K1742"/>
  <c r="K1743"/>
  <c r="K1744"/>
  <c r="K1745"/>
  <c r="K1746"/>
  <c r="K1747"/>
  <c r="K1748"/>
  <c r="K1749"/>
  <c r="K1750"/>
  <c r="K1751"/>
  <c r="K1752"/>
  <c r="K1753"/>
  <c r="K1754"/>
  <c r="K1755"/>
  <c r="K1756"/>
  <c r="K1757"/>
  <c r="K1758"/>
  <c r="K1759"/>
  <c r="K1760"/>
  <c r="K1761"/>
  <c r="K1762"/>
  <c r="K1763"/>
  <c r="K1764"/>
  <c r="K1765"/>
  <c r="K1766"/>
  <c r="K1767"/>
  <c r="K1768"/>
  <c r="K1769"/>
  <c r="K1770"/>
  <c r="K1771"/>
  <c r="K1772"/>
  <c r="K1773"/>
  <c r="K1774"/>
  <c r="K1775"/>
  <c r="K1776"/>
  <c r="K1777"/>
  <c r="K1778"/>
  <c r="K1779"/>
  <c r="K1780"/>
  <c r="K1781"/>
  <c r="K1782"/>
  <c r="K1783"/>
  <c r="K1784"/>
  <c r="K1785"/>
  <c r="K1786"/>
  <c r="K1787"/>
  <c r="K1788"/>
  <c r="K1789"/>
  <c r="K1790"/>
  <c r="K1791"/>
  <c r="K1792"/>
  <c r="K1793"/>
  <c r="K1794"/>
  <c r="K1795"/>
  <c r="K1796"/>
  <c r="K1797"/>
  <c r="K1798"/>
  <c r="K1799"/>
  <c r="K1800"/>
  <c r="K1801"/>
  <c r="K1802"/>
  <c r="K1803"/>
  <c r="K1804"/>
  <c r="K1805"/>
  <c r="K1806"/>
  <c r="K1807"/>
  <c r="K1808"/>
  <c r="K1809"/>
  <c r="K1810"/>
  <c r="K1811"/>
  <c r="K1812"/>
  <c r="K1813"/>
  <c r="K1814"/>
  <c r="K1815"/>
  <c r="K1816"/>
  <c r="K1817"/>
  <c r="K1818"/>
  <c r="K1819"/>
  <c r="K1820"/>
  <c r="K1821"/>
  <c r="K1822"/>
  <c r="K1823"/>
  <c r="K1824"/>
  <c r="K1825"/>
  <c r="K1826"/>
  <c r="K1827"/>
  <c r="K1828"/>
  <c r="K1829"/>
  <c r="K1830"/>
  <c r="K1831"/>
  <c r="K1832"/>
  <c r="K1833"/>
  <c r="K1834"/>
  <c r="K1835"/>
  <c r="K1836"/>
  <c r="K1837"/>
  <c r="K1838"/>
  <c r="K1839"/>
  <c r="K1840"/>
  <c r="K1841"/>
  <c r="K1842"/>
  <c r="K1843"/>
  <c r="K1844"/>
  <c r="K1845"/>
  <c r="K1846"/>
  <c r="K1847"/>
  <c r="K1848"/>
  <c r="K1849"/>
  <c r="K1850"/>
  <c r="K1851"/>
  <c r="K1852"/>
  <c r="K1853"/>
  <c r="K1854"/>
  <c r="K1855"/>
  <c r="K1856"/>
  <c r="K1857"/>
  <c r="K1858"/>
  <c r="K1859"/>
  <c r="K1860"/>
  <c r="K1861"/>
  <c r="K1862"/>
  <c r="K1863"/>
  <c r="K1864"/>
  <c r="K1865"/>
  <c r="K1866"/>
  <c r="K1867"/>
  <c r="K1868"/>
  <c r="K1869"/>
  <c r="K1870"/>
  <c r="K1871"/>
  <c r="K1872"/>
  <c r="K1873"/>
  <c r="K1874"/>
  <c r="K1875"/>
  <c r="K1876"/>
  <c r="K1877"/>
  <c r="K1878"/>
  <c r="K1879"/>
  <c r="K1880"/>
  <c r="K1881"/>
  <c r="K1882"/>
  <c r="K1883"/>
  <c r="K1884"/>
  <c r="K1885"/>
  <c r="K1886"/>
  <c r="K1887"/>
  <c r="K1888"/>
  <c r="I24" i="4"/>
  <c r="I22"/>
  <c r="I20"/>
  <c r="I18"/>
  <c r="I25"/>
  <c r="I23"/>
  <c r="I21"/>
  <c r="I19"/>
  <c r="I17"/>
  <c r="R17" l="1"/>
  <c r="M17"/>
  <c r="O17"/>
  <c r="Q17"/>
  <c r="L18"/>
  <c r="M18" s="1"/>
  <c r="N18" s="1"/>
  <c r="O18" s="1"/>
  <c r="P18" s="1"/>
  <c r="Q18" s="1"/>
  <c r="R18" s="1"/>
  <c r="L17"/>
  <c r="N17"/>
  <c r="P17"/>
  <c r="S17"/>
  <c r="Q20"/>
  <c r="O20"/>
  <c r="M20"/>
  <c r="R20"/>
  <c r="P20"/>
  <c r="N20"/>
  <c r="L20"/>
  <c r="C6" i="2"/>
  <c r="C7"/>
  <c r="C8"/>
  <c r="C9"/>
  <c r="C10"/>
  <c r="C11"/>
  <c r="C12"/>
  <c r="C13"/>
  <c r="C14"/>
  <c r="G361" i="6" s="1"/>
  <c r="C15" i="2"/>
  <c r="C16"/>
  <c r="C17"/>
  <c r="C18"/>
  <c r="C19"/>
  <c r="C20"/>
  <c r="C21"/>
  <c r="C22"/>
  <c r="C23"/>
  <c r="C24"/>
  <c r="C26"/>
  <c r="C27"/>
  <c r="C28"/>
  <c r="C29"/>
  <c r="C30"/>
  <c r="C31"/>
  <c r="C32"/>
  <c r="C33"/>
  <c r="C34"/>
  <c r="C35"/>
  <c r="C36"/>
  <c r="C37"/>
  <c r="C38"/>
  <c r="C39"/>
  <c r="G1597" i="6" s="1"/>
  <c r="C40" i="2"/>
  <c r="C41"/>
  <c r="C42"/>
  <c r="C5"/>
  <c r="G6" i="1"/>
  <c r="G7"/>
  <c r="G8"/>
  <c r="G9"/>
  <c r="G10"/>
  <c r="G11"/>
  <c r="G13"/>
  <c r="G14"/>
  <c r="G15"/>
  <c r="G16"/>
  <c r="G17"/>
  <c r="G19"/>
  <c r="G20"/>
  <c r="G21"/>
  <c r="G22"/>
  <c r="G23"/>
  <c r="G25"/>
  <c r="G26"/>
  <c r="G27"/>
  <c r="G29"/>
  <c r="G30"/>
  <c r="G31"/>
  <c r="G32"/>
  <c r="G34"/>
  <c r="G35"/>
  <c r="G36"/>
  <c r="G38"/>
  <c r="G39"/>
  <c r="G40"/>
  <c r="G41"/>
  <c r="G42"/>
  <c r="G43"/>
  <c r="G45"/>
  <c r="G46"/>
  <c r="G47"/>
  <c r="G48"/>
  <c r="G50"/>
  <c r="G51"/>
  <c r="G52"/>
  <c r="G53"/>
  <c r="G54"/>
  <c r="G56"/>
  <c r="G57"/>
  <c r="G58"/>
  <c r="G59"/>
  <c r="G61"/>
  <c r="G62"/>
  <c r="G63"/>
  <c r="G64"/>
  <c r="G65"/>
  <c r="G66"/>
  <c r="G67"/>
  <c r="G68"/>
  <c r="G69"/>
  <c r="G71"/>
  <c r="G72"/>
  <c r="G73"/>
  <c r="G74"/>
  <c r="G75"/>
  <c r="G77"/>
  <c r="G78"/>
  <c r="G79"/>
  <c r="G80"/>
  <c r="G82"/>
  <c r="G83"/>
  <c r="G84"/>
  <c r="G86"/>
  <c r="G87"/>
  <c r="G89"/>
  <c r="G90"/>
  <c r="G91"/>
  <c r="G92"/>
  <c r="G93"/>
  <c r="G94"/>
  <c r="G95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7"/>
  <c r="G128"/>
  <c r="G129"/>
  <c r="G130"/>
  <c r="G131"/>
  <c r="G132"/>
  <c r="G134"/>
  <c r="G135"/>
  <c r="G137"/>
  <c r="G139"/>
  <c r="G140"/>
  <c r="G141"/>
  <c r="G142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3"/>
  <c r="G164"/>
  <c r="G165"/>
  <c r="G166"/>
  <c r="G168"/>
  <c r="G169"/>
  <c r="G170"/>
  <c r="G171"/>
  <c r="G173"/>
  <c r="G175"/>
  <c r="G176"/>
  <c r="G178"/>
  <c r="G179"/>
  <c r="G182"/>
  <c r="G183"/>
  <c r="G184"/>
  <c r="G185"/>
  <c r="G186"/>
  <c r="G187"/>
  <c r="G188"/>
  <c r="G189"/>
  <c r="G190"/>
  <c r="G191"/>
  <c r="G192"/>
  <c r="G193"/>
  <c r="G194"/>
  <c r="G195"/>
  <c r="G196"/>
  <c r="G197"/>
  <c r="G199"/>
  <c r="G200"/>
  <c r="G202"/>
  <c r="G203"/>
  <c r="G204"/>
  <c r="G207"/>
  <c r="G208"/>
  <c r="G209"/>
  <c r="G210"/>
  <c r="G211"/>
  <c r="G212"/>
  <c r="G213"/>
  <c r="G214"/>
  <c r="G215"/>
  <c r="G216"/>
  <c r="G217"/>
  <c r="G218"/>
  <c r="G219"/>
  <c r="G221"/>
  <c r="G222"/>
  <c r="G223"/>
  <c r="G225"/>
  <c r="G226"/>
  <c r="G227"/>
  <c r="G230"/>
  <c r="G231"/>
  <c r="G232"/>
  <c r="G233"/>
  <c r="G235"/>
  <c r="G236"/>
  <c r="G238"/>
  <c r="G239"/>
  <c r="G240"/>
  <c r="G241"/>
  <c r="G242"/>
  <c r="G243"/>
  <c r="G244"/>
  <c r="G245"/>
  <c r="G246"/>
  <c r="G247"/>
  <c r="G248"/>
  <c r="G249"/>
  <c r="G250"/>
  <c r="G251"/>
  <c r="G252"/>
  <c r="G253"/>
  <c r="G254"/>
  <c r="G256"/>
  <c r="G258"/>
  <c r="G262"/>
  <c r="G263"/>
  <c r="G264"/>
  <c r="G265"/>
  <c r="G267"/>
  <c r="G268"/>
  <c r="G269"/>
  <c r="G270"/>
  <c r="G271"/>
  <c r="G272"/>
  <c r="G273"/>
  <c r="G274"/>
  <c r="G276"/>
  <c r="G277"/>
  <c r="G278"/>
  <c r="G279"/>
  <c r="G280"/>
  <c r="G281"/>
  <c r="G282"/>
  <c r="G283"/>
  <c r="G284"/>
  <c r="G287"/>
  <c r="G288"/>
  <c r="G289"/>
  <c r="G291"/>
  <c r="G292"/>
  <c r="G294"/>
  <c r="G295"/>
  <c r="G297"/>
  <c r="G298"/>
  <c r="G299"/>
  <c r="G300"/>
  <c r="G301"/>
  <c r="G302"/>
  <c r="G303"/>
  <c r="G304"/>
  <c r="G305"/>
  <c r="G306"/>
  <c r="G307"/>
  <c r="G308"/>
  <c r="G309"/>
  <c r="G310"/>
  <c r="G311"/>
  <c r="G313"/>
  <c r="G314"/>
  <c r="G316"/>
  <c r="G317"/>
  <c r="G318"/>
  <c r="G319"/>
  <c r="G321"/>
  <c r="G322"/>
  <c r="G323"/>
  <c r="G325"/>
  <c r="G326"/>
  <c r="G328"/>
  <c r="G329"/>
  <c r="G330"/>
  <c r="G331"/>
  <c r="G332"/>
  <c r="G333"/>
  <c r="G334"/>
  <c r="G336"/>
  <c r="G337"/>
  <c r="G338"/>
  <c r="G340"/>
  <c r="G341"/>
  <c r="G342"/>
  <c r="G343"/>
  <c r="G344"/>
  <c r="G345"/>
  <c r="G346"/>
  <c r="G347"/>
  <c r="G348"/>
  <c r="G349"/>
  <c r="G350"/>
  <c r="G351"/>
  <c r="G352"/>
  <c r="G353"/>
  <c r="G354"/>
  <c r="G355"/>
  <c r="G356"/>
  <c r="G357"/>
  <c r="G358"/>
  <c r="G359"/>
  <c r="G360"/>
  <c r="G361"/>
  <c r="G362"/>
  <c r="G364"/>
  <c r="G365"/>
  <c r="G366"/>
  <c r="G367"/>
  <c r="G368"/>
  <c r="G369"/>
  <c r="G370"/>
  <c r="G371"/>
  <c r="G372"/>
  <c r="G373"/>
  <c r="G375"/>
  <c r="G376"/>
  <c r="G378"/>
  <c r="G380"/>
  <c r="G381"/>
  <c r="G382"/>
  <c r="G385"/>
  <c r="G386"/>
  <c r="G387"/>
  <c r="G388"/>
  <c r="G389"/>
  <c r="G391"/>
  <c r="G392"/>
  <c r="G393"/>
  <c r="G394"/>
  <c r="G396"/>
  <c r="G397"/>
  <c r="G398"/>
  <c r="G399"/>
  <c r="G400"/>
  <c r="G401"/>
  <c r="G402"/>
  <c r="G405"/>
  <c r="G406"/>
  <c r="G407"/>
  <c r="G408"/>
  <c r="G410"/>
  <c r="G411"/>
  <c r="G412"/>
  <c r="G413"/>
  <c r="G414"/>
  <c r="G415"/>
  <c r="G418"/>
  <c r="G419"/>
  <c r="G420"/>
  <c r="G421"/>
  <c r="G422"/>
  <c r="G423"/>
  <c r="G425"/>
  <c r="G426"/>
  <c r="G427"/>
  <c r="G428"/>
  <c r="G429"/>
  <c r="G431"/>
  <c r="G432"/>
  <c r="G433"/>
  <c r="G434"/>
  <c r="G435"/>
  <c r="G436"/>
  <c r="G437"/>
  <c r="G441"/>
  <c r="G443"/>
  <c r="G444"/>
  <c r="G445"/>
  <c r="G446"/>
  <c r="G448"/>
  <c r="G450"/>
  <c r="G452"/>
  <c r="G453"/>
  <c r="G455"/>
  <c r="G457"/>
  <c r="G458"/>
  <c r="G459"/>
  <c r="G460"/>
  <c r="G462"/>
  <c r="G463"/>
  <c r="G464"/>
  <c r="G465"/>
  <c r="G467"/>
  <c r="G468"/>
  <c r="G469"/>
  <c r="G471"/>
  <c r="G472"/>
  <c r="G473"/>
  <c r="G474"/>
  <c r="G475"/>
  <c r="G476"/>
  <c r="G477"/>
  <c r="G478"/>
  <c r="G479"/>
  <c r="G482"/>
  <c r="G483"/>
  <c r="G484"/>
  <c r="G485"/>
  <c r="G486"/>
  <c r="G487"/>
  <c r="G490"/>
  <c r="G491"/>
  <c r="G493"/>
  <c r="G496"/>
  <c r="G497"/>
  <c r="G499"/>
  <c r="G500"/>
  <c r="G501"/>
  <c r="G502"/>
  <c r="G504"/>
  <c r="G506"/>
  <c r="G507"/>
  <c r="G509"/>
  <c r="G510"/>
  <c r="G511"/>
  <c r="G512"/>
  <c r="G513"/>
  <c r="G514"/>
  <c r="G515"/>
  <c r="G516"/>
  <c r="G517"/>
  <c r="G518"/>
  <c r="G519"/>
  <c r="G520"/>
  <c r="G522"/>
  <c r="G523"/>
  <c r="G525"/>
  <c r="G526"/>
  <c r="G527"/>
  <c r="G528"/>
  <c r="G530"/>
  <c r="G531"/>
  <c r="G532"/>
  <c r="G534"/>
  <c r="G535"/>
  <c r="G536"/>
  <c r="G538"/>
  <c r="G539"/>
  <c r="G540"/>
  <c r="G541"/>
  <c r="G542"/>
  <c r="G543"/>
  <c r="G544"/>
  <c r="G545"/>
  <c r="G546"/>
  <c r="G547"/>
  <c r="G548"/>
  <c r="G551"/>
  <c r="G552"/>
  <c r="G553"/>
  <c r="G554"/>
  <c r="G555"/>
  <c r="G556"/>
  <c r="G557"/>
  <c r="G558"/>
  <c r="G559"/>
  <c r="G560"/>
  <c r="G561"/>
  <c r="G562"/>
  <c r="G564"/>
  <c r="G565"/>
  <c r="G566"/>
  <c r="G569"/>
  <c r="G570"/>
  <c r="G572"/>
  <c r="G573"/>
  <c r="G575"/>
  <c r="G576"/>
  <c r="G577"/>
  <c r="G579"/>
  <c r="G580"/>
  <c r="G582"/>
  <c r="G583"/>
  <c r="G584"/>
  <c r="G585"/>
  <c r="G587"/>
  <c r="G588"/>
  <c r="G589"/>
  <c r="G590"/>
  <c r="G592"/>
  <c r="G593"/>
  <c r="G594"/>
  <c r="G595"/>
  <c r="G597"/>
  <c r="G598"/>
  <c r="G599"/>
  <c r="G600"/>
  <c r="G603"/>
  <c r="G605"/>
  <c r="G606"/>
  <c r="G609"/>
  <c r="G610"/>
  <c r="G611"/>
  <c r="G613"/>
  <c r="G615"/>
  <c r="G616"/>
  <c r="G618"/>
  <c r="G619"/>
  <c r="G620"/>
  <c r="G622"/>
  <c r="G623"/>
  <c r="G625"/>
  <c r="G628"/>
  <c r="G633"/>
  <c r="G634"/>
  <c r="G637"/>
  <c r="G638"/>
  <c r="G639"/>
  <c r="G644"/>
  <c r="G645"/>
  <c r="G647"/>
  <c r="G648"/>
  <c r="G649"/>
  <c r="G652"/>
  <c r="G653"/>
  <c r="G657"/>
  <c r="G660"/>
  <c r="G661"/>
  <c r="G662"/>
  <c r="G663"/>
  <c r="G664"/>
  <c r="G665"/>
  <c r="G667"/>
  <c r="G672"/>
  <c r="G673"/>
  <c r="G674"/>
  <c r="G676"/>
  <c r="G678"/>
  <c r="G679"/>
  <c r="G680"/>
  <c r="G683"/>
  <c r="G685"/>
  <c r="G692"/>
  <c r="G694"/>
  <c r="G696"/>
  <c r="G697"/>
  <c r="G698"/>
  <c r="G704"/>
  <c r="G705"/>
  <c r="G708"/>
  <c r="G711"/>
  <c r="G712"/>
  <c r="G713"/>
  <c r="G715"/>
  <c r="G717"/>
  <c r="G720"/>
  <c r="G721"/>
  <c r="G722"/>
  <c r="G724"/>
  <c r="G726"/>
  <c r="G727"/>
  <c r="G728"/>
  <c r="G732"/>
  <c r="G733"/>
  <c r="G734"/>
  <c r="G735"/>
  <c r="G738"/>
  <c r="G739"/>
  <c r="G740"/>
  <c r="G742"/>
  <c r="G743"/>
  <c r="G746"/>
  <c r="G747"/>
  <c r="G750"/>
  <c r="G752"/>
  <c r="G753"/>
  <c r="G754"/>
  <c r="G755"/>
  <c r="G757"/>
  <c r="G758"/>
  <c r="G762"/>
  <c r="G764"/>
  <c r="G766"/>
  <c r="G767"/>
  <c r="G768"/>
  <c r="G773"/>
  <c r="G774"/>
  <c r="G776"/>
  <c r="G779"/>
  <c r="G780"/>
  <c r="G781"/>
  <c r="G783"/>
  <c r="G785"/>
  <c r="G787"/>
  <c r="G790"/>
  <c r="G791"/>
  <c r="G792"/>
  <c r="G793"/>
  <c r="G796"/>
  <c r="G798"/>
  <c r="G800"/>
  <c r="G801"/>
  <c r="G802"/>
  <c r="G805"/>
  <c r="G810"/>
  <c r="G813"/>
  <c r="G814"/>
  <c r="G815"/>
  <c r="G816"/>
  <c r="G817"/>
  <c r="G818"/>
  <c r="G819"/>
  <c r="G820"/>
  <c r="G821"/>
  <c r="G823"/>
  <c r="G827"/>
  <c r="G829"/>
  <c r="G830"/>
  <c r="G831"/>
  <c r="G835"/>
  <c r="G837"/>
  <c r="G840"/>
  <c r="G841"/>
  <c r="G843"/>
  <c r="G844"/>
  <c r="G845"/>
  <c r="G846"/>
  <c r="G847"/>
  <c r="G849"/>
  <c r="G850"/>
  <c r="G851"/>
  <c r="G853"/>
  <c r="G854"/>
  <c r="G855"/>
  <c r="G856"/>
  <c r="G857"/>
  <c r="G858"/>
  <c r="G859"/>
  <c r="G860"/>
  <c r="G861"/>
  <c r="G862"/>
  <c r="G863"/>
  <c r="G864"/>
  <c r="G865"/>
  <c r="G867"/>
  <c r="G869"/>
  <c r="G870"/>
  <c r="G871"/>
  <c r="G873"/>
  <c r="G874"/>
  <c r="G875"/>
  <c r="G877"/>
  <c r="G879"/>
  <c r="G880"/>
  <c r="G887"/>
  <c r="G889"/>
  <c r="G891"/>
  <c r="G892"/>
  <c r="G894"/>
  <c r="G896"/>
  <c r="G900"/>
  <c r="G902"/>
  <c r="G903"/>
  <c r="G907"/>
  <c r="G912"/>
  <c r="G914"/>
  <c r="G915"/>
  <c r="G916"/>
  <c r="G918"/>
  <c r="G919"/>
  <c r="G920"/>
  <c r="G921"/>
  <c r="G923"/>
  <c r="G924"/>
  <c r="G925"/>
  <c r="G926"/>
  <c r="G927"/>
  <c r="G928"/>
  <c r="G929"/>
  <c r="G933"/>
  <c r="G934"/>
  <c r="G935"/>
  <c r="G936"/>
  <c r="G937"/>
  <c r="G938"/>
  <c r="G939"/>
  <c r="G941"/>
  <c r="G942"/>
  <c r="G943"/>
  <c r="G944"/>
  <c r="G945"/>
  <c r="G949"/>
  <c r="G952"/>
  <c r="G954"/>
  <c r="G955"/>
  <c r="G957"/>
  <c r="G963"/>
  <c r="G966"/>
  <c r="G969"/>
  <c r="G972"/>
  <c r="G973"/>
  <c r="G977"/>
  <c r="G978"/>
  <c r="G979"/>
  <c r="G983"/>
  <c r="G987"/>
  <c r="G991"/>
  <c r="G992"/>
  <c r="G996"/>
  <c r="G997"/>
  <c r="G999"/>
  <c r="G1000"/>
  <c r="G1001"/>
  <c r="G1004"/>
  <c r="G1005"/>
  <c r="G1006"/>
  <c r="G1008"/>
  <c r="G1010"/>
  <c r="G1013"/>
  <c r="G1014"/>
  <c r="G1015"/>
  <c r="G1017"/>
  <c r="G1018"/>
  <c r="G1019"/>
  <c r="G1020"/>
  <c r="G1023"/>
  <c r="G1025"/>
  <c r="G1028"/>
  <c r="G1030"/>
  <c r="G1031"/>
  <c r="G1032"/>
  <c r="G1033"/>
  <c r="G1035"/>
  <c r="G1037"/>
  <c r="G1038"/>
  <c r="G1041"/>
  <c r="G1042"/>
  <c r="G1043"/>
  <c r="G1044"/>
  <c r="G1045"/>
  <c r="G1047"/>
  <c r="G1049"/>
  <c r="G1050"/>
  <c r="G1051"/>
  <c r="G1052"/>
  <c r="G1053"/>
  <c r="G1056"/>
  <c r="G1059"/>
  <c r="G1062"/>
  <c r="G1067"/>
  <c r="G1070"/>
  <c r="G1072"/>
  <c r="G1073"/>
  <c r="G1075"/>
  <c r="G1076"/>
  <c r="G1078"/>
  <c r="G1079"/>
  <c r="G1084"/>
  <c r="G1085"/>
  <c r="G1086"/>
  <c r="G1087"/>
  <c r="G1096"/>
  <c r="G1097"/>
  <c r="G1099"/>
  <c r="G1101"/>
  <c r="G1104"/>
  <c r="G1106"/>
  <c r="G1107"/>
  <c r="G1109"/>
  <c r="G1112"/>
  <c r="G1115"/>
  <c r="G1116"/>
  <c r="G1117"/>
  <c r="G1118"/>
  <c r="G1121"/>
  <c r="G1122"/>
  <c r="G1123"/>
  <c r="G1125"/>
  <c r="G1127"/>
  <c r="G1128"/>
  <c r="G1129"/>
  <c r="G1130"/>
  <c r="G1131"/>
  <c r="G1132"/>
  <c r="G1133"/>
  <c r="G1137"/>
  <c r="G1138"/>
  <c r="G1139"/>
  <c r="G1140"/>
  <c r="G1141"/>
  <c r="G1142"/>
  <c r="G1144"/>
  <c r="G1145"/>
  <c r="G1146"/>
  <c r="G1147"/>
  <c r="G1149"/>
  <c r="G1151"/>
  <c r="G1154"/>
  <c r="G1157"/>
  <c r="G1160"/>
  <c r="G1162"/>
  <c r="G1163"/>
  <c r="G1164"/>
  <c r="G1165"/>
  <c r="G1167"/>
  <c r="G1168"/>
  <c r="G1170"/>
  <c r="G1171"/>
  <c r="G1172"/>
  <c r="G1174"/>
  <c r="G1175"/>
  <c r="G1176"/>
  <c r="G1177"/>
  <c r="G1178"/>
  <c r="G1181"/>
  <c r="G1185"/>
  <c r="G1186"/>
  <c r="G1188"/>
  <c r="G1189"/>
  <c r="G1190"/>
  <c r="G1192"/>
  <c r="G1194"/>
  <c r="G1195"/>
  <c r="G1196"/>
  <c r="G1197"/>
  <c r="G1198"/>
  <c r="G1199"/>
  <c r="G1200"/>
  <c r="G1203"/>
  <c r="G1204"/>
  <c r="G1205"/>
  <c r="G1206"/>
  <c r="G1208"/>
  <c r="G1212"/>
  <c r="G1213"/>
  <c r="G1215"/>
  <c r="G1216"/>
  <c r="G1219"/>
  <c r="G1221"/>
  <c r="G1225"/>
  <c r="G1226"/>
  <c r="G1227"/>
  <c r="G1230"/>
  <c r="G1231"/>
  <c r="G1233"/>
  <c r="G1235"/>
  <c r="G1236"/>
  <c r="G1239"/>
  <c r="G1242"/>
  <c r="G1243"/>
  <c r="G1244"/>
  <c r="G1246"/>
  <c r="G1247"/>
  <c r="G1248"/>
  <c r="G1250"/>
  <c r="G1251"/>
  <c r="G1252"/>
  <c r="G1255"/>
  <c r="G1257"/>
  <c r="G1258"/>
  <c r="G1260"/>
  <c r="G1261"/>
  <c r="G1262"/>
  <c r="G1263"/>
  <c r="G1264"/>
  <c r="G1266"/>
  <c r="G1267"/>
  <c r="G1268"/>
  <c r="G1269"/>
  <c r="G1270"/>
  <c r="G1271"/>
  <c r="G1272"/>
  <c r="G1273"/>
  <c r="G1275"/>
  <c r="G1276"/>
  <c r="G1278"/>
  <c r="G1283"/>
  <c r="G1285"/>
  <c r="G1288"/>
  <c r="G1289"/>
  <c r="G1290"/>
  <c r="G1293"/>
  <c r="G1294"/>
  <c r="G1295"/>
  <c r="G1297"/>
  <c r="G1298"/>
  <c r="G1299"/>
  <c r="G1300"/>
  <c r="G1303"/>
  <c r="G1304"/>
  <c r="G1305"/>
  <c r="G1307"/>
  <c r="G1308"/>
  <c r="G1309"/>
  <c r="G1311"/>
  <c r="G1315"/>
  <c r="G1316"/>
  <c r="G1317"/>
  <c r="G1318"/>
  <c r="G1319"/>
  <c r="G1322"/>
  <c r="G1323"/>
  <c r="G1324"/>
  <c r="G1325"/>
  <c r="G1327"/>
  <c r="G1329"/>
  <c r="G1330"/>
  <c r="G1331"/>
  <c r="G1333"/>
  <c r="G1336"/>
  <c r="G1337"/>
  <c r="G1339"/>
  <c r="G1341"/>
  <c r="G1342"/>
  <c r="G1343"/>
  <c r="G1345"/>
  <c r="G1346"/>
  <c r="G1347"/>
  <c r="G1348"/>
  <c r="G1349"/>
  <c r="G1350"/>
  <c r="G1351"/>
  <c r="G1352"/>
  <c r="G1353"/>
  <c r="G1354"/>
  <c r="G1355"/>
  <c r="G1356"/>
  <c r="G1357"/>
  <c r="G1358"/>
  <c r="G1359"/>
  <c r="G1361"/>
  <c r="G1363"/>
  <c r="G1364"/>
  <c r="G1365"/>
  <c r="G1366"/>
  <c r="G1367"/>
  <c r="G1368"/>
  <c r="G1369"/>
  <c r="G1370"/>
  <c r="G1371"/>
  <c r="G1372"/>
  <c r="G1373"/>
  <c r="G1374"/>
  <c r="G1375"/>
  <c r="G1376"/>
  <c r="G1377"/>
  <c r="G1378"/>
  <c r="G1379"/>
  <c r="G1380"/>
  <c r="G1381"/>
  <c r="G1382"/>
  <c r="G1383"/>
  <c r="G1384"/>
  <c r="G1385"/>
  <c r="G1386"/>
  <c r="G1388"/>
  <c r="G1389"/>
  <c r="G1390"/>
  <c r="G1391"/>
  <c r="G1392"/>
  <c r="G1393"/>
  <c r="G1394"/>
  <c r="G1395"/>
  <c r="G1396"/>
  <c r="G1397"/>
  <c r="G1398"/>
  <c r="G1399"/>
  <c r="G1400"/>
  <c r="G1401"/>
  <c r="G1402"/>
  <c r="G1403"/>
  <c r="G1404"/>
  <c r="G1405"/>
  <c r="G1406"/>
  <c r="G1407"/>
  <c r="G1409"/>
  <c r="G1410"/>
  <c r="G1411"/>
  <c r="G1414"/>
  <c r="G1415"/>
  <c r="G1416"/>
  <c r="G1418"/>
  <c r="G1420"/>
  <c r="G1424"/>
  <c r="G1426"/>
  <c r="G1428"/>
  <c r="G1429"/>
  <c r="G1430"/>
  <c r="G1432"/>
  <c r="G1434"/>
  <c r="G1438"/>
  <c r="G1442"/>
  <c r="G1444"/>
  <c r="G1450"/>
  <c r="G1451"/>
  <c r="G1452"/>
  <c r="G1453"/>
  <c r="G1454"/>
  <c r="G1455"/>
  <c r="G1456"/>
  <c r="G1457"/>
  <c r="G1458"/>
  <c r="G1459"/>
  <c r="G1461"/>
  <c r="G1464"/>
  <c r="G1465"/>
  <c r="G1466"/>
  <c r="G1467"/>
  <c r="G1468"/>
  <c r="G1470"/>
  <c r="G1471"/>
  <c r="G1472"/>
  <c r="G1473"/>
  <c r="G1474"/>
  <c r="G1475"/>
  <c r="G1476"/>
  <c r="G1477"/>
  <c r="G1478"/>
  <c r="G1479"/>
  <c r="G1480"/>
  <c r="G1481"/>
  <c r="G1482"/>
  <c r="G1485"/>
  <c r="G1486"/>
  <c r="G1487"/>
  <c r="G1488"/>
  <c r="G1489"/>
  <c r="G1490"/>
  <c r="G1491"/>
  <c r="G1492"/>
  <c r="G1493"/>
  <c r="G1494"/>
  <c r="G1495"/>
  <c r="G1496"/>
  <c r="G1497"/>
  <c r="G1498"/>
  <c r="G1499"/>
  <c r="G1500"/>
  <c r="G1502"/>
  <c r="G1503"/>
  <c r="G1504"/>
  <c r="G1507"/>
  <c r="G1510"/>
  <c r="G1512"/>
  <c r="G1513"/>
  <c r="G1514"/>
  <c r="G1515"/>
  <c r="G1516"/>
  <c r="G1517"/>
  <c r="G1521"/>
  <c r="G1522"/>
  <c r="G1523"/>
  <c r="G1524"/>
  <c r="G1525"/>
  <c r="G1526"/>
  <c r="G1527"/>
  <c r="G1528"/>
  <c r="G1529"/>
  <c r="G1531"/>
  <c r="G1532"/>
  <c r="G1534"/>
  <c r="G1535"/>
  <c r="G1536"/>
  <c r="G1537"/>
  <c r="G1538"/>
  <c r="G1540"/>
  <c r="G1541"/>
  <c r="G1542"/>
  <c r="G1543"/>
  <c r="G1545"/>
  <c r="G1546"/>
  <c r="G1548"/>
  <c r="G1549"/>
  <c r="G1550"/>
  <c r="G1556"/>
  <c r="G1558"/>
  <c r="G1560"/>
  <c r="G1561"/>
  <c r="G1563"/>
  <c r="G1565"/>
  <c r="G1567"/>
  <c r="G1568"/>
  <c r="G1569"/>
  <c r="G1570"/>
  <c r="G1571"/>
  <c r="G1572"/>
  <c r="G1574"/>
  <c r="G1575"/>
  <c r="G1576"/>
  <c r="G1577"/>
  <c r="G1579"/>
  <c r="G1580"/>
  <c r="G1582"/>
  <c r="G1583"/>
  <c r="G1584"/>
  <c r="G1585"/>
  <c r="G1586"/>
  <c r="G1587"/>
  <c r="G1588"/>
  <c r="G1589"/>
  <c r="G1590"/>
  <c r="G1591"/>
  <c r="G1592"/>
  <c r="G1595"/>
  <c r="G1596"/>
  <c r="G1597"/>
  <c r="G1598"/>
  <c r="G1600"/>
  <c r="G1602"/>
  <c r="G1604"/>
  <c r="G1605"/>
  <c r="G1607"/>
  <c r="G1608"/>
  <c r="G1609"/>
  <c r="G1610"/>
  <c r="G1611"/>
  <c r="G1613"/>
  <c r="G1615"/>
  <c r="G1617"/>
  <c r="G1618"/>
  <c r="G1619"/>
  <c r="G1620"/>
  <c r="G1621"/>
  <c r="G1622"/>
  <c r="G1623"/>
  <c r="G1626"/>
  <c r="G1630"/>
  <c r="G1631"/>
  <c r="G1632"/>
  <c r="G1633"/>
  <c r="G1634"/>
  <c r="G1635"/>
  <c r="G1636"/>
  <c r="G1637"/>
  <c r="G1638"/>
  <c r="G1639"/>
  <c r="G1640"/>
  <c r="G1641"/>
  <c r="G1642"/>
  <c r="G1643"/>
  <c r="G1644"/>
  <c r="G1645"/>
  <c r="G1647"/>
  <c r="G1648"/>
  <c r="G1649"/>
  <c r="G1651"/>
  <c r="G1652"/>
  <c r="G1653"/>
  <c r="G1655"/>
  <c r="G1656"/>
  <c r="G1658"/>
  <c r="G1660"/>
  <c r="G1661"/>
  <c r="G1662"/>
  <c r="G1663"/>
  <c r="G1665"/>
  <c r="G1666"/>
  <c r="G1667"/>
  <c r="G1668"/>
  <c r="G1669"/>
  <c r="G1670"/>
  <c r="G1671"/>
  <c r="G1672"/>
  <c r="G1673"/>
  <c r="G1674"/>
  <c r="G1675"/>
  <c r="G1677"/>
  <c r="G1679"/>
  <c r="G1680"/>
  <c r="G1681"/>
  <c r="G1682"/>
  <c r="G1683"/>
  <c r="G1684"/>
  <c r="G1685"/>
  <c r="G1688"/>
  <c r="G1689"/>
  <c r="G1691"/>
  <c r="G1692"/>
  <c r="G1693"/>
  <c r="G1695"/>
  <c r="G1696"/>
  <c r="G1697"/>
  <c r="G1701"/>
  <c r="G1702"/>
  <c r="G1703"/>
  <c r="G1704"/>
  <c r="G1705"/>
  <c r="G1706"/>
  <c r="G1707"/>
  <c r="G1708"/>
  <c r="G1709"/>
  <c r="G1710"/>
  <c r="G1711"/>
  <c r="G1712"/>
  <c r="G1714"/>
  <c r="G1715"/>
  <c r="G1716"/>
  <c r="G1718"/>
  <c r="G1719"/>
  <c r="G1720"/>
  <c r="G1722"/>
  <c r="G1723"/>
  <c r="G1724"/>
  <c r="G1726"/>
  <c r="G1727"/>
  <c r="G1728"/>
  <c r="G1729"/>
  <c r="G1730"/>
  <c r="G1731"/>
  <c r="G1732"/>
  <c r="G1733"/>
  <c r="G1735"/>
  <c r="G1736"/>
  <c r="G1737"/>
  <c r="G1739"/>
  <c r="G1741"/>
  <c r="G1742"/>
  <c r="G1743"/>
  <c r="G1746"/>
  <c r="G1748"/>
  <c r="G1749"/>
  <c r="G1752"/>
  <c r="G1753"/>
  <c r="G1754"/>
  <c r="G1755"/>
  <c r="G1756"/>
  <c r="G1757"/>
  <c r="G1758"/>
  <c r="G1759"/>
  <c r="G1760"/>
  <c r="G1761"/>
  <c r="G1762"/>
  <c r="G1763"/>
  <c r="G1764"/>
  <c r="G1765"/>
  <c r="G1766"/>
  <c r="G1767"/>
  <c r="G1768"/>
  <c r="G1769"/>
  <c r="G1770"/>
  <c r="G1773"/>
  <c r="G1776"/>
  <c r="G1778"/>
  <c r="G1779"/>
  <c r="G1780"/>
  <c r="G1781"/>
  <c r="G1782"/>
  <c r="G1783"/>
  <c r="G1784"/>
  <c r="G1785"/>
  <c r="G1786"/>
  <c r="G1787"/>
  <c r="G1788"/>
  <c r="G1789"/>
  <c r="G1790"/>
  <c r="G1791"/>
  <c r="G1792"/>
  <c r="G1794"/>
  <c r="G1797"/>
  <c r="G1798"/>
  <c r="G1799"/>
  <c r="G1800"/>
  <c r="G1801"/>
  <c r="G1802"/>
  <c r="G1803"/>
  <c r="G1804"/>
  <c r="G1805"/>
  <c r="G1806"/>
  <c r="G1807"/>
  <c r="G1808"/>
  <c r="G1809"/>
  <c r="G1810"/>
  <c r="G1811"/>
  <c r="G1812"/>
  <c r="G1813"/>
  <c r="G1814"/>
  <c r="G1815"/>
  <c r="G1816"/>
  <c r="G1817"/>
  <c r="G1818"/>
  <c r="G1819"/>
  <c r="G1821"/>
  <c r="G1823"/>
  <c r="G1824"/>
  <c r="G1825"/>
  <c r="G1826"/>
  <c r="G1827"/>
  <c r="G1828"/>
  <c r="G1829"/>
  <c r="G1830"/>
  <c r="G1831"/>
  <c r="G1832"/>
  <c r="G1833"/>
  <c r="G1834"/>
  <c r="G1835"/>
  <c r="G1837"/>
  <c r="G1839"/>
  <c r="G1842"/>
  <c r="G1843"/>
  <c r="G1844"/>
  <c r="G1845"/>
  <c r="G1846"/>
  <c r="G1848"/>
  <c r="G1850"/>
  <c r="G1851"/>
  <c r="G1853"/>
  <c r="G1855"/>
  <c r="G1856"/>
  <c r="G1857"/>
  <c r="G1858"/>
  <c r="G1859"/>
  <c r="G1861"/>
  <c r="G1866"/>
  <c r="G1867"/>
  <c r="G1868"/>
  <c r="G1869"/>
  <c r="G1870"/>
  <c r="G1871"/>
  <c r="G1872"/>
  <c r="G1873"/>
  <c r="G1874"/>
  <c r="G1875"/>
  <c r="G1876"/>
  <c r="G1877"/>
  <c r="G1878"/>
  <c r="G1879"/>
  <c r="G1880"/>
  <c r="G1882"/>
  <c r="G1883"/>
  <c r="G1884"/>
  <c r="G1885"/>
  <c r="G1886"/>
  <c r="G1887"/>
  <c r="G1888"/>
  <c r="G1881" i="6" l="1"/>
  <c r="G1857"/>
  <c r="G1847"/>
  <c r="G1825"/>
  <c r="G1788"/>
  <c r="G1781"/>
  <c r="G1742"/>
  <c r="G1734"/>
  <c r="G1666"/>
  <c r="G1662"/>
  <c r="G1654"/>
  <c r="G1652"/>
  <c r="G1640"/>
  <c r="G1635"/>
  <c r="G1574"/>
  <c r="G1573"/>
  <c r="G1564"/>
  <c r="G1530"/>
  <c r="G1522"/>
  <c r="G1520"/>
  <c r="G1509"/>
  <c r="G1478"/>
  <c r="G1470"/>
  <c r="G1465"/>
  <c r="G1455"/>
  <c r="G1443"/>
  <c r="G1382"/>
  <c r="G1365"/>
  <c r="G1341"/>
  <c r="G1338"/>
  <c r="G1329"/>
  <c r="G1324"/>
  <c r="G1322"/>
  <c r="G1304"/>
  <c r="G1302"/>
  <c r="G1294"/>
  <c r="G1293"/>
  <c r="G1292"/>
  <c r="G1287"/>
  <c r="G1284"/>
  <c r="G1271"/>
  <c r="G1218"/>
  <c r="G1215"/>
  <c r="G1214"/>
  <c r="G1212"/>
  <c r="G1184"/>
  <c r="G1177"/>
  <c r="G1173"/>
  <c r="G1127"/>
  <c r="G1124"/>
  <c r="G1120"/>
  <c r="G1114"/>
  <c r="G1111"/>
  <c r="G1106"/>
  <c r="G1103"/>
  <c r="G1086"/>
  <c r="G1085"/>
  <c r="G1078"/>
  <c r="G1074"/>
  <c r="G1036"/>
  <c r="G1032"/>
  <c r="G938"/>
  <c r="G937"/>
  <c r="G933"/>
  <c r="G927"/>
  <c r="G913"/>
  <c r="G906"/>
  <c r="G868"/>
  <c r="G836"/>
  <c r="G822"/>
  <c r="G818"/>
  <c r="G786"/>
  <c r="G767"/>
  <c r="G732"/>
  <c r="G587"/>
  <c r="G559"/>
  <c r="G552"/>
  <c r="G522"/>
  <c r="G501"/>
  <c r="G423"/>
  <c r="G376"/>
  <c r="G308"/>
  <c r="G304"/>
  <c r="G239"/>
  <c r="G207"/>
  <c r="G112"/>
  <c r="G69"/>
  <c r="G67"/>
  <c r="G61"/>
  <c r="G56"/>
  <c r="G52"/>
  <c r="G32"/>
  <c r="G16"/>
  <c r="G12"/>
  <c r="G1725" i="1"/>
  <c r="G1724" i="6"/>
  <c r="G1387" i="1"/>
  <c r="G1510" i="6"/>
  <c r="G1386"/>
  <c r="G1237" i="1"/>
  <c r="G1236" i="6"/>
  <c r="G1224" i="1"/>
  <c r="G1848" i="6"/>
  <c r="G1602"/>
  <c r="G1223"/>
  <c r="G1189"/>
  <c r="G1169" i="1"/>
  <c r="G1168" i="6"/>
  <c r="G995" i="1"/>
  <c r="G994" i="6"/>
  <c r="G822" i="1"/>
  <c r="G821" i="6"/>
  <c r="G730" i="1"/>
  <c r="G729" i="6"/>
  <c r="G1843"/>
  <c r="G1648"/>
  <c r="G1647"/>
  <c r="G1603"/>
  <c r="G1431"/>
  <c r="G1306"/>
  <c r="G1019"/>
  <c r="G982"/>
  <c r="G954"/>
  <c r="G943"/>
  <c r="G710"/>
  <c r="G563"/>
  <c r="G409" i="1"/>
  <c r="G409" i="6"/>
  <c r="G286" i="1"/>
  <c r="G1165" i="6"/>
  <c r="G1104"/>
  <c r="G905"/>
  <c r="G769"/>
  <c r="G286"/>
  <c r="G1765"/>
  <c r="G1760"/>
  <c r="G1691"/>
  <c r="G1690"/>
  <c r="G1676"/>
  <c r="G1630"/>
  <c r="G1608"/>
  <c r="G1548"/>
  <c r="G1526"/>
  <c r="G1499"/>
  <c r="G1235"/>
  <c r="G1153"/>
  <c r="G1143"/>
  <c r="G976"/>
  <c r="G839"/>
  <c r="G782"/>
  <c r="G779"/>
  <c r="G632"/>
  <c r="G610"/>
  <c r="G516"/>
  <c r="G495"/>
  <c r="G483"/>
  <c r="G465"/>
  <c r="G463"/>
  <c r="G457"/>
  <c r="G443"/>
  <c r="G400"/>
  <c r="G375"/>
  <c r="G355"/>
  <c r="G351"/>
  <c r="G347"/>
  <c r="G332"/>
  <c r="G314"/>
  <c r="G302"/>
  <c r="G245"/>
  <c r="G238"/>
  <c r="G227"/>
  <c r="G192"/>
  <c r="G189"/>
  <c r="G173"/>
  <c r="G168"/>
  <c r="G142"/>
  <c r="G140"/>
  <c r="G139"/>
  <c r="G123"/>
  <c r="G93"/>
  <c r="G78"/>
  <c r="G65"/>
  <c r="G46"/>
  <c r="G37" i="1"/>
  <c r="G1863" i="6"/>
  <c r="G1853"/>
  <c r="G1840"/>
  <c r="G1821"/>
  <c r="G1813"/>
  <c r="G1797"/>
  <c r="G1794"/>
  <c r="G1774"/>
  <c r="G1773"/>
  <c r="G1749"/>
  <c r="G1747"/>
  <c r="G1746"/>
  <c r="G1744"/>
  <c r="G1743"/>
  <c r="G1721"/>
  <c r="G1699"/>
  <c r="G1697"/>
  <c r="G1693"/>
  <c r="G1689"/>
  <c r="G1686"/>
  <c r="G1685"/>
  <c r="G1663"/>
  <c r="G1658"/>
  <c r="G1653"/>
  <c r="G1645"/>
  <c r="G1628"/>
  <c r="G1626"/>
  <c r="G1598"/>
  <c r="G1592"/>
  <c r="G1580"/>
  <c r="G1572"/>
  <c r="G1565"/>
  <c r="G1543"/>
  <c r="G1529"/>
  <c r="G1519"/>
  <c r="G1517"/>
  <c r="G1511"/>
  <c r="G1508"/>
  <c r="G1461"/>
  <c r="G1459"/>
  <c r="G1446"/>
  <c r="G1442"/>
  <c r="G1440"/>
  <c r="G1359"/>
  <c r="G1343"/>
  <c r="G1333"/>
  <c r="G1320"/>
  <c r="G1319"/>
  <c r="G1311"/>
  <c r="G1303"/>
  <c r="G1233"/>
  <c r="G1228"/>
  <c r="G1227"/>
  <c r="G1222"/>
  <c r="G1219"/>
  <c r="G1217"/>
  <c r="G1216"/>
  <c r="G1209"/>
  <c r="G1208"/>
  <c r="G1182"/>
  <c r="G1181"/>
  <c r="G1158"/>
  <c r="G1157"/>
  <c r="G1152"/>
  <c r="G1151"/>
  <c r="G1147"/>
  <c r="G1133"/>
  <c r="G1130"/>
  <c r="G1126"/>
  <c r="G1125"/>
  <c r="G1118"/>
  <c r="G1110"/>
  <c r="G1099"/>
  <c r="G1097"/>
  <c r="G1095"/>
  <c r="G1094"/>
  <c r="G1092"/>
  <c r="G1088"/>
  <c r="G1084"/>
  <c r="G1082"/>
  <c r="G1081"/>
  <c r="G1080"/>
  <c r="G1079"/>
  <c r="G1076"/>
  <c r="G1075"/>
  <c r="G1071"/>
  <c r="G1070"/>
  <c r="G1065"/>
  <c r="G1064"/>
  <c r="G1063"/>
  <c r="G1061"/>
  <c r="G1057"/>
  <c r="G1054"/>
  <c r="G1051"/>
  <c r="G1041"/>
  <c r="G1034"/>
  <c r="G916"/>
  <c r="G903"/>
  <c r="G901"/>
  <c r="G894"/>
  <c r="G831"/>
  <c r="G808"/>
  <c r="G789"/>
  <c r="G744"/>
  <c r="G737"/>
  <c r="G736"/>
  <c r="G735"/>
  <c r="G567"/>
  <c r="G566"/>
  <c r="G548"/>
  <c r="G532"/>
  <c r="G526"/>
  <c r="G523"/>
  <c r="G508"/>
  <c r="G507"/>
  <c r="G497"/>
  <c r="G493"/>
  <c r="G488"/>
  <c r="G487"/>
  <c r="G480"/>
  <c r="G470"/>
  <c r="G461"/>
  <c r="G456"/>
  <c r="G447"/>
  <c r="G430"/>
  <c r="G416"/>
  <c r="G406"/>
  <c r="G384"/>
  <c r="G377"/>
  <c r="G363"/>
  <c r="G324"/>
  <c r="G310"/>
  <c r="G290"/>
  <c r="G261"/>
  <c r="G259"/>
  <c r="G255"/>
  <c r="G234"/>
  <c r="G228"/>
  <c r="G206"/>
  <c r="G181"/>
  <c r="G161"/>
  <c r="G136"/>
  <c r="G133"/>
  <c r="G85"/>
  <c r="G81"/>
  <c r="G60"/>
  <c r="G55"/>
  <c r="G50"/>
  <c r="G37"/>
  <c r="G1775"/>
  <c r="G1166"/>
  <c r="G1131"/>
  <c r="G1013"/>
  <c r="G1005"/>
  <c r="G872"/>
  <c r="G772"/>
  <c r="G712"/>
  <c r="G648"/>
  <c r="G535"/>
  <c r="G15"/>
  <c r="G1863" i="1"/>
  <c r="G1862" i="6"/>
  <c r="G1657" i="1"/>
  <c r="G1656" i="6"/>
  <c r="G1547" i="1"/>
  <c r="G1546" i="6"/>
  <c r="G1340" i="1"/>
  <c r="G1339" i="6"/>
  <c r="G1222" i="1"/>
  <c r="G1221" i="6"/>
  <c r="G1173" i="1"/>
  <c r="G1172" i="6"/>
  <c r="G1143" i="1"/>
  <c r="G1142" i="6"/>
  <c r="G1002" i="1"/>
  <c r="G1001" i="6"/>
  <c r="G1417" i="1"/>
  <c r="G1416" i="6"/>
  <c r="G1253"/>
  <c r="G1237"/>
  <c r="G981"/>
  <c r="G811" i="1"/>
  <c r="G1148" i="6"/>
  <c r="G918"/>
  <c r="G810"/>
  <c r="G749" i="1"/>
  <c r="G939" i="6"/>
  <c r="G748"/>
  <c r="G586" i="1"/>
  <c r="G585" i="6"/>
  <c r="G794" i="1"/>
  <c r="G1447" i="6"/>
  <c r="G1430"/>
  <c r="G1135"/>
  <c r="G1093"/>
  <c r="G1039"/>
  <c r="G1038"/>
  <c r="G997"/>
  <c r="G851"/>
  <c r="G793"/>
  <c r="G479"/>
  <c r="G395" i="1"/>
  <c r="G395" i="6"/>
  <c r="G315" i="1"/>
  <c r="G315" i="6"/>
  <c r="G327" i="1"/>
  <c r="G1544" i="6"/>
  <c r="G1113"/>
  <c r="G887"/>
  <c r="G669"/>
  <c r="G327"/>
  <c r="G275"/>
  <c r="G946" i="1"/>
  <c r="G1864" i="6"/>
  <c r="G1859"/>
  <c r="G1851"/>
  <c r="G1846"/>
  <c r="G1776"/>
  <c r="G1770"/>
  <c r="G1698"/>
  <c r="G1675"/>
  <c r="G1623"/>
  <c r="G1553"/>
  <c r="G1552"/>
  <c r="G1550"/>
  <c r="G1505"/>
  <c r="G1468"/>
  <c r="G1462"/>
  <c r="G1445"/>
  <c r="G1426"/>
  <c r="G1412"/>
  <c r="G1411"/>
  <c r="G1327"/>
  <c r="G1325"/>
  <c r="G1279"/>
  <c r="G1278"/>
  <c r="G1248"/>
  <c r="G1244"/>
  <c r="G1240"/>
  <c r="G1239"/>
  <c r="G1231"/>
  <c r="G1213"/>
  <c r="G1035"/>
  <c r="G992"/>
  <c r="G989"/>
  <c r="G988"/>
  <c r="G975"/>
  <c r="G974"/>
  <c r="G973"/>
  <c r="G970"/>
  <c r="G969"/>
  <c r="G967"/>
  <c r="G966"/>
  <c r="G964"/>
  <c r="G963"/>
  <c r="G961"/>
  <c r="G960"/>
  <c r="G959"/>
  <c r="G958"/>
  <c r="G957"/>
  <c r="G955"/>
  <c r="G952"/>
  <c r="G950"/>
  <c r="G949"/>
  <c r="G947"/>
  <c r="G946"/>
  <c r="G945"/>
  <c r="G907"/>
  <c r="G787"/>
  <c r="G758"/>
  <c r="G670"/>
  <c r="G625"/>
  <c r="G623"/>
  <c r="G616"/>
  <c r="G613"/>
  <c r="G600"/>
  <c r="G580"/>
  <c r="G577"/>
  <c r="G573"/>
  <c r="G570"/>
  <c r="G562"/>
  <c r="G549"/>
  <c r="G536"/>
  <c r="G528"/>
  <c r="G76"/>
  <c r="G70"/>
  <c r="G44"/>
  <c r="G162" i="1"/>
  <c r="G1880" i="6"/>
  <c r="G1873"/>
  <c r="G1871"/>
  <c r="G1867"/>
  <c r="G1865"/>
  <c r="G1861"/>
  <c r="G1852"/>
  <c r="G1841"/>
  <c r="G1839"/>
  <c r="G1838"/>
  <c r="G1837"/>
  <c r="G1835"/>
  <c r="G1834"/>
  <c r="G1822"/>
  <c r="G1820"/>
  <c r="G1819"/>
  <c r="G1818"/>
  <c r="G1796"/>
  <c r="G1795"/>
  <c r="G1793"/>
  <c r="G1792"/>
  <c r="G1779"/>
  <c r="G1777"/>
  <c r="G1771"/>
  <c r="G1761"/>
  <c r="G1750"/>
  <c r="G1745"/>
  <c r="G1739"/>
  <c r="G1737"/>
  <c r="G1733"/>
  <c r="G1720"/>
  <c r="G1719"/>
  <c r="G1717"/>
  <c r="G1716"/>
  <c r="G1713"/>
  <c r="G1712"/>
  <c r="G1705"/>
  <c r="G1696"/>
  <c r="G1694"/>
  <c r="G1688"/>
  <c r="G1682"/>
  <c r="G1680"/>
  <c r="G1678"/>
  <c r="G1677"/>
  <c r="G1665"/>
  <c r="G1650"/>
  <c r="G1649"/>
  <c r="G1646"/>
  <c r="G1627"/>
  <c r="G1625"/>
  <c r="G1624"/>
  <c r="G1622"/>
  <c r="G1615"/>
  <c r="G1613"/>
  <c r="G1611"/>
  <c r="G1605"/>
  <c r="G1600"/>
  <c r="G1596"/>
  <c r="G1593"/>
  <c r="G1591"/>
  <c r="G1577"/>
  <c r="G1563"/>
  <c r="G1561"/>
  <c r="G1558"/>
  <c r="G1556"/>
  <c r="G1554"/>
  <c r="G1551"/>
  <c r="G1540"/>
  <c r="G1538"/>
  <c r="G1532"/>
  <c r="G1518"/>
  <c r="G1514"/>
  <c r="G1507"/>
  <c r="G1504"/>
  <c r="G1500"/>
  <c r="G1483"/>
  <c r="G1482"/>
  <c r="G1479"/>
  <c r="G1477"/>
  <c r="G1473"/>
  <c r="G1448"/>
  <c r="G1444"/>
  <c r="G1439"/>
  <c r="G1438"/>
  <c r="G1437"/>
  <c r="G1436"/>
  <c r="G1435"/>
  <c r="G1434"/>
  <c r="G1433"/>
  <c r="G1432"/>
  <c r="G1427"/>
  <c r="G1424"/>
  <c r="G1422"/>
  <c r="G1421"/>
  <c r="G1420"/>
  <c r="G1418"/>
  <c r="G1407"/>
  <c r="G1394"/>
  <c r="G1361"/>
  <c r="G1337"/>
  <c r="G1334"/>
  <c r="G1331"/>
  <c r="G1316"/>
  <c r="G1313"/>
  <c r="G1312"/>
  <c r="G1310"/>
  <c r="G1309"/>
  <c r="G1305"/>
  <c r="G1301"/>
  <c r="G1300"/>
  <c r="G1295"/>
  <c r="G1291"/>
  <c r="G1290"/>
  <c r="G1286"/>
  <c r="G1285"/>
  <c r="G1283"/>
  <c r="G1281"/>
  <c r="G1280"/>
  <c r="G1276"/>
  <c r="G1273"/>
  <c r="G1272"/>
  <c r="G1264"/>
  <c r="G1263"/>
  <c r="G1259"/>
  <c r="G1258"/>
  <c r="G1255"/>
  <c r="G1252"/>
  <c r="G1210"/>
  <c r="G1206"/>
  <c r="G1201"/>
  <c r="G1200"/>
  <c r="G1199"/>
  <c r="G1193"/>
  <c r="G1192"/>
  <c r="G1190"/>
  <c r="G1186"/>
  <c r="G1183"/>
  <c r="G1179"/>
  <c r="G1178"/>
  <c r="G1171"/>
  <c r="G1160"/>
  <c r="G1155"/>
  <c r="G1154"/>
  <c r="G1149"/>
  <c r="G1138"/>
  <c r="G1134"/>
  <c r="G1123"/>
  <c r="G1119"/>
  <c r="G1116"/>
  <c r="G1112"/>
  <c r="G1109"/>
  <c r="G1108"/>
  <c r="G1107"/>
  <c r="G1102"/>
  <c r="G1101"/>
  <c r="G1100"/>
  <c r="G1091"/>
  <c r="G1090"/>
  <c r="G1089"/>
  <c r="G1087"/>
  <c r="G1077"/>
  <c r="G1073"/>
  <c r="G1069"/>
  <c r="G1068"/>
  <c r="G1067"/>
  <c r="G1062"/>
  <c r="G1060"/>
  <c r="G1059"/>
  <c r="G1056"/>
  <c r="G1053"/>
  <c r="G1050"/>
  <c r="G1048"/>
  <c r="G1047"/>
  <c r="G1045"/>
  <c r="G1044"/>
  <c r="G1042"/>
  <c r="G1040"/>
  <c r="G1033"/>
  <c r="G1028"/>
  <c r="G1027"/>
  <c r="G1026"/>
  <c r="G1025"/>
  <c r="G1023"/>
  <c r="G1021"/>
  <c r="G1020"/>
  <c r="G1015"/>
  <c r="G1014"/>
  <c r="G1011"/>
  <c r="G1010"/>
  <c r="G1008"/>
  <c r="G1006"/>
  <c r="G1003"/>
  <c r="G1002"/>
  <c r="G998"/>
  <c r="G995"/>
  <c r="G993"/>
  <c r="G990"/>
  <c r="G987"/>
  <c r="G985"/>
  <c r="G984"/>
  <c r="G983"/>
  <c r="G980"/>
  <c r="G979"/>
  <c r="G978"/>
  <c r="G931"/>
  <c r="G930"/>
  <c r="G929"/>
  <c r="G921"/>
  <c r="G920"/>
  <c r="G912"/>
  <c r="G910"/>
  <c r="G909"/>
  <c r="G908"/>
  <c r="G904"/>
  <c r="G900"/>
  <c r="G898"/>
  <c r="G897"/>
  <c r="G896"/>
  <c r="G892"/>
  <c r="G889"/>
  <c r="G886"/>
  <c r="G885"/>
  <c r="G884"/>
  <c r="G883"/>
  <c r="G882"/>
  <c r="G881"/>
  <c r="G880"/>
  <c r="G877"/>
  <c r="G875"/>
  <c r="G871"/>
  <c r="G870"/>
  <c r="G867"/>
  <c r="G865"/>
  <c r="G847"/>
  <c r="G841"/>
  <c r="G838"/>
  <c r="G837"/>
  <c r="G835"/>
  <c r="G833"/>
  <c r="G832"/>
  <c r="G827"/>
  <c r="G825"/>
  <c r="G824"/>
  <c r="G823"/>
  <c r="G820"/>
  <c r="G816"/>
  <c r="G814"/>
  <c r="G811"/>
  <c r="G807"/>
  <c r="G806"/>
  <c r="G805"/>
  <c r="G803"/>
  <c r="G802"/>
  <c r="G798"/>
  <c r="G796"/>
  <c r="G794"/>
  <c r="G791"/>
  <c r="G788"/>
  <c r="G785"/>
  <c r="G783"/>
  <c r="G781"/>
  <c r="G777"/>
  <c r="G776"/>
  <c r="G774"/>
  <c r="G771"/>
  <c r="G770"/>
  <c r="G768"/>
  <c r="G764"/>
  <c r="G762"/>
  <c r="G760"/>
  <c r="G759"/>
  <c r="G755"/>
  <c r="G750"/>
  <c r="G749"/>
  <c r="G747"/>
  <c r="G743"/>
  <c r="G740"/>
  <c r="G730"/>
  <c r="G728"/>
  <c r="G725"/>
  <c r="G724"/>
  <c r="G722"/>
  <c r="G721"/>
  <c r="G719"/>
  <c r="G718"/>
  <c r="G717"/>
  <c r="G715"/>
  <c r="G713"/>
  <c r="G709"/>
  <c r="G708"/>
  <c r="G707"/>
  <c r="G706"/>
  <c r="G705"/>
  <c r="G702"/>
  <c r="G701"/>
  <c r="G700"/>
  <c r="G699"/>
  <c r="G698"/>
  <c r="G697"/>
  <c r="G695"/>
  <c r="G694"/>
  <c r="G692"/>
  <c r="G691"/>
  <c r="G690"/>
  <c r="G689"/>
  <c r="G688"/>
  <c r="G687"/>
  <c r="G686"/>
  <c r="G685"/>
  <c r="G683"/>
  <c r="G681"/>
  <c r="G680"/>
  <c r="G677"/>
  <c r="G676"/>
  <c r="G674"/>
  <c r="G673"/>
  <c r="G671"/>
  <c r="G668"/>
  <c r="G667"/>
  <c r="G665"/>
  <c r="G658"/>
  <c r="G657"/>
  <c r="G655"/>
  <c r="G654"/>
  <c r="G653"/>
  <c r="G650"/>
  <c r="G649"/>
  <c r="G645"/>
  <c r="G642"/>
  <c r="G641"/>
  <c r="G640"/>
  <c r="G639"/>
  <c r="G636"/>
  <c r="G635"/>
  <c r="G634"/>
  <c r="G631"/>
  <c r="G630"/>
  <c r="G629"/>
  <c r="G628"/>
  <c r="G626"/>
  <c r="G620"/>
  <c r="G611"/>
  <c r="G607"/>
  <c r="G606"/>
  <c r="G603"/>
  <c r="G601"/>
  <c r="G595"/>
  <c r="G590"/>
  <c r="G541"/>
  <c r="G537"/>
  <c r="G520"/>
  <c r="G504"/>
  <c r="G502"/>
  <c r="G494"/>
  <c r="G491"/>
  <c r="G466"/>
  <c r="G454"/>
  <c r="G451"/>
  <c r="G449"/>
  <c r="G442"/>
  <c r="G440"/>
  <c r="G439"/>
  <c r="G438"/>
  <c r="G424"/>
  <c r="G417"/>
  <c r="G404"/>
  <c r="G403"/>
  <c r="G390"/>
  <c r="G383"/>
  <c r="G379"/>
  <c r="G374"/>
  <c r="G373"/>
  <c r="G369"/>
  <c r="G350"/>
  <c r="G339"/>
  <c r="G335"/>
  <c r="G320"/>
  <c r="G312"/>
  <c r="G296"/>
  <c r="G293"/>
  <c r="G285"/>
  <c r="G266"/>
  <c r="G260"/>
  <c r="G257"/>
  <c r="G237"/>
  <c r="G229"/>
  <c r="G224"/>
  <c r="G221"/>
  <c r="G220"/>
  <c r="G205"/>
  <c r="G202"/>
  <c r="G201"/>
  <c r="G198"/>
  <c r="G180"/>
  <c r="G177"/>
  <c r="G174"/>
  <c r="G172"/>
  <c r="G167"/>
  <c r="G162"/>
  <c r="G143"/>
  <c r="G138"/>
  <c r="G126"/>
  <c r="G96"/>
  <c r="G88"/>
  <c r="G49"/>
  <c r="G43"/>
  <c r="G39"/>
  <c r="G36"/>
  <c r="G34"/>
  <c r="G33"/>
  <c r="G28"/>
  <c r="G24"/>
  <c r="G18"/>
  <c r="G12" i="1"/>
  <c r="G1822"/>
  <c r="G1566"/>
  <c r="G1544"/>
  <c r="G1360"/>
  <c r="G1344"/>
  <c r="G1320"/>
  <c r="G1217"/>
  <c r="G1100"/>
  <c r="G1080"/>
  <c r="G1058"/>
  <c r="G384"/>
  <c r="G1744"/>
  <c r="G1111"/>
  <c r="G1105"/>
  <c r="G1064"/>
  <c r="G832"/>
  <c r="G809"/>
  <c r="G1881"/>
  <c r="G1862"/>
  <c r="G1840"/>
  <c r="G1836"/>
  <c r="G1820"/>
  <c r="G1796"/>
  <c r="G1772"/>
  <c r="G1751"/>
  <c r="G1740"/>
  <c r="G1625"/>
  <c r="G1616"/>
  <c r="G1612"/>
  <c r="G1594"/>
  <c r="G1562"/>
  <c r="G1557"/>
  <c r="G1436"/>
  <c r="G1422"/>
  <c r="G1284"/>
  <c r="G1184"/>
  <c r="G1156"/>
  <c r="G1091"/>
  <c r="G1024"/>
  <c r="G988"/>
  <c r="G981"/>
  <c r="G913"/>
  <c r="G883"/>
  <c r="G836"/>
  <c r="G806"/>
  <c r="G702"/>
  <c r="G668"/>
  <c r="G631"/>
  <c r="G339"/>
  <c r="G335"/>
  <c r="G180"/>
  <c r="G1838"/>
  <c r="G1793"/>
  <c r="G1738"/>
  <c r="G1734"/>
  <c r="G1721"/>
  <c r="G1717"/>
  <c r="G1713"/>
  <c r="G1678"/>
  <c r="G1650"/>
  <c r="G1628"/>
  <c r="G1614"/>
  <c r="G1606"/>
  <c r="G1601"/>
  <c r="G1564"/>
  <c r="G1552"/>
  <c r="G1533"/>
  <c r="G1519"/>
  <c r="G1484"/>
  <c r="G1440"/>
  <c r="G1335"/>
  <c r="G1313"/>
  <c r="G1301"/>
  <c r="G1292"/>
  <c r="G1286"/>
  <c r="G1282"/>
  <c r="G1274"/>
  <c r="G1256"/>
  <c r="G1202"/>
  <c r="G1180"/>
  <c r="G1135"/>
  <c r="G1113"/>
  <c r="G1103"/>
  <c r="G1074"/>
  <c r="G1068"/>
  <c r="G1060"/>
  <c r="G1054"/>
  <c r="G1026"/>
  <c r="G1022"/>
  <c r="G1011"/>
  <c r="G985"/>
  <c r="G838"/>
  <c r="G834"/>
  <c r="G804"/>
  <c r="G760"/>
  <c r="G688"/>
  <c r="G666"/>
  <c r="G654"/>
  <c r="G643"/>
  <c r="G607"/>
  <c r="G591"/>
  <c r="G403"/>
  <c r="G1841"/>
  <c r="G1747"/>
  <c r="G1686"/>
  <c r="G1520"/>
  <c r="G1334"/>
  <c r="G1210"/>
  <c r="G1159"/>
  <c r="G1148"/>
  <c r="G1134"/>
  <c r="G1126"/>
  <c r="G1089"/>
  <c r="G737"/>
  <c r="G567"/>
  <c r="G549"/>
  <c r="G481"/>
  <c r="G255"/>
  <c r="G234"/>
  <c r="G1698"/>
  <c r="G1694"/>
  <c r="G1690"/>
  <c r="G1664"/>
  <c r="G1629"/>
  <c r="G1603"/>
  <c r="G1599"/>
  <c r="G1460"/>
  <c r="G1443"/>
  <c r="G1220"/>
  <c r="G1182"/>
  <c r="G1158"/>
  <c r="G1153"/>
  <c r="G1081"/>
  <c r="G1077"/>
  <c r="G906"/>
  <c r="G494"/>
  <c r="G489"/>
  <c r="G456"/>
  <c r="G261"/>
  <c r="G181"/>
  <c r="G161"/>
  <c r="G1254"/>
  <c r="G1864"/>
  <c r="G1854"/>
  <c r="G1849"/>
  <c r="G1775"/>
  <c r="G1750"/>
  <c r="G1659"/>
  <c r="G1627"/>
  <c r="G1573"/>
  <c r="G1530"/>
  <c r="G1518"/>
  <c r="G1509"/>
  <c r="G1462"/>
  <c r="G1234"/>
  <c r="G1229"/>
  <c r="G1209"/>
  <c r="G1166"/>
  <c r="G1152"/>
  <c r="G1119"/>
  <c r="G1095"/>
  <c r="G1083"/>
  <c r="G1071"/>
  <c r="G1066"/>
  <c r="G1055"/>
  <c r="G917"/>
  <c r="G904"/>
  <c r="G736"/>
  <c r="G508"/>
  <c r="G498"/>
  <c r="G488"/>
  <c r="G447"/>
  <c r="G377"/>
  <c r="G324"/>
  <c r="G259"/>
  <c r="G228"/>
  <c r="G206"/>
  <c r="G133"/>
  <c r="G60"/>
  <c r="G1795"/>
  <c r="G1774"/>
  <c r="G1745"/>
  <c r="G1700"/>
  <c r="G1687"/>
  <c r="G1654"/>
  <c r="G1646"/>
  <c r="G1593"/>
  <c r="G1581"/>
  <c r="G1447"/>
  <c r="G1441"/>
  <c r="G1321"/>
  <c r="G1312"/>
  <c r="G1228"/>
  <c r="G1223"/>
  <c r="G1218"/>
  <c r="G1183"/>
  <c r="G1098"/>
  <c r="G1093"/>
  <c r="G1082"/>
  <c r="G1065"/>
  <c r="G895"/>
  <c r="G770"/>
  <c r="G745"/>
  <c r="G568"/>
  <c r="G533"/>
  <c r="G524"/>
  <c r="G470"/>
  <c r="G461"/>
  <c r="G430"/>
  <c r="G416"/>
  <c r="G363"/>
  <c r="G290"/>
  <c r="G136"/>
  <c r="G85"/>
  <c r="G81"/>
  <c r="G55"/>
  <c r="G1699"/>
  <c r="G1554"/>
  <c r="G1238"/>
  <c r="G982"/>
  <c r="G1771"/>
  <c r="G1280"/>
  <c r="G940"/>
  <c r="G1865"/>
  <c r="G1240"/>
  <c r="G960"/>
  <c r="G1860"/>
  <c r="G1852"/>
  <c r="G1214"/>
  <c r="G908"/>
  <c r="G1847"/>
  <c r="G1777"/>
  <c r="G1511"/>
  <c r="G888"/>
  <c r="G670"/>
  <c r="G275"/>
  <c r="G1114"/>
  <c r="G24"/>
  <c r="G28"/>
  <c r="G177"/>
  <c r="G266"/>
  <c r="G404"/>
  <c r="G424"/>
  <c r="G440"/>
  <c r="G596"/>
  <c r="G602"/>
  <c r="G630"/>
  <c r="G642"/>
  <c r="G646"/>
  <c r="G669"/>
  <c r="G677"/>
  <c r="G681"/>
  <c r="G689"/>
  <c r="G693"/>
  <c r="G701"/>
  <c r="G709"/>
  <c r="G725"/>
  <c r="G729"/>
  <c r="G741"/>
  <c r="G761"/>
  <c r="G765"/>
  <c r="G769"/>
  <c r="G777"/>
  <c r="G789"/>
  <c r="G797"/>
  <c r="G812"/>
  <c r="G824"/>
  <c r="G828"/>
  <c r="G839"/>
  <c r="G842"/>
  <c r="G866"/>
  <c r="G878"/>
  <c r="G882"/>
  <c r="G886"/>
  <c r="G893"/>
  <c r="G897"/>
  <c r="G901"/>
  <c r="G905"/>
  <c r="G909"/>
  <c r="G18"/>
  <c r="G33"/>
  <c r="G88"/>
  <c r="G96"/>
  <c r="G143"/>
  <c r="G167"/>
  <c r="G198"/>
  <c r="G201"/>
  <c r="G205"/>
  <c r="G220"/>
  <c r="G224"/>
  <c r="G260"/>
  <c r="G296"/>
  <c r="G312"/>
  <c r="G320"/>
  <c r="G374"/>
  <c r="G390"/>
  <c r="G438"/>
  <c r="G442"/>
  <c r="G454"/>
  <c r="G466"/>
  <c r="G492"/>
  <c r="G604"/>
  <c r="G608"/>
  <c r="G612"/>
  <c r="G632"/>
  <c r="G636"/>
  <c r="G640"/>
  <c r="G651"/>
  <c r="G655"/>
  <c r="G659"/>
  <c r="G675"/>
  <c r="G687"/>
  <c r="G691"/>
  <c r="G695"/>
  <c r="G699"/>
  <c r="G703"/>
  <c r="G707"/>
  <c r="G719"/>
  <c r="G723"/>
  <c r="G731"/>
  <c r="G751"/>
  <c r="G763"/>
  <c r="G771"/>
  <c r="G775"/>
  <c r="G795"/>
  <c r="G799"/>
  <c r="G803"/>
  <c r="G807"/>
  <c r="G826"/>
  <c r="G833"/>
  <c r="G848"/>
  <c r="G868"/>
  <c r="G872"/>
  <c r="G876"/>
  <c r="G884"/>
  <c r="G899"/>
  <c r="G911"/>
  <c r="G922"/>
  <c r="G932"/>
  <c r="G986"/>
  <c r="G994"/>
  <c r="G1009"/>
  <c r="G1021"/>
  <c r="G1029"/>
  <c r="G126"/>
  <c r="G138"/>
  <c r="G172"/>
  <c r="G285"/>
  <c r="G293"/>
  <c r="G379"/>
  <c r="G383"/>
  <c r="G417"/>
  <c r="G439"/>
  <c r="G449"/>
  <c r="G495"/>
  <c r="G503"/>
  <c r="G629"/>
  <c r="G635"/>
  <c r="G641"/>
  <c r="G650"/>
  <c r="G656"/>
  <c r="G682"/>
  <c r="G686"/>
  <c r="G700"/>
  <c r="G706"/>
  <c r="G716"/>
  <c r="G756"/>
  <c r="G784"/>
  <c r="G881"/>
  <c r="G898"/>
  <c r="G910"/>
  <c r="G930"/>
  <c r="G980"/>
  <c r="G984"/>
  <c r="G1003"/>
  <c r="G1007"/>
  <c r="G1012"/>
  <c r="G1016"/>
  <c r="G1034"/>
  <c r="G1046"/>
  <c r="G1057"/>
  <c r="G1061"/>
  <c r="G1069"/>
  <c r="G1088"/>
  <c r="G1092"/>
  <c r="G1108"/>
  <c r="G1120"/>
  <c r="G1124"/>
  <c r="G1155"/>
  <c r="G1179"/>
  <c r="G1187"/>
  <c r="G1191"/>
  <c r="G1207"/>
  <c r="G1211"/>
  <c r="G1253"/>
  <c r="G1265"/>
  <c r="G1287"/>
  <c r="G1291"/>
  <c r="G1302"/>
  <c r="G1306"/>
  <c r="G1310"/>
  <c r="G1314"/>
  <c r="G1338"/>
  <c r="G1362"/>
  <c r="G1421"/>
  <c r="G1425"/>
  <c r="G1433"/>
  <c r="G1437"/>
  <c r="G1445"/>
  <c r="G1449"/>
  <c r="G49"/>
  <c r="G174"/>
  <c r="G229"/>
  <c r="G237"/>
  <c r="G257"/>
  <c r="G451"/>
  <c r="G505"/>
  <c r="G521"/>
  <c r="G621"/>
  <c r="G627"/>
  <c r="G658"/>
  <c r="G684"/>
  <c r="G690"/>
  <c r="G710"/>
  <c r="G714"/>
  <c r="G718"/>
  <c r="G744"/>
  <c r="G748"/>
  <c r="G772"/>
  <c r="G778"/>
  <c r="G782"/>
  <c r="G786"/>
  <c r="G808"/>
  <c r="G825"/>
  <c r="G885"/>
  <c r="G890"/>
  <c r="G931"/>
  <c r="G1027"/>
  <c r="G1048"/>
  <c r="G1063"/>
  <c r="G1090"/>
  <c r="G1102"/>
  <c r="G1110"/>
  <c r="G1150"/>
  <c r="G1161"/>
  <c r="G1193"/>
  <c r="G1201"/>
  <c r="G1259"/>
  <c r="G1277"/>
  <c r="G1281"/>
  <c r="G1296"/>
  <c r="G1332"/>
  <c r="G1408"/>
  <c r="G1419"/>
  <c r="G1423"/>
  <c r="G1435"/>
  <c r="G1439"/>
  <c r="G1483"/>
  <c r="G1501"/>
  <c r="G1505"/>
  <c r="G1508"/>
  <c r="G1539"/>
  <c r="G1555"/>
  <c r="G1559"/>
  <c r="G1578"/>
  <c r="G480"/>
  <c r="G852"/>
  <c r="G998"/>
  <c r="G1136"/>
  <c r="G1040"/>
  <c r="G1094"/>
  <c r="G1431"/>
  <c r="G70"/>
  <c r="G537"/>
  <c r="G614"/>
  <c r="G626"/>
  <c r="G953"/>
  <c r="G961"/>
  <c r="G964"/>
  <c r="G44"/>
  <c r="G76"/>
  <c r="G563"/>
  <c r="G574"/>
  <c r="G578"/>
  <c r="G601"/>
  <c r="G624"/>
  <c r="G671"/>
  <c r="G759"/>
  <c r="G947"/>
  <c r="G951"/>
  <c r="G959"/>
  <c r="G970"/>
  <c r="G974"/>
  <c r="G990"/>
  <c r="G571"/>
  <c r="G581"/>
  <c r="G788"/>
  <c r="G950"/>
  <c r="G956"/>
  <c r="G962"/>
  <c r="G971"/>
  <c r="G976"/>
  <c r="G989"/>
  <c r="G1249"/>
  <c r="G1279"/>
  <c r="G1326"/>
  <c r="G1413"/>
  <c r="G1469"/>
  <c r="G529"/>
  <c r="G617"/>
  <c r="G948"/>
  <c r="G958"/>
  <c r="G968"/>
  <c r="G1036"/>
  <c r="G1241"/>
  <c r="G1245"/>
  <c r="G1328"/>
  <c r="G1412"/>
  <c r="G1427"/>
  <c r="G1463"/>
  <c r="G1551"/>
  <c r="G1676"/>
  <c r="G1553"/>
  <c r="G1448"/>
  <c r="G1039"/>
  <c r="G965"/>
  <c r="G1624"/>
  <c r="G1506"/>
  <c r="G1446"/>
  <c r="G1232"/>
  <c r="G993"/>
  <c r="G975"/>
  <c r="G967"/>
  <c r="G550"/>
</calcChain>
</file>

<file path=xl/sharedStrings.xml><?xml version="1.0" encoding="utf-8"?>
<sst xmlns="http://schemas.openxmlformats.org/spreadsheetml/2006/main" count="30687" uniqueCount="4031">
  <si>
    <t>Timestamp</t>
  </si>
  <si>
    <t>Your Salary</t>
  </si>
  <si>
    <t>Currency</t>
  </si>
  <si>
    <t>Your Job Title</t>
  </si>
  <si>
    <t>Where do you work</t>
  </si>
  <si>
    <t>How many hours of a day you work on Excel</t>
  </si>
  <si>
    <t>USD</t>
  </si>
  <si>
    <t>MIS Analyst</t>
  </si>
  <si>
    <t>India</t>
  </si>
  <si>
    <t>4 to 6 hours a day</t>
  </si>
  <si>
    <t>15000 usd</t>
  </si>
  <si>
    <t>cost control</t>
  </si>
  <si>
    <t>europe/Croatia</t>
  </si>
  <si>
    <t>All the 8 hours baby, all the 8!</t>
  </si>
  <si>
    <t>Financial Analyst</t>
  </si>
  <si>
    <t>USA</t>
  </si>
  <si>
    <t>Quality Control</t>
  </si>
  <si>
    <t>Pakistan</t>
  </si>
  <si>
    <t>2 to 3 hours per day</t>
  </si>
  <si>
    <t>Quality Engineer</t>
  </si>
  <si>
    <t>Analyst</t>
  </si>
  <si>
    <t>Iceland</t>
  </si>
  <si>
    <t>EUR</t>
  </si>
  <si>
    <t>senior project manager</t>
  </si>
  <si>
    <t>Germany</t>
  </si>
  <si>
    <t>1 or 2 hours a day</t>
  </si>
  <si>
    <t>Assistant SP&amp;A</t>
  </si>
  <si>
    <t>Ukraine</t>
  </si>
  <si>
    <t>44000 $</t>
  </si>
  <si>
    <t>CFO</t>
  </si>
  <si>
    <t>Portugal</t>
  </si>
  <si>
    <t>PKR 8,000</t>
  </si>
  <si>
    <t>PKR</t>
  </si>
  <si>
    <t xml:space="preserve">Audit Trainee </t>
  </si>
  <si>
    <t>â‚¬ 51650</t>
  </si>
  <si>
    <t>Training Specialist</t>
  </si>
  <si>
    <t>Ireland</t>
  </si>
  <si>
    <t>quality engineer</t>
  </si>
  <si>
    <t>Hungary</t>
  </si>
  <si>
    <t>749000 INR</t>
  </si>
  <si>
    <t>INR</t>
  </si>
  <si>
    <t>Senion Analyst</t>
  </si>
  <si>
    <t>business analyst</t>
  </si>
  <si>
    <t>Project Engineer</t>
  </si>
  <si>
    <t>Sr Project Engineer</t>
  </si>
  <si>
    <t>Business Development</t>
  </si>
  <si>
    <t>Switzerland</t>
  </si>
  <si>
    <t>Excel Report Writer</t>
  </si>
  <si>
    <t>South Africa</t>
  </si>
  <si>
    <t>AGM</t>
  </si>
  <si>
    <t>GM</t>
  </si>
  <si>
    <t>DSE Co-ordinator</t>
  </si>
  <si>
    <t>Manager</t>
  </si>
  <si>
    <t>Marketing Director</t>
  </si>
  <si>
    <t>40000 us</t>
  </si>
  <si>
    <t>sales and marketing</t>
  </si>
  <si>
    <t>ksa</t>
  </si>
  <si>
    <t>Analyst II</t>
  </si>
  <si>
    <t>Project Leader</t>
  </si>
  <si>
    <t>Belgium</t>
  </si>
  <si>
    <t>900000 INR</t>
  </si>
  <si>
    <t>Applications Engineer</t>
  </si>
  <si>
    <t>Rs 600000</t>
  </si>
  <si>
    <t>strategy manager</t>
  </si>
  <si>
    <t>Chief of the department of public budget analisis and forecasting</t>
  </si>
  <si>
    <t>Russia</t>
  </si>
  <si>
    <t>360000 INR</t>
  </si>
  <si>
    <t>Specialist</t>
  </si>
  <si>
    <t>Â£35000</t>
  </si>
  <si>
    <t>GBP</t>
  </si>
  <si>
    <t>Management Information Analyst</t>
  </si>
  <si>
    <t>UK</t>
  </si>
  <si>
    <t>Senior Analyst</t>
  </si>
  <si>
    <t>Romania</t>
  </si>
  <si>
    <t>1600 $</t>
  </si>
  <si>
    <t>Poland</t>
  </si>
  <si>
    <t>Senior Consultant</t>
  </si>
  <si>
    <t>Portfolio Manager</t>
  </si>
  <si>
    <t>Design Engineer</t>
  </si>
  <si>
    <t>Academic Advisor</t>
  </si>
  <si>
    <t>Rs. 400000</t>
  </si>
  <si>
    <t>Coordination</t>
  </si>
  <si>
    <t>AUD</t>
  </si>
  <si>
    <t>consultant</t>
  </si>
  <si>
    <t>Australia</t>
  </si>
  <si>
    <t>Business Analsyt</t>
  </si>
  <si>
    <t>CAD</t>
  </si>
  <si>
    <t>Product Engineer</t>
  </si>
  <si>
    <t>Canada</t>
  </si>
  <si>
    <t>Senior Accountant</t>
  </si>
  <si>
    <t>Scientist</t>
  </si>
  <si>
    <t>Team Lead</t>
  </si>
  <si>
    <t>Senior intelligence analyst</t>
  </si>
  <si>
    <t>Freelance consultant</t>
  </si>
  <si>
    <t>â‚¬ 45</t>
  </si>
  <si>
    <t>Online Traffic Manager / Web Analist</t>
  </si>
  <si>
    <t>The Netherlands</t>
  </si>
  <si>
    <t>100000 USD</t>
  </si>
  <si>
    <t>Seinor Financial Analyst</t>
  </si>
  <si>
    <t>Senior Accounting Supervisor</t>
  </si>
  <si>
    <t>2000 Euros</t>
  </si>
  <si>
    <t>PPC Manager</t>
  </si>
  <si>
    <t>Financial Planner</t>
  </si>
  <si>
    <t>Â£18000</t>
  </si>
  <si>
    <t>Building Design and Performance Researcher</t>
  </si>
  <si>
    <t>Project leader</t>
  </si>
  <si>
    <t>France</t>
  </si>
  <si>
    <t>Engineering Data Analyst</t>
  </si>
  <si>
    <t>Sales Analyst</t>
  </si>
  <si>
    <t>CANADA</t>
  </si>
  <si>
    <t>Coordinator Of Costa and Buget</t>
  </si>
  <si>
    <t>Brasil</t>
  </si>
  <si>
    <t>SAP consultant</t>
  </si>
  <si>
    <t>FR</t>
  </si>
  <si>
    <t>â‚¬ 38000</t>
  </si>
  <si>
    <t>busines analist</t>
  </si>
  <si>
    <t>head of data</t>
  </si>
  <si>
    <t>Business Systems Analyst</t>
  </si>
  <si>
    <t>Financial Analyst II</t>
  </si>
  <si>
    <t>Mngr MI</t>
  </si>
  <si>
    <t>RSA</t>
  </si>
  <si>
    <t>sales analyst</t>
  </si>
  <si>
    <t>Consumer Research Program Manager</t>
  </si>
  <si>
    <t>$AUD100000</t>
  </si>
  <si>
    <t>technical trainer</t>
  </si>
  <si>
    <t>Process Flow Coordinator</t>
  </si>
  <si>
    <t>United Arab Emirates</t>
  </si>
  <si>
    <t>Process Improvement Specialist</t>
  </si>
  <si>
    <t>Excel Programmer Consultant</t>
  </si>
  <si>
    <t>US $60,000</t>
  </si>
  <si>
    <t>Statistical Analyst</t>
  </si>
  <si>
    <t>Us$ 18000</t>
  </si>
  <si>
    <t>Operational Analyst</t>
  </si>
  <si>
    <t>Saudi Arabia</t>
  </si>
  <si>
    <t>Exceler</t>
  </si>
  <si>
    <t>Marketing Analyst</t>
  </si>
  <si>
    <t>Panama</t>
  </si>
  <si>
    <t>Â£30000</t>
  </si>
  <si>
    <t>Database Manager</t>
  </si>
  <si>
    <t>Director</t>
  </si>
  <si>
    <t>Manager, Forecasts &amp; Budgets</t>
  </si>
  <si>
    <t>US $ 31330.00</t>
  </si>
  <si>
    <t>VBA Analyst</t>
  </si>
  <si>
    <t>Brazil</t>
  </si>
  <si>
    <t>Senior Scheduling Engineer</t>
  </si>
  <si>
    <t>81,000USD</t>
  </si>
  <si>
    <t>Strategy Consultant</t>
  </si>
  <si>
    <t>Admin</t>
  </si>
  <si>
    <t>IT Asset Administrator</t>
  </si>
  <si>
    <t>Director of Marketing</t>
  </si>
  <si>
    <t>Graphic Design Manager</t>
  </si>
  <si>
    <t>Rs. 12,000/-</t>
  </si>
  <si>
    <t>Financial Consultant</t>
  </si>
  <si>
    <t>Data Analyst</t>
  </si>
  <si>
    <t>Paraeducator</t>
  </si>
  <si>
    <t>91,000 USD</t>
  </si>
  <si>
    <t>Channel Marketing Manager</t>
  </si>
  <si>
    <t xml:space="preserve">Sales and Marketing Analyst </t>
  </si>
  <si>
    <t>Production Scheduler</t>
  </si>
  <si>
    <t>80k</t>
  </si>
  <si>
    <t>financial analyst</t>
  </si>
  <si>
    <t>Product Specialist</t>
  </si>
  <si>
    <t>IT support</t>
  </si>
  <si>
    <t>arabian Gulf</t>
  </si>
  <si>
    <t>sr. project coordinator</t>
  </si>
  <si>
    <t>Sr Administrative Assistant</t>
  </si>
  <si>
    <t>Mexico</t>
  </si>
  <si>
    <t>IT Analyst</t>
  </si>
  <si>
    <t>Project manager</t>
  </si>
  <si>
    <t>Greece</t>
  </si>
  <si>
    <t>Innovation Analyst</t>
  </si>
  <si>
    <t>Singapore</t>
  </si>
  <si>
    <t>$85,000+</t>
  </si>
  <si>
    <t>Strategic Analyst</t>
  </si>
  <si>
    <t>Transportation Specialist</t>
  </si>
  <si>
    <t>$58,000 USD</t>
  </si>
  <si>
    <t>Operations Programs Support</t>
  </si>
  <si>
    <t>Accounting Coordinator</t>
  </si>
  <si>
    <t>Asst.Manager Finance</t>
  </si>
  <si>
    <t>UAE</t>
  </si>
  <si>
    <t>Operations Cost Analyst</t>
  </si>
  <si>
    <t>Financial Controller</t>
  </si>
  <si>
    <t>Utilization Analyst</t>
  </si>
  <si>
    <t>Researcher</t>
  </si>
  <si>
    <t>Colombia</t>
  </si>
  <si>
    <t>Market Analyst</t>
  </si>
  <si>
    <t>Excel ?!? What Excel?</t>
  </si>
  <si>
    <t>Web Developer</t>
  </si>
  <si>
    <t>Sr. Acct</t>
  </si>
  <si>
    <t>Information Systems Specialist</t>
  </si>
  <si>
    <t>Analytics lead</t>
  </si>
  <si>
    <t>Actuary</t>
  </si>
  <si>
    <t>US $44,000</t>
  </si>
  <si>
    <t>School Tech Coordinator</t>
  </si>
  <si>
    <t>sr accountant</t>
  </si>
  <si>
    <t>36000 usd</t>
  </si>
  <si>
    <t>senior accountant</t>
  </si>
  <si>
    <t>Turkey</t>
  </si>
  <si>
    <t>Freelance</t>
  </si>
  <si>
    <t>DBA</t>
  </si>
  <si>
    <t>Research Analyst</t>
  </si>
  <si>
    <t>Project Manager</t>
  </si>
  <si>
    <t>Market Research Analyst</t>
  </si>
  <si>
    <t>Manager : Accounts</t>
  </si>
  <si>
    <t>project manager</t>
  </si>
  <si>
    <t>canada</t>
  </si>
  <si>
    <t>Inventory manger</t>
  </si>
  <si>
    <t>Business Analyst</t>
  </si>
  <si>
    <t>$62,000 CND</t>
  </si>
  <si>
    <t>Process Technician</t>
  </si>
  <si>
    <t>28000rs</t>
  </si>
  <si>
    <t>MIS Team Leader</t>
  </si>
  <si>
    <t>Finance Director</t>
  </si>
  <si>
    <t>Industrial Engineer</t>
  </si>
  <si>
    <t>data analyst</t>
  </si>
  <si>
    <t>Senior Financial &amp; Systems Analyst</t>
  </si>
  <si>
    <t>project manager - metrics</t>
  </si>
  <si>
    <t>Informatics Research Analyst</t>
  </si>
  <si>
    <t>Business Technical Consultant</t>
  </si>
  <si>
    <t>Business Operations Reporting Analyst</t>
  </si>
  <si>
    <t>Program Services Coordinator</t>
  </si>
  <si>
    <t>Specialist - Finance Planning and Analysis</t>
  </si>
  <si>
    <t>Sr Accountant</t>
  </si>
  <si>
    <t>Proces auditor</t>
  </si>
  <si>
    <t>90000 USD</t>
  </si>
  <si>
    <t>Senior Data Quality Analyst</t>
  </si>
  <si>
    <t>Sr Business Analyst</t>
  </si>
  <si>
    <t>COST ACCOUNTANT</t>
  </si>
  <si>
    <t>Â£32250</t>
  </si>
  <si>
    <t>project Support</t>
  </si>
  <si>
    <t>managerial</t>
  </si>
  <si>
    <t>Program Analyst</t>
  </si>
  <si>
    <t>Team Lead - Computer Discounts</t>
  </si>
  <si>
    <t>Change Architect</t>
  </si>
  <si>
    <t>Telecom Technician</t>
  </si>
  <si>
    <t>Rs. 1300000</t>
  </si>
  <si>
    <t>Manager, Asset Optimization</t>
  </si>
  <si>
    <t>Financialcontroller</t>
  </si>
  <si>
    <t xml:space="preserve">Accounting </t>
  </si>
  <si>
    <t>Consultant, HR Services &amp; Governance</t>
  </si>
  <si>
    <t>Rs 5 lakh</t>
  </si>
  <si>
    <t>QA Executive</t>
  </si>
  <si>
    <t>Senior Actuarial Analyst</t>
  </si>
  <si>
    <t>Sr. Associate</t>
  </si>
  <si>
    <t>Budget Analyst</t>
  </si>
  <si>
    <t>B.I. Data Analyst II</t>
  </si>
  <si>
    <t>Rd. 11 lakhs</t>
  </si>
  <si>
    <t>Asst manager investor relations and business analytics</t>
  </si>
  <si>
    <t>Industrial Engineer (Fed)</t>
  </si>
  <si>
    <t>Informatics specialist</t>
  </si>
  <si>
    <t>Trainee Management Accountant</t>
  </si>
  <si>
    <t>Senior analyst</t>
  </si>
  <si>
    <t>Director of Analytics</t>
  </si>
  <si>
    <t>Executive Assistant</t>
  </si>
  <si>
    <t>Project Speciast</t>
  </si>
  <si>
    <t>Sales Coordinator &amp; Analytical Support</t>
  </si>
  <si>
    <t>analyst</t>
  </si>
  <si>
    <t>Senior Staff Accountant</t>
  </si>
  <si>
    <t>Consultant - Retail Mkts</t>
  </si>
  <si>
    <t>Process Manager</t>
  </si>
  <si>
    <t>Project Manager (Process Owner)</t>
  </si>
  <si>
    <t>60000 CAD$</t>
  </si>
  <si>
    <t>Demographer</t>
  </si>
  <si>
    <t>Administrative Assistant</t>
  </si>
  <si>
    <t>Accounting/Financial Analyst</t>
  </si>
  <si>
    <t>Business Process Specialist</t>
  </si>
  <si>
    <t>Sr Financial Analyst</t>
  </si>
  <si>
    <t>Asst. Manager (MIS)</t>
  </si>
  <si>
    <t>US$ 99000</t>
  </si>
  <si>
    <t>Business Controller</t>
  </si>
  <si>
    <t>controller</t>
  </si>
  <si>
    <t>Rs. 275000</t>
  </si>
  <si>
    <t>low level monitoring</t>
  </si>
  <si>
    <t>INR 16000</t>
  </si>
  <si>
    <t>Administrative</t>
  </si>
  <si>
    <t>Service Line Coordinator</t>
  </si>
  <si>
    <t>Strategic Sourcing Manager</t>
  </si>
  <si>
    <t>INR18Lacs or US$36000</t>
  </si>
  <si>
    <t>Chief Manager</t>
  </si>
  <si>
    <t>Engineer</t>
  </si>
  <si>
    <t>Business Intelligence Analyst</t>
  </si>
  <si>
    <t>â‚¬ 50000</t>
  </si>
  <si>
    <t>Sr. Financial Analyst</t>
  </si>
  <si>
    <t>Buyer</t>
  </si>
  <si>
    <t>program manager</t>
  </si>
  <si>
    <t>Reporting Analyst Team Lead</t>
  </si>
  <si>
    <t>Operations Expert</t>
  </si>
  <si>
    <t>Director of Finance</t>
  </si>
  <si>
    <t>Information Analyst II</t>
  </si>
  <si>
    <t>45k</t>
  </si>
  <si>
    <t>Accounting Assistant</t>
  </si>
  <si>
    <t>Tax Professional</t>
  </si>
  <si>
    <t>Bermuda</t>
  </si>
  <si>
    <t>INR 500000</t>
  </si>
  <si>
    <t>INR 350k</t>
  </si>
  <si>
    <t>Jr. Executive Finance</t>
  </si>
  <si>
    <t>Assistant Controller</t>
  </si>
  <si>
    <t>US$ 138K</t>
  </si>
  <si>
    <t>Project engineer</t>
  </si>
  <si>
    <t>Thailand</t>
  </si>
  <si>
    <t>Cash Officer</t>
  </si>
  <si>
    <t>Technical support specialist</t>
  </si>
  <si>
    <t>ServiceDesk Supervisor</t>
  </si>
  <si>
    <t>medical biller</t>
  </si>
  <si>
    <t>Sr. Strategic Development Specialist</t>
  </si>
  <si>
    <t>VP - Procurment</t>
  </si>
  <si>
    <t>52500.00 USD</t>
  </si>
  <si>
    <t>HRIS Analyst</t>
  </si>
  <si>
    <t>Procurement manager</t>
  </si>
  <si>
    <t>Energy Analyst</t>
  </si>
  <si>
    <t>Accountant</t>
  </si>
  <si>
    <t>Branch head -sales</t>
  </si>
  <si>
    <t>retail buyer</t>
  </si>
  <si>
    <t>1000 â‚¬</t>
  </si>
  <si>
    <t>HR Specialist</t>
  </si>
  <si>
    <t>Director of Finance and Accounting</t>
  </si>
  <si>
    <t>Manager Business Control</t>
  </si>
  <si>
    <t>Manager Pricing</t>
  </si>
  <si>
    <t>Insurance Manager</t>
  </si>
  <si>
    <t>US$ 96k</t>
  </si>
  <si>
    <t>Freellance</t>
  </si>
  <si>
    <t>category manager</t>
  </si>
  <si>
    <t>Customer Operations Analyst</t>
  </si>
  <si>
    <t>$31,000 USD</t>
  </si>
  <si>
    <t>Site Technician</t>
  </si>
  <si>
    <t>Excel Consultant</t>
  </si>
  <si>
    <t>Senior Project Manager</t>
  </si>
  <si>
    <t>Rs 470000</t>
  </si>
  <si>
    <t>Web Statistics Analyst</t>
  </si>
  <si>
    <t>Business Data Analyst I</t>
  </si>
  <si>
    <t>Â£60000</t>
  </si>
  <si>
    <t>Decision Analyst &amp; Modeller</t>
  </si>
  <si>
    <t>Ops Adminstrator</t>
  </si>
  <si>
    <t>Sr. Global marketing Specialist</t>
  </si>
  <si>
    <t>financial accountant</t>
  </si>
  <si>
    <t>Software Consultant</t>
  </si>
  <si>
    <t>Anaylst</t>
  </si>
  <si>
    <t>rs 2.76 lakhs per year</t>
  </si>
  <si>
    <t>$77,000 USD</t>
  </si>
  <si>
    <t>senior accounting coordinator</t>
  </si>
  <si>
    <t>Demand Planning Mgr</t>
  </si>
  <si>
    <t>VP / Credit Administrator</t>
  </si>
  <si>
    <t>DP specialist</t>
  </si>
  <si>
    <t>Analyst 2</t>
  </si>
  <si>
    <t>VP</t>
  </si>
  <si>
    <t>35,000 Philippine Peso</t>
  </si>
  <si>
    <t>Global Problem Management - IT</t>
  </si>
  <si>
    <t>Philippines</t>
  </si>
  <si>
    <t>Enterprise Performance Metrics Manager</t>
  </si>
  <si>
    <t>University Relations Intern</t>
  </si>
  <si>
    <t>Auxiliar Administrativo</t>
  </si>
  <si>
    <t>Engineering Tech Sr.</t>
  </si>
  <si>
    <t>36000 $</t>
  </si>
  <si>
    <t>Senior Specialist</t>
  </si>
  <si>
    <t>moneymaker</t>
  </si>
  <si>
    <t>INR 15,00,000</t>
  </si>
  <si>
    <t>Consultant</t>
  </si>
  <si>
    <t>AED100000</t>
  </si>
  <si>
    <t>AED</t>
  </si>
  <si>
    <t>Dubai</t>
  </si>
  <si>
    <t>MIS</t>
  </si>
  <si>
    <t>management accountant</t>
  </si>
  <si>
    <t>Â£31000</t>
  </si>
  <si>
    <t>Telecoms Engineer</t>
  </si>
  <si>
    <t>Software Support</t>
  </si>
  <si>
    <t>Projects Planner</t>
  </si>
  <si>
    <t>4.5 lakh INR</t>
  </si>
  <si>
    <t>Mathematical Data Analyist</t>
  </si>
  <si>
    <t>sales support</t>
  </si>
  <si>
    <t xml:space="preserve">Rs.1.8 lakhs </t>
  </si>
  <si>
    <t>Administrative Officer</t>
  </si>
  <si>
    <t>IS Manager</t>
  </si>
  <si>
    <t xml:space="preserve">Support Specialist </t>
  </si>
  <si>
    <t>FA</t>
  </si>
  <si>
    <t>VP of Finance</t>
  </si>
  <si>
    <t>36,000 USD</t>
  </si>
  <si>
    <t>PRODUCTION ASSISTANT</t>
  </si>
  <si>
    <t>65000 euro</t>
  </si>
  <si>
    <t>germany</t>
  </si>
  <si>
    <t>HR Analyst</t>
  </si>
  <si>
    <t>Plant Controller</t>
  </si>
  <si>
    <t>consultant bi</t>
  </si>
  <si>
    <t>The netherlands</t>
  </si>
  <si>
    <t>Royalties Coordinator</t>
  </si>
  <si>
    <t>Â£20000/year but i work part time 30h/week</t>
  </si>
  <si>
    <t>Graduate Structural Engineer</t>
  </si>
  <si>
    <t>Operations Analyst</t>
  </si>
  <si>
    <t>Marketing</t>
  </si>
  <si>
    <t xml:space="preserve">Finance, Manager </t>
  </si>
  <si>
    <t>Sr. Business Analyst</t>
  </si>
  <si>
    <t>150000 MXN</t>
  </si>
  <si>
    <t>MXN</t>
  </si>
  <si>
    <t>Information Analyst</t>
  </si>
  <si>
    <t>Financial Specialist</t>
  </si>
  <si>
    <t>Management Analyst</t>
  </si>
  <si>
    <t>INR 1000000</t>
  </si>
  <si>
    <t>Dp manager</t>
  </si>
  <si>
    <t>director of analytics</t>
  </si>
  <si>
    <t>US$ 4.545</t>
  </si>
  <si>
    <t>Supply Processes Analyst</t>
  </si>
  <si>
    <t>Â£29000</t>
  </si>
  <si>
    <t>ICT Technical Analyst</t>
  </si>
  <si>
    <t>Sourcing Specialist</t>
  </si>
  <si>
    <t>PhP 456,000</t>
  </si>
  <si>
    <t>Reporting Shared Services Oferring Lead</t>
  </si>
  <si>
    <t>Sales Analytics Manager</t>
  </si>
  <si>
    <t>22000 usd</t>
  </si>
  <si>
    <t>Product Manager Sr</t>
  </si>
  <si>
    <t>Database Architect</t>
  </si>
  <si>
    <t>CAD 65000</t>
  </si>
  <si>
    <t>Product developer</t>
  </si>
  <si>
    <t>Supply Chain Analyst</t>
  </si>
  <si>
    <t>financial planning</t>
  </si>
  <si>
    <t>400000 INR</t>
  </si>
  <si>
    <t>Test Analyst</t>
  </si>
  <si>
    <t>project manager, project finance consultant</t>
  </si>
  <si>
    <t>Israel</t>
  </si>
  <si>
    <t>QC Fabrication Inspector</t>
  </si>
  <si>
    <t>Manager of Trade Investment &amp; Analysis</t>
  </si>
  <si>
    <t>30000 Rs</t>
  </si>
  <si>
    <t>Business Analysit</t>
  </si>
  <si>
    <t>Assistant Outside Plant Project Manager</t>
  </si>
  <si>
    <t>operation-manager</t>
  </si>
  <si>
    <t>63000 USD</t>
  </si>
  <si>
    <t>Senior Financial Analyst</t>
  </si>
  <si>
    <t>Bangladesh</t>
  </si>
  <si>
    <t>100,000 US$ equiv</t>
  </si>
  <si>
    <t>Senior Data Analyst</t>
  </si>
  <si>
    <t>3.8 k</t>
  </si>
  <si>
    <t>MIS EXCUTIVE</t>
  </si>
  <si>
    <t>Advisor</t>
  </si>
  <si>
    <t>Online Analyst</t>
  </si>
  <si>
    <t>General Manager</t>
  </si>
  <si>
    <t>Sr Staff Engineer</t>
  </si>
  <si>
    <t>3,70,000</t>
  </si>
  <si>
    <t>Senior Design Associate</t>
  </si>
  <si>
    <t>Planning and Analysis Supervisor</t>
  </si>
  <si>
    <t>asset manager</t>
  </si>
  <si>
    <t>Transportation Engineer</t>
  </si>
  <si>
    <t>web marketing analyst</t>
  </si>
  <si>
    <t>170000 usd</t>
  </si>
  <si>
    <t>RS</t>
  </si>
  <si>
    <t>62500.00 USD</t>
  </si>
  <si>
    <t>Director of Payroll</t>
  </si>
  <si>
    <t>480 000 SEK / 70000 US$</t>
  </si>
  <si>
    <t>SEK</t>
  </si>
  <si>
    <t>IT consultant</t>
  </si>
  <si>
    <t>Sweden</t>
  </si>
  <si>
    <t>Commercial Manager</t>
  </si>
  <si>
    <t>Quality Assurance Officer</t>
  </si>
  <si>
    <t>Senior Treasury Analyst</t>
  </si>
  <si>
    <t>Supervisor, Contracts, Rebates, Chargebacks and Returns</t>
  </si>
  <si>
    <t>ceo</t>
  </si>
  <si>
    <t>480000 Rs.</t>
  </si>
  <si>
    <t>System Manager</t>
  </si>
  <si>
    <t>2207,00</t>
  </si>
  <si>
    <t>director</t>
  </si>
  <si>
    <t>Rs. 500000</t>
  </si>
  <si>
    <t>Owner</t>
  </si>
  <si>
    <t>Senior Business Analyst</t>
  </si>
  <si>
    <t xml:space="preserve">marketing and sales </t>
  </si>
  <si>
    <t>Managing Director</t>
  </si>
  <si>
    <t>INR 5,40,000</t>
  </si>
  <si>
    <t>Senior Billing Engineer</t>
  </si>
  <si>
    <t>Quality Analyst</t>
  </si>
  <si>
    <t>46000 usd</t>
  </si>
  <si>
    <t>Financial analyst</t>
  </si>
  <si>
    <t>Economist</t>
  </si>
  <si>
    <t>Rs 6.2 lakhs</t>
  </si>
  <si>
    <t>assistant manager (finance)</t>
  </si>
  <si>
    <t>Â£28000</t>
  </si>
  <si>
    <t>Central Services Manager</t>
  </si>
  <si>
    <t xml:space="preserve">Trainer </t>
  </si>
  <si>
    <t>continuous improvement team member</t>
  </si>
  <si>
    <t>MIS Officer</t>
  </si>
  <si>
    <t>IR Manager</t>
  </si>
  <si>
    <t>7,50,000 INR</t>
  </si>
  <si>
    <t>99147 $</t>
  </si>
  <si>
    <t>Chief Specialist of Economics &amp; Planning</t>
  </si>
  <si>
    <t>Campus Budget Officer</t>
  </si>
  <si>
    <t>Management Ananlyst</t>
  </si>
  <si>
    <t>Sales Operations Analyst</t>
  </si>
  <si>
    <t>120000 BDT</t>
  </si>
  <si>
    <t>BDT</t>
  </si>
  <si>
    <t>Computer Operator</t>
  </si>
  <si>
    <t>ENGINEER</t>
  </si>
  <si>
    <t>Sr Management Analytst 2</t>
  </si>
  <si>
    <t>Accounting Manager</t>
  </si>
  <si>
    <t>Controller</t>
  </si>
  <si>
    <t>Information Research Technician II</t>
  </si>
  <si>
    <t>Sr. Systems Engineer</t>
  </si>
  <si>
    <t>Senior Purchasing Officer</t>
  </si>
  <si>
    <t>United Arab Emriate</t>
  </si>
  <si>
    <t>Mgmt Accountant</t>
  </si>
  <si>
    <t xml:space="preserve">Sr financial analyst </t>
  </si>
  <si>
    <t>Department Manager</t>
  </si>
  <si>
    <t>Â¢ 14.000.000,00</t>
  </si>
  <si>
    <t>COSTARICAN</t>
  </si>
  <si>
    <t>Businees Adminstratot</t>
  </si>
  <si>
    <t>Costa Rica</t>
  </si>
  <si>
    <t xml:space="preserve">Staff assistant </t>
  </si>
  <si>
    <t>Sr. Accountant</t>
  </si>
  <si>
    <t>Air Planning Analyst</t>
  </si>
  <si>
    <t>Credit Analyst</t>
  </si>
  <si>
    <t>financial management consultant</t>
  </si>
  <si>
    <t>US$115000</t>
  </si>
  <si>
    <t>Â£66000</t>
  </si>
  <si>
    <t>IT Project Manager, EMEA</t>
  </si>
  <si>
    <t>INR 200000</t>
  </si>
  <si>
    <t>IS Director</t>
  </si>
  <si>
    <t>8500 USD</t>
  </si>
  <si>
    <t>teacher</t>
  </si>
  <si>
    <t>iran</t>
  </si>
  <si>
    <t>250000 to 270000</t>
  </si>
  <si>
    <t>Excel trainer</t>
  </si>
  <si>
    <t>Finland</t>
  </si>
  <si>
    <t>20000 RS</t>
  </si>
  <si>
    <t>WFM Team Lead</t>
  </si>
  <si>
    <t xml:space="preserve">US $30,000.00 </t>
  </si>
  <si>
    <t>Supervisor</t>
  </si>
  <si>
    <t>30000 $</t>
  </si>
  <si>
    <t>BI Developer</t>
  </si>
  <si>
    <t>engineer</t>
  </si>
  <si>
    <t>Planner</t>
  </si>
  <si>
    <t>Â£65000</t>
  </si>
  <si>
    <t>US $6,629.00</t>
  </si>
  <si>
    <t>Dominican Republic</t>
  </si>
  <si>
    <t>senior analyst</t>
  </si>
  <si>
    <t>Assesor</t>
  </si>
  <si>
    <t>Financial Analys</t>
  </si>
  <si>
    <t>Sr. Information Systems Analyst</t>
  </si>
  <si>
    <t>Senior Claims Analyst</t>
  </si>
  <si>
    <t>INR 40L</t>
  </si>
  <si>
    <t>Sr Mgr Finance</t>
  </si>
  <si>
    <t>Rs. 300000</t>
  </si>
  <si>
    <t>Web Portal Manager</t>
  </si>
  <si>
    <t>manager - MIS &amp; operations planning</t>
  </si>
  <si>
    <t>web analyst</t>
  </si>
  <si>
    <t>INR 30,00,000</t>
  </si>
  <si>
    <t>Management Consultant</t>
  </si>
  <si>
    <t>Continuos improvment</t>
  </si>
  <si>
    <t>Canad</t>
  </si>
  <si>
    <t>Direct marketing manager</t>
  </si>
  <si>
    <t>5000 $</t>
  </si>
  <si>
    <t>mis</t>
  </si>
  <si>
    <t>Wine Analyst</t>
  </si>
  <si>
    <t>500000 rupees</t>
  </si>
  <si>
    <t>FinanceManager</t>
  </si>
  <si>
    <t>Somalia</t>
  </si>
  <si>
    <t>Regional Manager</t>
  </si>
  <si>
    <t>7500 USD</t>
  </si>
  <si>
    <t>HR reporting analyst</t>
  </si>
  <si>
    <t>Finalcial Reporting Analyst</t>
  </si>
  <si>
    <t>800000 rupees</t>
  </si>
  <si>
    <t>Partner</t>
  </si>
  <si>
    <t>operations tech</t>
  </si>
  <si>
    <t>Â£38000</t>
  </si>
  <si>
    <t>Commercial Accountant</t>
  </si>
  <si>
    <t>52,000 Cdn</t>
  </si>
  <si>
    <t>Office Manager</t>
  </si>
  <si>
    <t>Prod Mgr</t>
  </si>
  <si>
    <t>Graphics/Web Document Designer</t>
  </si>
  <si>
    <t>Business intelligence manager</t>
  </si>
  <si>
    <t>CDN $70,000</t>
  </si>
  <si>
    <t>Program Manager</t>
  </si>
  <si>
    <t>5250 $</t>
  </si>
  <si>
    <t>Treasure Specialist</t>
  </si>
  <si>
    <t>Republic of Georgia</t>
  </si>
  <si>
    <t>Business Manager</t>
  </si>
  <si>
    <t>clerk</t>
  </si>
  <si>
    <t>Researcher &amp; Data Analyst</t>
  </si>
  <si>
    <t>Â£28500</t>
  </si>
  <si>
    <t>Data Quality &amp; Analysis Manager</t>
  </si>
  <si>
    <t>Resource managment Analyst</t>
  </si>
  <si>
    <t>Estonia</t>
  </si>
  <si>
    <t>Account Executive</t>
  </si>
  <si>
    <t>video production</t>
  </si>
  <si>
    <t>mozambique</t>
  </si>
  <si>
    <t>principal engineer</t>
  </si>
  <si>
    <t>budget analyst</t>
  </si>
  <si>
    <t>US$169,000</t>
  </si>
  <si>
    <t>Category Director (Marketing)</t>
  </si>
  <si>
    <t>Senior consultant accounting</t>
  </si>
  <si>
    <t>Norway</t>
  </si>
  <si>
    <t>Zar 1080000</t>
  </si>
  <si>
    <t>ZAR</t>
  </si>
  <si>
    <t>Finance manager</t>
  </si>
  <si>
    <t>South africa</t>
  </si>
  <si>
    <t>GB Sterling 59k</t>
  </si>
  <si>
    <t>Health and safety advisor</t>
  </si>
  <si>
    <t>Workforce Analyst</t>
  </si>
  <si>
    <t>Sr. Marketing Solutions Analyst</t>
  </si>
  <si>
    <t>20000 US$</t>
  </si>
  <si>
    <t>Managing Partner</t>
  </si>
  <si>
    <t>Administration Officer</t>
  </si>
  <si>
    <t>BAS</t>
  </si>
  <si>
    <t>USD 108,000</t>
  </si>
  <si>
    <t>200000 Rupees</t>
  </si>
  <si>
    <t>chemist</t>
  </si>
  <si>
    <t>LOGISTIC MANAGER</t>
  </si>
  <si>
    <t>Rs. 7,20,000/-</t>
  </si>
  <si>
    <t>Manager Finance</t>
  </si>
  <si>
    <t>23000 USD</t>
  </si>
  <si>
    <t>IT solutions coordinator</t>
  </si>
  <si>
    <t>Business Modeller</t>
  </si>
  <si>
    <t>Sr QS</t>
  </si>
  <si>
    <t>15000 â‚¬</t>
  </si>
  <si>
    <t>Report Analyst</t>
  </si>
  <si>
    <t>Spain</t>
  </si>
  <si>
    <t>Rs 6L</t>
  </si>
  <si>
    <t>Business Co ordinator</t>
  </si>
  <si>
    <t>Rs 500000</t>
  </si>
  <si>
    <t>duty manager</t>
  </si>
  <si>
    <t>Retail Store Manager</t>
  </si>
  <si>
    <t>Â£16400</t>
  </si>
  <si>
    <t>Job Build analyst</t>
  </si>
  <si>
    <t>Associate</t>
  </si>
  <si>
    <t>$150000pa</t>
  </si>
  <si>
    <t>57000 USD</t>
  </si>
  <si>
    <t>project finance manager</t>
  </si>
  <si>
    <t>israel</t>
  </si>
  <si>
    <t>Metrics Analyst</t>
  </si>
  <si>
    <t>Asst.Manager</t>
  </si>
  <si>
    <t>Accounting Operations Manager</t>
  </si>
  <si>
    <t>Vice President, Analyst</t>
  </si>
  <si>
    <t>COO</t>
  </si>
  <si>
    <t>EUR 49248</t>
  </si>
  <si>
    <t>Financial Advisor</t>
  </si>
  <si>
    <t>Netherlands</t>
  </si>
  <si>
    <t>Production Manager</t>
  </si>
  <si>
    <t>Manager - Finance</t>
  </si>
  <si>
    <t>Process Design Consultant</t>
  </si>
  <si>
    <t>vba specialist</t>
  </si>
  <si>
    <t xml:space="preserve">Analytical Department Director </t>
  </si>
  <si>
    <t>120k</t>
  </si>
  <si>
    <t>manager</t>
  </si>
  <si>
    <t>nz</t>
  </si>
  <si>
    <t>US$95K</t>
  </si>
  <si>
    <t>Director of Supply Chain</t>
  </si>
  <si>
    <t>Central America</t>
  </si>
  <si>
    <t>Research Assistant</t>
  </si>
  <si>
    <t>73,000 GBP</t>
  </si>
  <si>
    <t>Finance Manager</t>
  </si>
  <si>
    <t>Excel professional</t>
  </si>
  <si>
    <t>self-employed</t>
  </si>
  <si>
    <t>PKR 50,000</t>
  </si>
  <si>
    <t>Trainer</t>
  </si>
  <si>
    <t>Business analyst</t>
  </si>
  <si>
    <t>deputy manager</t>
  </si>
  <si>
    <t>Research Associate</t>
  </si>
  <si>
    <t>Reports Coordinator</t>
  </si>
  <si>
    <t>Quality Compliance Manager</t>
  </si>
  <si>
    <t>80,000 USD</t>
  </si>
  <si>
    <t>Cost Analyst</t>
  </si>
  <si>
    <t>Japan</t>
  </si>
  <si>
    <t>Â£20000</t>
  </si>
  <si>
    <t>IT Consultant</t>
  </si>
  <si>
    <t>Intelligence Analyst</t>
  </si>
  <si>
    <t>Marketing Specialist</t>
  </si>
  <si>
    <t>Proyect Manager</t>
  </si>
  <si>
    <t>IT Specialist</t>
  </si>
  <si>
    <t>CONTROLLER</t>
  </si>
  <si>
    <t>BRA</t>
  </si>
  <si>
    <t>Technical Support Technician</t>
  </si>
  <si>
    <t>Director, Supply Chain Operations</t>
  </si>
  <si>
    <t>Workflow Analyst</t>
  </si>
  <si>
    <t>95000 USD</t>
  </si>
  <si>
    <t>AUD $155,000</t>
  </si>
  <si>
    <t>Finance Manager Business Services</t>
  </si>
  <si>
    <t>NZ $80,000</t>
  </si>
  <si>
    <t>NZD</t>
  </si>
  <si>
    <t>Accountant/Analyst</t>
  </si>
  <si>
    <t>New Zealand</t>
  </si>
  <si>
    <t>Costing Analysis</t>
  </si>
  <si>
    <t>Sales Operations Supervisor</t>
  </si>
  <si>
    <t>Â£28800</t>
  </si>
  <si>
    <t>Â£21000</t>
  </si>
  <si>
    <t>USD 4285.00</t>
  </si>
  <si>
    <t>Assistant</t>
  </si>
  <si>
    <t>In Charge</t>
  </si>
  <si>
    <t>Guyana</t>
  </si>
  <si>
    <t>$22,000 AUD</t>
  </si>
  <si>
    <t>CEO</t>
  </si>
  <si>
    <t>coordinator lismore regional airport</t>
  </si>
  <si>
    <t>Mgr Op Excellence</t>
  </si>
  <si>
    <t>Pricing and Strategy Specialist</t>
  </si>
  <si>
    <t>Sr. Human Resources Analyst</t>
  </si>
  <si>
    <t>Performance Improvement Analyst</t>
  </si>
  <si>
    <t>Sr. Analyst</t>
  </si>
  <si>
    <t>finance</t>
  </si>
  <si>
    <t>china</t>
  </si>
  <si>
    <t>$36 000</t>
  </si>
  <si>
    <t>Consulting</t>
  </si>
  <si>
    <t xml:space="preserve">Technology consultant </t>
  </si>
  <si>
    <t>4,00,000</t>
  </si>
  <si>
    <t>BPO</t>
  </si>
  <si>
    <t>General manager</t>
  </si>
  <si>
    <t>Technical Analyst</t>
  </si>
  <si>
    <t>Head Accounts</t>
  </si>
  <si>
    <t>90 k</t>
  </si>
  <si>
    <t>Operations</t>
  </si>
  <si>
    <t>Rs. 20000</t>
  </si>
  <si>
    <t>Talati</t>
  </si>
  <si>
    <t>Product manager</t>
  </si>
  <si>
    <t>Helicopter Mechanic</t>
  </si>
  <si>
    <t>Program/Mgt Analyst</t>
  </si>
  <si>
    <t>Director, Analytics</t>
  </si>
  <si>
    <t>Purchasing Manager</t>
  </si>
  <si>
    <t>owner</t>
  </si>
  <si>
    <t>Incharge</t>
  </si>
  <si>
    <t>Sales Assistant</t>
  </si>
  <si>
    <t>INR 420000</t>
  </si>
  <si>
    <t>Assistant EDP</t>
  </si>
  <si>
    <t>Sales ops</t>
  </si>
  <si>
    <t>1150 $</t>
  </si>
  <si>
    <t>QS</t>
  </si>
  <si>
    <t>Sri Lanka</t>
  </si>
  <si>
    <t>INR 850,000</t>
  </si>
  <si>
    <t>AGM Finance</t>
  </si>
  <si>
    <t>Sales Controller</t>
  </si>
  <si>
    <t>1 lakh 60 thousand INR/Year</t>
  </si>
  <si>
    <t>MIS Executive</t>
  </si>
  <si>
    <t>SYSTEM MANAGER</t>
  </si>
  <si>
    <t>A$85000</t>
  </si>
  <si>
    <t>Project coordinator</t>
  </si>
  <si>
    <t>executive</t>
  </si>
  <si>
    <t>Indonesia</t>
  </si>
  <si>
    <t>Rs60000</t>
  </si>
  <si>
    <t>Quantity Surveyor</t>
  </si>
  <si>
    <t xml:space="preserve">Content Analyst </t>
  </si>
  <si>
    <t>A$170000</t>
  </si>
  <si>
    <t>senior business analyst</t>
  </si>
  <si>
    <t>Corporate Accountant</t>
  </si>
  <si>
    <t>Rs. 200000</t>
  </si>
  <si>
    <t>Auditor</t>
  </si>
  <si>
    <t>program coordinator - automotive</t>
  </si>
  <si>
    <t>Rs 300000</t>
  </si>
  <si>
    <t>Planning Engineer</t>
  </si>
  <si>
    <t>4000000 INR</t>
  </si>
  <si>
    <t>Senior Executive</t>
  </si>
  <si>
    <t>4500000 inr/pa</t>
  </si>
  <si>
    <t>cmo</t>
  </si>
  <si>
    <t>25000 INR</t>
  </si>
  <si>
    <t>Rs 4,00,000</t>
  </si>
  <si>
    <t>Sr Processor</t>
  </si>
  <si>
    <t>6,00,000</t>
  </si>
  <si>
    <t>Organiser</t>
  </si>
  <si>
    <t>Quality officer</t>
  </si>
  <si>
    <t>bangkok</t>
  </si>
  <si>
    <t>Executive</t>
  </si>
  <si>
    <t>Rs 800000</t>
  </si>
  <si>
    <t>BI Consultant</t>
  </si>
  <si>
    <t>Rs. 4.32 Lakhs</t>
  </si>
  <si>
    <t>Assistant Manager - IT</t>
  </si>
  <si>
    <t>Coordinator</t>
  </si>
  <si>
    <t>MANAGER</t>
  </si>
  <si>
    <t>Asst Mgr</t>
  </si>
  <si>
    <t>Accounts Officer</t>
  </si>
  <si>
    <t>INR 9,50,000</t>
  </si>
  <si>
    <t>Investment Banker</t>
  </si>
  <si>
    <t>INR 165000</t>
  </si>
  <si>
    <t>Co-operative bank</t>
  </si>
  <si>
    <t>Cad Engineer</t>
  </si>
  <si>
    <t>Mis Analyst</t>
  </si>
  <si>
    <t>INR 2 l;acks</t>
  </si>
  <si>
    <t>MIS EXECUTIVE</t>
  </si>
  <si>
    <t>Rs 480000</t>
  </si>
  <si>
    <t>PMO</t>
  </si>
  <si>
    <t>Asst. Manager(Commercial)</t>
  </si>
  <si>
    <t>230000 INR</t>
  </si>
  <si>
    <t>23000 Rupees</t>
  </si>
  <si>
    <t>Education Officer</t>
  </si>
  <si>
    <t>Management Accountant</t>
  </si>
  <si>
    <t>Saudi Arabai</t>
  </si>
  <si>
    <t>Us$24000</t>
  </si>
  <si>
    <t>Sales Coordinator</t>
  </si>
  <si>
    <t>TA</t>
  </si>
  <si>
    <t>2.5lakh</t>
  </si>
  <si>
    <t>ASM</t>
  </si>
  <si>
    <t>principal developer</t>
  </si>
  <si>
    <t>220000 in INR</t>
  </si>
  <si>
    <t>Accounts Payable Analyst</t>
  </si>
  <si>
    <t>Maint Sys Support Specialist</t>
  </si>
  <si>
    <t>Rs. 260000</t>
  </si>
  <si>
    <t>1,20,000 INR</t>
  </si>
  <si>
    <t>Rs. 144000</t>
  </si>
  <si>
    <t>Team Leader</t>
  </si>
  <si>
    <t>inr 11.5</t>
  </si>
  <si>
    <t>manager portfolio monitoring</t>
  </si>
  <si>
    <t>33,500 US $</t>
  </si>
  <si>
    <t>Sr. Executive Finance &amp; Accounts</t>
  </si>
  <si>
    <t>AREA SALES MANAGER</t>
  </si>
  <si>
    <t>govt</t>
  </si>
  <si>
    <t>4500 rs. per month</t>
  </si>
  <si>
    <t>COMPUTER OPERATOR</t>
  </si>
  <si>
    <t>Business Executive</t>
  </si>
  <si>
    <t>Team Lead Mis</t>
  </si>
  <si>
    <t>3000 $</t>
  </si>
  <si>
    <t>Call Centre Consultant</t>
  </si>
  <si>
    <t>Cambodia</t>
  </si>
  <si>
    <t>250000 rupees</t>
  </si>
  <si>
    <t>MIS executive</t>
  </si>
  <si>
    <t>Rs. 150000</t>
  </si>
  <si>
    <t>Oprations head</t>
  </si>
  <si>
    <t>Asst. Manager</t>
  </si>
  <si>
    <t>accounts</t>
  </si>
  <si>
    <t>25000 rupess</t>
  </si>
  <si>
    <t>370000 inr</t>
  </si>
  <si>
    <t>Cost Accountant</t>
  </si>
  <si>
    <t>senior executive</t>
  </si>
  <si>
    <t>Rs 10000</t>
  </si>
  <si>
    <t>Intern</t>
  </si>
  <si>
    <t>4,80,000 Ruppes</t>
  </si>
  <si>
    <t>Re. 4.5 Lacs Per Annum</t>
  </si>
  <si>
    <t>inr 2300000</t>
  </si>
  <si>
    <t>Audit Manager</t>
  </si>
  <si>
    <t>15000 USD</t>
  </si>
  <si>
    <t>Audit - senior assistant</t>
  </si>
  <si>
    <t>Lithuania</t>
  </si>
  <si>
    <t>tech operator (oil)</t>
  </si>
  <si>
    <t>uae</t>
  </si>
  <si>
    <t xml:space="preserve">mis </t>
  </si>
  <si>
    <t>Inr 60000</t>
  </si>
  <si>
    <t>Asstt manager</t>
  </si>
  <si>
    <t>Rs 15000</t>
  </si>
  <si>
    <t>Import &amp; Export Documentation Executive</t>
  </si>
  <si>
    <t>Systems Manager</t>
  </si>
  <si>
    <t>Program management</t>
  </si>
  <si>
    <t>PKR 17000</t>
  </si>
  <si>
    <t>Accounts Manager</t>
  </si>
  <si>
    <t xml:space="preserve">Rs.4lk </t>
  </si>
  <si>
    <t>sr. mis executive</t>
  </si>
  <si>
    <t>USD130000</t>
  </si>
  <si>
    <t>Modeller</t>
  </si>
  <si>
    <t>Rs. 250000</t>
  </si>
  <si>
    <t>INR 390000 PA</t>
  </si>
  <si>
    <t>Sr Financial Execative</t>
  </si>
  <si>
    <t>Asst Mngr</t>
  </si>
  <si>
    <t>Ind Rs.10,00,000.00</t>
  </si>
  <si>
    <t>Sr Associate</t>
  </si>
  <si>
    <t>8 Lakhs</t>
  </si>
  <si>
    <t>6 Lac Rs</t>
  </si>
  <si>
    <t>ERP Co-Ordinator</t>
  </si>
  <si>
    <t>Revenue Manager</t>
  </si>
  <si>
    <t>Accounts analyst</t>
  </si>
  <si>
    <t>EGYPT</t>
  </si>
  <si>
    <t>Estimator</t>
  </si>
  <si>
    <t>Egypt</t>
  </si>
  <si>
    <t>50 k per month</t>
  </si>
  <si>
    <t>4800 $</t>
  </si>
  <si>
    <t>Data Analysis</t>
  </si>
  <si>
    <t>Bhutan</t>
  </si>
  <si>
    <t>66000 â‚¬</t>
  </si>
  <si>
    <t>Logistics Analyst</t>
  </si>
  <si>
    <t>PROCSS ASOCIATE</t>
  </si>
  <si>
    <t>Reporting Analyst</t>
  </si>
  <si>
    <t>Corporate Finance Manager</t>
  </si>
  <si>
    <t>GBP21798</t>
  </si>
  <si>
    <t>compliance manager</t>
  </si>
  <si>
    <t>Merchandiser</t>
  </si>
  <si>
    <t>INR 30000</t>
  </si>
  <si>
    <t>Project Lead</t>
  </si>
  <si>
    <t>INR240000</t>
  </si>
  <si>
    <t>SR. ACCOUNTS EXECUTIVE</t>
  </si>
  <si>
    <t>Â£ 24000</t>
  </si>
  <si>
    <t>Business Support Specialist</t>
  </si>
  <si>
    <t>US $ 11,000</t>
  </si>
  <si>
    <t>Assistant Manager - Group MIS</t>
  </si>
  <si>
    <t>Rs. 225000</t>
  </si>
  <si>
    <t>Company Systems Integration Manager</t>
  </si>
  <si>
    <t>Nigeria</t>
  </si>
  <si>
    <t>INR 20000</t>
  </si>
  <si>
    <t>EXECUTIVE</t>
  </si>
  <si>
    <t>INR 700000</t>
  </si>
  <si>
    <t>Sales Management Analyst</t>
  </si>
  <si>
    <t>Asst Production Planner</t>
  </si>
  <si>
    <t>Consultat</t>
  </si>
  <si>
    <t>Denmark</t>
  </si>
  <si>
    <t xml:space="preserve">System Analyst </t>
  </si>
  <si>
    <t>14960 $</t>
  </si>
  <si>
    <t>Stock Controller</t>
  </si>
  <si>
    <t>ACCOUNTANT</t>
  </si>
  <si>
    <t>Accounts Supervisor</t>
  </si>
  <si>
    <t>KSA</t>
  </si>
  <si>
    <t>95000 AUD</t>
  </si>
  <si>
    <t>Data Analyst - Report Writer</t>
  </si>
  <si>
    <t>Rs 1200000</t>
  </si>
  <si>
    <t xml:space="preserve">Regional Formwork Head </t>
  </si>
  <si>
    <t>BRANCH ACCOUNTANT</t>
  </si>
  <si>
    <t>$1,589.00/per month</t>
  </si>
  <si>
    <t>Accounting Head</t>
  </si>
  <si>
    <t>OPEX CONTROL</t>
  </si>
  <si>
    <t>2.2 lakhs per annum</t>
  </si>
  <si>
    <t>Associate Software Engineer</t>
  </si>
  <si>
    <t>45000 $</t>
  </si>
  <si>
    <t>italy</t>
  </si>
  <si>
    <t>Rs 40000</t>
  </si>
  <si>
    <t>Banker</t>
  </si>
  <si>
    <t>Dhs 2800 + Accomodation</t>
  </si>
  <si>
    <t>180000 PKR</t>
  </si>
  <si>
    <t>S&amp;D Reporting &amp; Analysis Team Leader</t>
  </si>
  <si>
    <t>AUS$36000</t>
  </si>
  <si>
    <t>Key Expert User</t>
  </si>
  <si>
    <t>2.25 lakhs per year(prof income)</t>
  </si>
  <si>
    <t>company secretary</t>
  </si>
  <si>
    <t>Mis executiv</t>
  </si>
  <si>
    <t>INR 400000</t>
  </si>
  <si>
    <t>BDM</t>
  </si>
  <si>
    <t>CA$66000</t>
  </si>
  <si>
    <t>Programmer-analyst</t>
  </si>
  <si>
    <t>security analyst</t>
  </si>
  <si>
    <t>Rs 450000</t>
  </si>
  <si>
    <t>Material Planner</t>
  </si>
  <si>
    <t>VP Infrastructure</t>
  </si>
  <si>
    <t>ONE LACK FIFTY THOUSAND(INR)</t>
  </si>
  <si>
    <t>WORKING WITH PRODUCT TEAM OF MAKEMYTRIP.COM</t>
  </si>
  <si>
    <t>Rs. 8000</t>
  </si>
  <si>
    <t>Cashier</t>
  </si>
  <si>
    <t>Technician</t>
  </si>
  <si>
    <t>Aud 65000</t>
  </si>
  <si>
    <t>Market analyst</t>
  </si>
  <si>
    <t>Rs. 377000</t>
  </si>
  <si>
    <t>Team Developer</t>
  </si>
  <si>
    <t>Reporting Assistant</t>
  </si>
  <si>
    <t>Loss Prevention Finance Coordinator</t>
  </si>
  <si>
    <t>ZAR900,000</t>
  </si>
  <si>
    <t>Senior Research Analyst</t>
  </si>
  <si>
    <t>Director, IT/Operations</t>
  </si>
  <si>
    <t>Rs. 450000</t>
  </si>
  <si>
    <t>Sr. Executive</t>
  </si>
  <si>
    <t>Operations Support Coordinator</t>
  </si>
  <si>
    <t>Sr. Executive MIS</t>
  </si>
  <si>
    <t>accountant</t>
  </si>
  <si>
    <t>24000 $</t>
  </si>
  <si>
    <t>Logistic KA Manager</t>
  </si>
  <si>
    <t>Croatia</t>
  </si>
  <si>
    <t>Rs 20000</t>
  </si>
  <si>
    <t>INR 650000</t>
  </si>
  <si>
    <t>Deputy Manager</t>
  </si>
  <si>
    <t>Management Trainee</t>
  </si>
  <si>
    <t>3500 Rs</t>
  </si>
  <si>
    <t>MNR</t>
  </si>
  <si>
    <t>BPO information process enabler</t>
  </si>
  <si>
    <t>Â£55000</t>
  </si>
  <si>
    <t>Financial controller</t>
  </si>
  <si>
    <t>R$3.000,00</t>
  </si>
  <si>
    <t>Market Intelligence Analyst</t>
  </si>
  <si>
    <t>sr financial analyst</t>
  </si>
  <si>
    <t>12000 $</t>
  </si>
  <si>
    <t>Investment manager</t>
  </si>
  <si>
    <t>INR 1700000</t>
  </si>
  <si>
    <t>Operations Lead</t>
  </si>
  <si>
    <t>US$30,000</t>
  </si>
  <si>
    <t>Financial Control Section Headm</t>
  </si>
  <si>
    <t>Inonesia</t>
  </si>
  <si>
    <t>Application Developer</t>
  </si>
  <si>
    <t>High School Teacher</t>
  </si>
  <si>
    <t>5.5 lakhs</t>
  </si>
  <si>
    <t>65000 ron</t>
  </si>
  <si>
    <t>RON</t>
  </si>
  <si>
    <t>HR Planning Specialist</t>
  </si>
  <si>
    <t>15600 â‚¬</t>
  </si>
  <si>
    <t>Managment controller</t>
  </si>
  <si>
    <t>Rs.6,00,000/-</t>
  </si>
  <si>
    <t>AO</t>
  </si>
  <si>
    <t>Rs. 6,00,000</t>
  </si>
  <si>
    <t>business analyist</t>
  </si>
  <si>
    <t>13000 USD</t>
  </si>
  <si>
    <t>900000 Rs</t>
  </si>
  <si>
    <t>actuary</t>
  </si>
  <si>
    <t>Analysis Quality</t>
  </si>
  <si>
    <t>Colombia - South America</t>
  </si>
  <si>
    <t>1200000 Rs</t>
  </si>
  <si>
    <t>2 lac</t>
  </si>
  <si>
    <t>Bio-Statiscian</t>
  </si>
  <si>
    <t>Management Intern</t>
  </si>
  <si>
    <t>INR 2,00,000</t>
  </si>
  <si>
    <t>30000 eur</t>
  </si>
  <si>
    <t>financialcotroller</t>
  </si>
  <si>
    <t>portugal</t>
  </si>
  <si>
    <t>Rs. 10,00,000</t>
  </si>
  <si>
    <t>Financial Analyist</t>
  </si>
  <si>
    <t>Marketing Manager</t>
  </si>
  <si>
    <t>Europe</t>
  </si>
  <si>
    <t>Dir of Analytics</t>
  </si>
  <si>
    <t>Rs. 550000</t>
  </si>
  <si>
    <t>Reporting Manager</t>
  </si>
  <si>
    <t>Data Research Assistant</t>
  </si>
  <si>
    <t>Rs. 45000</t>
  </si>
  <si>
    <t>Uruguay</t>
  </si>
  <si>
    <t>Guide for About.com</t>
  </si>
  <si>
    <t>Policy advisor</t>
  </si>
  <si>
    <t>Aruba</t>
  </si>
  <si>
    <t>R134000</t>
  </si>
  <si>
    <t>Security Access Governance Analyst</t>
  </si>
  <si>
    <t>IT Capacity Planner</t>
  </si>
  <si>
    <t>supply chain manager</t>
  </si>
  <si>
    <t>indonesia</t>
  </si>
  <si>
    <t>Boss</t>
  </si>
  <si>
    <t>Director, P&amp;A</t>
  </si>
  <si>
    <t>125 $</t>
  </si>
  <si>
    <t>Project controls manager</t>
  </si>
  <si>
    <t>senior associate</t>
  </si>
  <si>
    <t>Principal Financial Analyst</t>
  </si>
  <si>
    <t>Store keeper</t>
  </si>
  <si>
    <t xml:space="preserve">qa team supervisor </t>
  </si>
  <si>
    <t>Supply Chain Administrator</t>
  </si>
  <si>
    <t>sup</t>
  </si>
  <si>
    <t>Cost Trainee</t>
  </si>
  <si>
    <t>62000 USD</t>
  </si>
  <si>
    <t>Deputy Manager Finance</t>
  </si>
  <si>
    <t>Qatar</t>
  </si>
  <si>
    <t>3 lacs P.A</t>
  </si>
  <si>
    <t>Sales</t>
  </si>
  <si>
    <t>Medical information analist</t>
  </si>
  <si>
    <t>US 2130</t>
  </si>
  <si>
    <t>Training Coordinator</t>
  </si>
  <si>
    <t>saudi arabia</t>
  </si>
  <si>
    <t>Rs.60000/-</t>
  </si>
  <si>
    <t>Article (Internship) - CA</t>
  </si>
  <si>
    <t>Asst Manager</t>
  </si>
  <si>
    <t>Rs. 35000</t>
  </si>
  <si>
    <t>Assistant Manager</t>
  </si>
  <si>
    <t>$125000 / a excl bonus</t>
  </si>
  <si>
    <t>Commercial Director</t>
  </si>
  <si>
    <t>400000 Rs</t>
  </si>
  <si>
    <t>Finance Staff</t>
  </si>
  <si>
    <t>Viet Nam</t>
  </si>
  <si>
    <t>inr 500000</t>
  </si>
  <si>
    <t>team coach</t>
  </si>
  <si>
    <t>100,000 usd</t>
  </si>
  <si>
    <t>MÃ©xico</t>
  </si>
  <si>
    <t>Accountancy</t>
  </si>
  <si>
    <t>INR 23 L</t>
  </si>
  <si>
    <t>Manager - Business Planning &amp; Reporting</t>
  </si>
  <si>
    <t>rs 100000</t>
  </si>
  <si>
    <t>ASST VICE PREDISDENT</t>
  </si>
  <si>
    <t>co ordinator</t>
  </si>
  <si>
    <t>5,00,000 INR</t>
  </si>
  <si>
    <t>Engagement Lead</t>
  </si>
  <si>
    <t>PhP168000</t>
  </si>
  <si>
    <t>Clerk</t>
  </si>
  <si>
    <t xml:space="preserve">Document controller </t>
  </si>
  <si>
    <t xml:space="preserve">Kuwait </t>
  </si>
  <si>
    <t>180000 INR</t>
  </si>
  <si>
    <t>Rs 600000/-</t>
  </si>
  <si>
    <t>Financial Modeller</t>
  </si>
  <si>
    <t>Cost accountant</t>
  </si>
  <si>
    <t>banker</t>
  </si>
  <si>
    <t>1050000 INR</t>
  </si>
  <si>
    <t>Manager Market Reesrach</t>
  </si>
  <si>
    <t>QA Supervisor</t>
  </si>
  <si>
    <t>Czech Republic</t>
  </si>
  <si>
    <t>486000 INR</t>
  </si>
  <si>
    <t>Assistant manager</t>
  </si>
  <si>
    <t>Zimbabwe</t>
  </si>
  <si>
    <t>HR Advisor - Systems &amp; MI</t>
  </si>
  <si>
    <t>300000RS</t>
  </si>
  <si>
    <t>ANALYST</t>
  </si>
  <si>
    <t>C&amp;B Manager</t>
  </si>
  <si>
    <t>Senior Marketing Analyst</t>
  </si>
  <si>
    <t>operation supervisor</t>
  </si>
  <si>
    <t>MIS TEAM MEMBER</t>
  </si>
  <si>
    <t>7 Lakhs</t>
  </si>
  <si>
    <t>Business Support Executive</t>
  </si>
  <si>
    <t>analytic</t>
  </si>
  <si>
    <t>Slovenia</t>
  </si>
  <si>
    <t>50000 GBP</t>
  </si>
  <si>
    <t>Finance Analyst</t>
  </si>
  <si>
    <t>Credit Controller</t>
  </si>
  <si>
    <t>R$ 19.200,00</t>
  </si>
  <si>
    <t>Programmer</t>
  </si>
  <si>
    <t>business</t>
  </si>
  <si>
    <t>Rs.7,00,000</t>
  </si>
  <si>
    <t>Albania</t>
  </si>
  <si>
    <t>Reconciliation Manager in Textile Mill</t>
  </si>
  <si>
    <t>Reporting Supervisor</t>
  </si>
  <si>
    <t>Financial Expert</t>
  </si>
  <si>
    <t>Iran</t>
  </si>
  <si>
    <t>usd 2000 per month</t>
  </si>
  <si>
    <t>sr manager</t>
  </si>
  <si>
    <t>Client Manager</t>
  </si>
  <si>
    <t>BI</t>
  </si>
  <si>
    <t>INR 600K</t>
  </si>
  <si>
    <t>Asst. Mgr. Finance</t>
  </si>
  <si>
    <t>600000 INR</t>
  </si>
  <si>
    <t>Zambia</t>
  </si>
  <si>
    <t>42000 â‚¬</t>
  </si>
  <si>
    <t>Construction Engineer</t>
  </si>
  <si>
    <t>Marketing Insights Manager</t>
  </si>
  <si>
    <t>Risk analyst</t>
  </si>
  <si>
    <t>data analist</t>
  </si>
  <si>
    <t>netherlands</t>
  </si>
  <si>
    <t>2,000,000 Naira</t>
  </si>
  <si>
    <t>Head Business Advisory</t>
  </si>
  <si>
    <t>48000 $</t>
  </si>
  <si>
    <t>Merchandise planner</t>
  </si>
  <si>
    <t>NZ</t>
  </si>
  <si>
    <t>NZ$ 75000</t>
  </si>
  <si>
    <t>New  Zealand</t>
  </si>
  <si>
    <t>Software Tester</t>
  </si>
  <si>
    <t>Billing manager</t>
  </si>
  <si>
    <t>AUD90000</t>
  </si>
  <si>
    <t>Quality Executive</t>
  </si>
  <si>
    <t>AU$65</t>
  </si>
  <si>
    <t xml:space="preserve">Business Support </t>
  </si>
  <si>
    <t>Sales Manager</t>
  </si>
  <si>
    <t>Finance Officer</t>
  </si>
  <si>
    <t>Assistant Fleet Analyst</t>
  </si>
  <si>
    <t>Operations Coordinator</t>
  </si>
  <si>
    <t>AUD$200,000</t>
  </si>
  <si>
    <t>Director, Informatics</t>
  </si>
  <si>
    <t>admin</t>
  </si>
  <si>
    <t>Sustainability Strategy Advisor</t>
  </si>
  <si>
    <t>AUD$70,000</t>
  </si>
  <si>
    <t>USD 85000.00</t>
  </si>
  <si>
    <t>Reporting and DB Analyist</t>
  </si>
  <si>
    <t>A$107000</t>
  </si>
  <si>
    <t>malaysia</t>
  </si>
  <si>
    <t>AU$52.000</t>
  </si>
  <si>
    <t>Shipping Administrator</t>
  </si>
  <si>
    <t>VP, Operational Analytics</t>
  </si>
  <si>
    <t>Finance analyst</t>
  </si>
  <si>
    <t>China</t>
  </si>
  <si>
    <t>HSLP Data Analyst</t>
  </si>
  <si>
    <t>US$12,000/year</t>
  </si>
  <si>
    <t>Asia</t>
  </si>
  <si>
    <t>Retired Government Officer, having knowledge in excel.</t>
  </si>
  <si>
    <t>1200000 INR</t>
  </si>
  <si>
    <t>RM48,000</t>
  </si>
  <si>
    <t>Credit Risk Manager</t>
  </si>
  <si>
    <t>Malaysia</t>
  </si>
  <si>
    <t>NZD 180000</t>
  </si>
  <si>
    <t>Rs.5,45,000</t>
  </si>
  <si>
    <t>Rs.10,00,000</t>
  </si>
  <si>
    <t>Credit Manager - Loans</t>
  </si>
  <si>
    <t>Audit executive</t>
  </si>
  <si>
    <t>INDIA</t>
  </si>
  <si>
    <t>$45,000  USD</t>
  </si>
  <si>
    <t>Staff accountant -- Auditing</t>
  </si>
  <si>
    <t>Asst Manager - Quality</t>
  </si>
  <si>
    <t>Principal Analyst</t>
  </si>
  <si>
    <t>Business Consultant</t>
  </si>
  <si>
    <t>Ass Research  Manager</t>
  </si>
  <si>
    <t>Data Specialist</t>
  </si>
  <si>
    <t>350000 Rs</t>
  </si>
  <si>
    <t>LKR 240000</t>
  </si>
  <si>
    <t>LKR</t>
  </si>
  <si>
    <t>Rs.6.4 lakhs</t>
  </si>
  <si>
    <t>Sr.Analyst - Process Excellence</t>
  </si>
  <si>
    <t>Operations Management</t>
  </si>
  <si>
    <t>R308 500</t>
  </si>
  <si>
    <t>Management Information Consultant</t>
  </si>
  <si>
    <t>associate analyst</t>
  </si>
  <si>
    <t>usd 20.000</t>
  </si>
  <si>
    <t>Head of Financial Reporting</t>
  </si>
  <si>
    <t>Paraguay</t>
  </si>
  <si>
    <t>Softwar Engineer</t>
  </si>
  <si>
    <t>SGD92,000</t>
  </si>
  <si>
    <t>SGD</t>
  </si>
  <si>
    <t>INR 4.5 Lac</t>
  </si>
  <si>
    <t>Rs.5.7 lacs</t>
  </si>
  <si>
    <t>MIS &amp; Analysis</t>
  </si>
  <si>
    <t>Net- 56000Rs, Gross - 61000Rs</t>
  </si>
  <si>
    <t xml:space="preserve">Asst. Manager </t>
  </si>
  <si>
    <t>Project Managment Office</t>
  </si>
  <si>
    <t>Audit Assistant</t>
  </si>
  <si>
    <t>singapore</t>
  </si>
  <si>
    <t>Rs. 4,00,000/-</t>
  </si>
  <si>
    <t xml:space="preserve">3 Lakh </t>
  </si>
  <si>
    <t>ACCOUNTS</t>
  </si>
  <si>
    <t>Area Sales Manager</t>
  </si>
  <si>
    <t>PK RS 456000</t>
  </si>
  <si>
    <t>Strategic Planning Executive</t>
  </si>
  <si>
    <t xml:space="preserve">Rs 4,20,000 </t>
  </si>
  <si>
    <t>Category Operations Supv.</t>
  </si>
  <si>
    <t>Kuwait</t>
  </si>
  <si>
    <t>10 Lakh</t>
  </si>
  <si>
    <t>Teaching</t>
  </si>
  <si>
    <t>USD 60000</t>
  </si>
  <si>
    <t>Excel Developer</t>
  </si>
  <si>
    <t>Report Specialist</t>
  </si>
  <si>
    <t>Project Controlling (MIS Reports)</t>
  </si>
  <si>
    <t>2,00,000 INR</t>
  </si>
  <si>
    <t>Monitoring &amp; evaluation officer</t>
  </si>
  <si>
    <t>Accounts Exec</t>
  </si>
  <si>
    <t>Rs. 700000</t>
  </si>
  <si>
    <t>55000 usd</t>
  </si>
  <si>
    <t>planning &amp; Sales Control emploee</t>
  </si>
  <si>
    <t>RRHH</t>
  </si>
  <si>
    <t>SPAIN</t>
  </si>
  <si>
    <t>Rs. 1200000</t>
  </si>
  <si>
    <t>BA</t>
  </si>
  <si>
    <t>16000 euro</t>
  </si>
  <si>
    <t>Management Information Systems</t>
  </si>
  <si>
    <t>ZAR240000</t>
  </si>
  <si>
    <t>Bookkeeper</t>
  </si>
  <si>
    <t>Sr Exec - Finance</t>
  </si>
  <si>
    <t xml:space="preserve">INR 530000 </t>
  </si>
  <si>
    <t>Project Administrator</t>
  </si>
  <si>
    <t>1500 $</t>
  </si>
  <si>
    <t>Rs 200000</t>
  </si>
  <si>
    <t>Business Development Executive</t>
  </si>
  <si>
    <t>2LAKHS</t>
  </si>
  <si>
    <t>Rs. 25000</t>
  </si>
  <si>
    <t>Professional consultant-Finance</t>
  </si>
  <si>
    <t>1600000Rs</t>
  </si>
  <si>
    <t>Manager Fin</t>
  </si>
  <si>
    <t>business data analyst</t>
  </si>
  <si>
    <t>Rs. 438000</t>
  </si>
  <si>
    <t>Assistant Professor</t>
  </si>
  <si>
    <t>Â£50</t>
  </si>
  <si>
    <t>Production manager</t>
  </si>
  <si>
    <t>INR 2.5 Lakh</t>
  </si>
  <si>
    <t xml:space="preserve">SR. MIS </t>
  </si>
  <si>
    <t>Data Entry Operator</t>
  </si>
  <si>
    <t>INR 2500000</t>
  </si>
  <si>
    <t>Vice President</t>
  </si>
  <si>
    <t>finance assistant</t>
  </si>
  <si>
    <t>finance controller</t>
  </si>
  <si>
    <t>Manufacturing consultant</t>
  </si>
  <si>
    <t>Â£63000</t>
  </si>
  <si>
    <t>Business Improvement Specialist</t>
  </si>
  <si>
    <t>50000 US $ per year</t>
  </si>
  <si>
    <t>Sr. Manager MIS</t>
  </si>
  <si>
    <t>50000 INR</t>
  </si>
  <si>
    <t>Sr.Supervisor</t>
  </si>
  <si>
    <t>Policy, Performance and Research Officer</t>
  </si>
  <si>
    <t>Â£23000</t>
  </si>
  <si>
    <t>Rs500000</t>
  </si>
  <si>
    <t>40000 euro</t>
  </si>
  <si>
    <t>Accounting analyst</t>
  </si>
  <si>
    <t>Business Operations Co-ordinator</t>
  </si>
  <si>
    <t>Project Control Analyst</t>
  </si>
  <si>
    <t>MDM Executive (Business Analyst)</t>
  </si>
  <si>
    <t>Data analyst</t>
  </si>
  <si>
    <t>OFFICER</t>
  </si>
  <si>
    <t>PAKISTAN</t>
  </si>
  <si>
    <t>Â£40000</t>
  </si>
  <si>
    <t>Spare Part Coordinator</t>
  </si>
  <si>
    <t>coordinator</t>
  </si>
  <si>
    <t>Systems Analyst</t>
  </si>
  <si>
    <t>Rs. 15000</t>
  </si>
  <si>
    <t>Logistics Operation Analyst</t>
  </si>
  <si>
    <t>Rs. 600000</t>
  </si>
  <si>
    <t>Company Secretary</t>
  </si>
  <si>
    <t>INR 300000</t>
  </si>
  <si>
    <t>R100,000</t>
  </si>
  <si>
    <t>Q.A.Officer</t>
  </si>
  <si>
    <t>Â£45000</t>
  </si>
  <si>
    <t>Assistant Director - Performance Information</t>
  </si>
  <si>
    <t>Â£25000</t>
  </si>
  <si>
    <t>Developer</t>
  </si>
  <si>
    <t>Development (Project &amp; Planning) Manager</t>
  </si>
  <si>
    <t>GBP Â£45200</t>
  </si>
  <si>
    <t>Clinical audit manager</t>
  </si>
  <si>
    <t>252000 INR</t>
  </si>
  <si>
    <t>Inventory Manager</t>
  </si>
  <si>
    <t>information Analyst</t>
  </si>
  <si>
    <t>Development Manager</t>
  </si>
  <si>
    <t>AED 120000</t>
  </si>
  <si>
    <t>MI Specialist</t>
  </si>
  <si>
    <t>Network Enginer</t>
  </si>
  <si>
    <t>Rs. 900000</t>
  </si>
  <si>
    <t>officer</t>
  </si>
  <si>
    <t>Sr. Team Lead - MIS</t>
  </si>
  <si>
    <t>KEY</t>
  </si>
  <si>
    <t>Â£15000</t>
  </si>
  <si>
    <t>â‚¬ 45000</t>
  </si>
  <si>
    <t>Sales Planning</t>
  </si>
  <si>
    <t>Rs 2400000</t>
  </si>
  <si>
    <t>GM Finance</t>
  </si>
  <si>
    <t>PhP 216,000</t>
  </si>
  <si>
    <t>Performance manager</t>
  </si>
  <si>
    <t>software engineer</t>
  </si>
  <si>
    <t>200000 rupees</t>
  </si>
  <si>
    <t>MIS Sr. Executive</t>
  </si>
  <si>
    <t>Translator</t>
  </si>
  <si>
    <t>Business Anaylyst</t>
  </si>
  <si>
    <t>INR 853000</t>
  </si>
  <si>
    <t>Lead Research Analyst</t>
  </si>
  <si>
    <t>Management Information Manager</t>
  </si>
  <si>
    <t>Continental Europe</t>
  </si>
  <si>
    <t>Data Management Officer</t>
  </si>
  <si>
    <t>Reporting Accountant</t>
  </si>
  <si>
    <t>â‚¬70k</t>
  </si>
  <si>
    <t>Construction Planner</t>
  </si>
  <si>
    <t>Assistant Accountant</t>
  </si>
  <si>
    <t>BI Analyst</t>
  </si>
  <si>
    <t>MI Analyst</t>
  </si>
  <si>
    <t>Accounts Assistant</t>
  </si>
  <si>
    <t>Montenegro</t>
  </si>
  <si>
    <t>Â£37500</t>
  </si>
  <si>
    <t>Corporate Finance Executive</t>
  </si>
  <si>
    <t>Rs. 59,000 (Per Month)</t>
  </si>
  <si>
    <t>Manager-Operation</t>
  </si>
  <si>
    <t>R366252</t>
  </si>
  <si>
    <t>Financial Analysist</t>
  </si>
  <si>
    <t>AM Ops</t>
  </si>
  <si>
    <t>Rs.5,00,000</t>
  </si>
  <si>
    <t>pricing and cost manager</t>
  </si>
  <si>
    <t>mexico</t>
  </si>
  <si>
    <t>Catlog associates</t>
  </si>
  <si>
    <t>Â£51,000/$81,600</t>
  </si>
  <si>
    <t>Business Analyst - Central Finance</t>
  </si>
  <si>
    <t>Analista de Produccion</t>
  </si>
  <si>
    <t>Republica Dominicana</t>
  </si>
  <si>
    <t>CAD$65000</t>
  </si>
  <si>
    <t>IT Analyst (Reporting)</t>
  </si>
  <si>
    <t>$50,000 U.S.</t>
  </si>
  <si>
    <t>Â£80000</t>
  </si>
  <si>
    <t>R$ 54000</t>
  </si>
  <si>
    <t>Logistics Coordinator</t>
  </si>
  <si>
    <t>8725 $</t>
  </si>
  <si>
    <t>Â£32000</t>
  </si>
  <si>
    <t>Service Analyst</t>
  </si>
  <si>
    <t>Â£43000</t>
  </si>
  <si>
    <t>Head of Finance</t>
  </si>
  <si>
    <t>CAD $53,000/-</t>
  </si>
  <si>
    <t>INR 20 Lakhs p.a.</t>
  </si>
  <si>
    <t>4.5 laks</t>
  </si>
  <si>
    <t>Business Intelligence Manager</t>
  </si>
  <si>
    <t>Network Administrator</t>
  </si>
  <si>
    <t>GBPÂ£32000</t>
  </si>
  <si>
    <t>Performance Analyst</t>
  </si>
  <si>
    <t>Data Entry Clerk III</t>
  </si>
  <si>
    <t>Rs. 350000</t>
  </si>
  <si>
    <t>officer accounts</t>
  </si>
  <si>
    <t>S$50000</t>
  </si>
  <si>
    <t>Cost Controlling Executive</t>
  </si>
  <si>
    <t>Administration Manager</t>
  </si>
  <si>
    <t>Argentina</t>
  </si>
  <si>
    <t>216000 AED</t>
  </si>
  <si>
    <t>Rupees : 2,000,000</t>
  </si>
  <si>
    <t>Excel Corporate Trainer</t>
  </si>
  <si>
    <t>Quality Management</t>
  </si>
  <si>
    <t>5000  PLN   net</t>
  </si>
  <si>
    <t>PLN</t>
  </si>
  <si>
    <t>US$ 7,200</t>
  </si>
  <si>
    <t>Supervisor MIS</t>
  </si>
  <si>
    <t>Rs 5,40,000</t>
  </si>
  <si>
    <t>Business Analyst - Solutions</t>
  </si>
  <si>
    <t>KES 4.3 million</t>
  </si>
  <si>
    <t>KENYA</t>
  </si>
  <si>
    <t>Kenya</t>
  </si>
  <si>
    <t>82.000 Euro (pre-tax)</t>
  </si>
  <si>
    <t>Finance Project Manager</t>
  </si>
  <si>
    <t>Manager, Strategy &amp; Insights</t>
  </si>
  <si>
    <t>Financial/Data Analyst</t>
  </si>
  <si>
    <t>Euro 15.000</t>
  </si>
  <si>
    <t>business consultant</t>
  </si>
  <si>
    <t>Italy</t>
  </si>
  <si>
    <t>Documentation Consultant</t>
  </si>
  <si>
    <t>Sr. Consultant</t>
  </si>
  <si>
    <t>investment accountant</t>
  </si>
  <si>
    <t>Officer Production</t>
  </si>
  <si>
    <t>warehouse management</t>
  </si>
  <si>
    <t>GREECE</t>
  </si>
  <si>
    <t>Chief Accountant</t>
  </si>
  <si>
    <t>Manager F &amp; A</t>
  </si>
  <si>
    <t>Quality Assurance Engineer</t>
  </si>
  <si>
    <t>DKK 625000</t>
  </si>
  <si>
    <t>DKK</t>
  </si>
  <si>
    <t>Manager Business Controlling</t>
  </si>
  <si>
    <t>sample manager</t>
  </si>
  <si>
    <t>Practice Manager</t>
  </si>
  <si>
    <t>INR 750,000</t>
  </si>
  <si>
    <t>marketing specialist</t>
  </si>
  <si>
    <t>40,000 US</t>
  </si>
  <si>
    <t>Staff Accountant</t>
  </si>
  <si>
    <t>Manager Corporate Finance</t>
  </si>
  <si>
    <t>Latin America</t>
  </si>
  <si>
    <t>INR 450000</t>
  </si>
  <si>
    <t>ASSISTANT MANAGER</t>
  </si>
  <si>
    <t>700000 INR</t>
  </si>
  <si>
    <t>Lead Executive MIS</t>
  </si>
  <si>
    <t>Snr Business Analyst</t>
  </si>
  <si>
    <t>QATAR</t>
  </si>
  <si>
    <t>assurance manager</t>
  </si>
  <si>
    <t>$40K</t>
  </si>
  <si>
    <t>SOX,SAP, Insurance Coordinator</t>
  </si>
  <si>
    <t>Pakistan, Angola</t>
  </si>
  <si>
    <t>Â£26000</t>
  </si>
  <si>
    <t>Financial Accountant</t>
  </si>
  <si>
    <t>Pmo</t>
  </si>
  <si>
    <t>62.000 euro</t>
  </si>
  <si>
    <t>Stafmember</t>
  </si>
  <si>
    <t>â‚¬35,000 / â‚¬44,000</t>
  </si>
  <si>
    <t>education advisor</t>
  </si>
  <si>
    <t>the Netherlands</t>
  </si>
  <si>
    <t>Senior Accounts Clerk</t>
  </si>
  <si>
    <t>Infection Prevention Surveillance Specialist</t>
  </si>
  <si>
    <t>IDR 4000000</t>
  </si>
  <si>
    <t>IDR</t>
  </si>
  <si>
    <t>Office Instructor</t>
  </si>
  <si>
    <t>GBP 34000</t>
  </si>
  <si>
    <t>Investment Accountant</t>
  </si>
  <si>
    <t>dkk 450000</t>
  </si>
  <si>
    <t>85000 USD</t>
  </si>
  <si>
    <t xml:space="preserve">Senior Executive Compensation Analyst </t>
  </si>
  <si>
    <t>USD72000</t>
  </si>
  <si>
    <t>Markets Adviser</t>
  </si>
  <si>
    <t>GBP 43,000</t>
  </si>
  <si>
    <t>Â£25750</t>
  </si>
  <si>
    <t>Program &amp; Policy Analyst-Advanced</t>
  </si>
  <si>
    <t>systems accountant</t>
  </si>
  <si>
    <t>Sr. Systems Analyst</t>
  </si>
  <si>
    <t>Environmental Information Analyst</t>
  </si>
  <si>
    <t>Develope</t>
  </si>
  <si>
    <t>it manager</t>
  </si>
  <si>
    <t>MONGOLIAN</t>
  </si>
  <si>
    <t>Mongolia</t>
  </si>
  <si>
    <t>RM3000</t>
  </si>
  <si>
    <t>Process Engineering</t>
  </si>
  <si>
    <t>120,000  US$</t>
  </si>
  <si>
    <t>Consultant - Process Improvement</t>
  </si>
  <si>
    <t>Senior Materials Handler</t>
  </si>
  <si>
    <t>Certified Public Accountant</t>
  </si>
  <si>
    <t>Manager - Marketing Analytics</t>
  </si>
  <si>
    <t>Contractor/Consultant</t>
  </si>
  <si>
    <t>AUD $43000</t>
  </si>
  <si>
    <t>Operations Support Officer</t>
  </si>
  <si>
    <t>master scheduler</t>
  </si>
  <si>
    <t>Practice Manager - Business Operations</t>
  </si>
  <si>
    <t>48000 $AUD</t>
  </si>
  <si>
    <t>Staff Assistant</t>
  </si>
  <si>
    <t>AVP Securitisation</t>
  </si>
  <si>
    <t>Asstt. Manager</t>
  </si>
  <si>
    <t>MYR89500</t>
  </si>
  <si>
    <t>USD 11800 (INR 650000)</t>
  </si>
  <si>
    <t>Assistant Data Analyst</t>
  </si>
  <si>
    <t>Rs.3.6 Lakhs pa</t>
  </si>
  <si>
    <t>Team Leader WFM</t>
  </si>
  <si>
    <t>manager operation</t>
  </si>
  <si>
    <t>srilanka</t>
  </si>
  <si>
    <t>Indian Rs 10 Lakhs</t>
  </si>
  <si>
    <t>INR 900000</t>
  </si>
  <si>
    <t>RENTAL INVENTORY CONTROLLER</t>
  </si>
  <si>
    <t>Publisher</t>
  </si>
  <si>
    <t>Resource Planning Analyst</t>
  </si>
  <si>
    <t>3,00,000.00</t>
  </si>
  <si>
    <t>MIS OFFICER</t>
  </si>
  <si>
    <t>400000INR</t>
  </si>
  <si>
    <t>Monitoring &amp; Evaluation officer</t>
  </si>
  <si>
    <t>Myanmar</t>
  </si>
  <si>
    <t>us $ 14000</t>
  </si>
  <si>
    <t>Pricing Analyst</t>
  </si>
  <si>
    <t>excel prof</t>
  </si>
  <si>
    <t>pakistan</t>
  </si>
  <si>
    <t>30000 EUR</t>
  </si>
  <si>
    <t>Employee</t>
  </si>
  <si>
    <t>6,00,000 INR</t>
  </si>
  <si>
    <t>Senior Business Executive</t>
  </si>
  <si>
    <t>3.5 lakhs p.a</t>
  </si>
  <si>
    <t>I dont know</t>
  </si>
  <si>
    <t>Financial Analysis</t>
  </si>
  <si>
    <t>Rs 1500000</t>
  </si>
  <si>
    <t>US$ 100,000</t>
  </si>
  <si>
    <t>Uganda</t>
  </si>
  <si>
    <t>Project Support Officer</t>
  </si>
  <si>
    <t>AUS 49,000</t>
  </si>
  <si>
    <t>Document Control</t>
  </si>
  <si>
    <t>5,75,000</t>
  </si>
  <si>
    <t>Asst Manager HR</t>
  </si>
  <si>
    <t>500000 Rupees</t>
  </si>
  <si>
    <t>Senior software engineer</t>
  </si>
  <si>
    <t>36K</t>
  </si>
  <si>
    <t>210000 per annum</t>
  </si>
  <si>
    <t>MIS cum Purchase Executive</t>
  </si>
  <si>
    <t>â‚¬ 48500</t>
  </si>
  <si>
    <t>Information analyst</t>
  </si>
  <si>
    <t>2 LPA</t>
  </si>
  <si>
    <t>INR360000</t>
  </si>
  <si>
    <t>Sr. Executive -HR</t>
  </si>
  <si>
    <t>â‚¬ 28500</t>
  </si>
  <si>
    <t>Salary Professsional</t>
  </si>
  <si>
    <t>FANANCE</t>
  </si>
  <si>
    <t>SRI LANKA</t>
  </si>
  <si>
    <t>Manager - Corporate strategy and Planning</t>
  </si>
  <si>
    <t>6lakhs</t>
  </si>
  <si>
    <t>NAF Support Manager</t>
  </si>
  <si>
    <t>43000 EUR</t>
  </si>
  <si>
    <t>Project manager of IT infrastructure</t>
  </si>
  <si>
    <t>about 24.000 â‚¬</t>
  </si>
  <si>
    <t>relationship manager</t>
  </si>
  <si>
    <t>82000 USD</t>
  </si>
  <si>
    <t>6.6 Lacs</t>
  </si>
  <si>
    <t>AM business Intelligence</t>
  </si>
  <si>
    <t>17000 Rs</t>
  </si>
  <si>
    <t>MIS Associate</t>
  </si>
  <si>
    <t>41000 â‚¬</t>
  </si>
  <si>
    <t>TL WFM</t>
  </si>
  <si>
    <t>new zealand</t>
  </si>
  <si>
    <t>Dir. Revenue Mgt</t>
  </si>
  <si>
    <t>Kingdom of Saudi Arabia</t>
  </si>
  <si>
    <t>60000 USD p.a.</t>
  </si>
  <si>
    <t>Controlling Manager</t>
  </si>
  <si>
    <t>CEE</t>
  </si>
  <si>
    <t>Financial Modelling Analyst</t>
  </si>
  <si>
    <t>support manager</t>
  </si>
  <si>
    <t>Web Analyst</t>
  </si>
  <si>
    <t>Rs.6,00,000</t>
  </si>
  <si>
    <t>liquidity manager</t>
  </si>
  <si>
    <t>Ghana</t>
  </si>
  <si>
    <t>41000 $</t>
  </si>
  <si>
    <t>PO/PMO/Planner/PM</t>
  </si>
  <si>
    <t>16,00,000</t>
  </si>
  <si>
    <t xml:space="preserve">Senior Associate </t>
  </si>
  <si>
    <t>MIS HR,HRIS</t>
  </si>
  <si>
    <t>Â£70000</t>
  </si>
  <si>
    <t>USD 5300</t>
  </si>
  <si>
    <t>Asst. Production Manager</t>
  </si>
  <si>
    <t>9 067</t>
  </si>
  <si>
    <t>assistant</t>
  </si>
  <si>
    <t>A$150000</t>
  </si>
  <si>
    <t>Bus Analyst</t>
  </si>
  <si>
    <t>Vice President of Performance Management</t>
  </si>
  <si>
    <t>Principal advisor</t>
  </si>
  <si>
    <t>Director of Technology</t>
  </si>
  <si>
    <t>Austria</t>
  </si>
  <si>
    <t>2.5 per lacks</t>
  </si>
  <si>
    <t>Credit Executive</t>
  </si>
  <si>
    <t>Business Analytics Associate</t>
  </si>
  <si>
    <t xml:space="preserve">27,000.GBP 42,353 USD </t>
  </si>
  <si>
    <t>Engineering Tech</t>
  </si>
  <si>
    <t xml:space="preserve">Rs. 4.5 lakhs </t>
  </si>
  <si>
    <t>Mechanical Design engineer</t>
  </si>
  <si>
    <t>Business Information Analyst</t>
  </si>
  <si>
    <t>2.21Lac</t>
  </si>
  <si>
    <t>Junior Controller</t>
  </si>
  <si>
    <t>4000000 JPY</t>
  </si>
  <si>
    <t>JPY</t>
  </si>
  <si>
    <t>System Analyst (Configuration Mgmt)</t>
  </si>
  <si>
    <t>Planning Supervisor</t>
  </si>
  <si>
    <t>$80,000 USD</t>
  </si>
  <si>
    <t>Manager of Data Analytics</t>
  </si>
  <si>
    <t>Quality Control Supervisor</t>
  </si>
  <si>
    <t>$100,000 US</t>
  </si>
  <si>
    <t>$60,000 USD</t>
  </si>
  <si>
    <t>clerk 24 hrs per week</t>
  </si>
  <si>
    <t>Engineering Intern</t>
  </si>
  <si>
    <t>Vice Head of Dpt in Education</t>
  </si>
  <si>
    <t xml:space="preserve">$83000 USD </t>
  </si>
  <si>
    <t>Senior Planning Analyst</t>
  </si>
  <si>
    <t>energy engineer</t>
  </si>
  <si>
    <t>Measurement &amp; Verification Engineer</t>
  </si>
  <si>
    <t>97,000 USD</t>
  </si>
  <si>
    <t>Sr. Manager of Finance</t>
  </si>
  <si>
    <t>60000 $</t>
  </si>
  <si>
    <t>I.T Manager</t>
  </si>
  <si>
    <t>Rs 250000</t>
  </si>
  <si>
    <t>Measurement Specialist</t>
  </si>
  <si>
    <t>Test engineer</t>
  </si>
  <si>
    <t>VP, Business Management</t>
  </si>
  <si>
    <t>MIS Controller</t>
  </si>
  <si>
    <t>Senior Underwriting Analyst</t>
  </si>
  <si>
    <t>Data Integrity &amp; Reporting Tool Analyst</t>
  </si>
  <si>
    <t>Manager FP and A</t>
  </si>
  <si>
    <t>Business Operation Specialist</t>
  </si>
  <si>
    <t>Stress Engineer</t>
  </si>
  <si>
    <t>eeo analyst</t>
  </si>
  <si>
    <t>Sr Process Consultant</t>
  </si>
  <si>
    <t>37K</t>
  </si>
  <si>
    <t>Credentialing Coordinator &amp; Productivity Reports "Guru"</t>
  </si>
  <si>
    <t>Transportation Planner</t>
  </si>
  <si>
    <t>Risk Analyst</t>
  </si>
  <si>
    <t>Project Coordinator</t>
  </si>
  <si>
    <t>36000 euros</t>
  </si>
  <si>
    <t>Data Analytics Consultant</t>
  </si>
  <si>
    <t>Manager, Financial Planning &amp; Analysis</t>
  </si>
  <si>
    <t>Lead Budget/Financial Analyst</t>
  </si>
  <si>
    <t>216000.00 Saudi Riyak</t>
  </si>
  <si>
    <t>Senior Electrical Engineer</t>
  </si>
  <si>
    <t>Accounting Supervisor</t>
  </si>
  <si>
    <t>Tax Manager</t>
  </si>
  <si>
    <t>Finance &amp; IT Manager</t>
  </si>
  <si>
    <t>Technical Support Specialist</t>
  </si>
  <si>
    <t>Clinical Data Specialist</t>
  </si>
  <si>
    <t>INR 750000</t>
  </si>
  <si>
    <t>Associate - Indirect Tax</t>
  </si>
  <si>
    <t>Digital Analyst</t>
  </si>
  <si>
    <t>Senior Budget Analyst</t>
  </si>
  <si>
    <t>HR Cordinator</t>
  </si>
  <si>
    <t>Treasury Analyst</t>
  </si>
  <si>
    <t>Assistant Engineer</t>
  </si>
  <si>
    <t>92000 USD</t>
  </si>
  <si>
    <t>sr. senior analyst</t>
  </si>
  <si>
    <t>Project Manager - Finance</t>
  </si>
  <si>
    <t>Senior analyst, ops support</t>
  </si>
  <si>
    <t>Rs 3.25 Lacs</t>
  </si>
  <si>
    <t>ISO TS Documentation</t>
  </si>
  <si>
    <t>24000 USD</t>
  </si>
  <si>
    <t>inventory controller</t>
  </si>
  <si>
    <t>Accounting manager</t>
  </si>
  <si>
    <t>AUD55,000</t>
  </si>
  <si>
    <t>PA</t>
  </si>
  <si>
    <t>Manager, Data Management</t>
  </si>
  <si>
    <t>MYR60000</t>
  </si>
  <si>
    <t>Liquidity Management Executive</t>
  </si>
  <si>
    <t xml:space="preserve">accounting systems manager </t>
  </si>
  <si>
    <t>Rs. 900000 per annum</t>
  </si>
  <si>
    <t>Rs  6 lakhs/annum</t>
  </si>
  <si>
    <t>Accounting Specialist</t>
  </si>
  <si>
    <t>Project Management</t>
  </si>
  <si>
    <t>project management</t>
  </si>
  <si>
    <t>Business Intelligence Supervisor</t>
  </si>
  <si>
    <t>zar22000</t>
  </si>
  <si>
    <t>SouthAfrica</t>
  </si>
  <si>
    <t>stress engineer</t>
  </si>
  <si>
    <t>nld</t>
  </si>
  <si>
    <t>320000 INR</t>
  </si>
  <si>
    <t>4 Lakhs INR p.a</t>
  </si>
  <si>
    <t>Rs.2,50,000.00</t>
  </si>
  <si>
    <t>Manager Commercial</t>
  </si>
  <si>
    <t>Rs. 1150000/-</t>
  </si>
  <si>
    <t>Catalog Auditor</t>
  </si>
  <si>
    <t>Rs 10,00,000</t>
  </si>
  <si>
    <t>Â£17000</t>
  </si>
  <si>
    <t>Verification Agent</t>
  </si>
  <si>
    <t>M &amp; E Officer</t>
  </si>
  <si>
    <t>Myanmar [Burma]</t>
  </si>
  <si>
    <t>Assistant Financial Accountant</t>
  </si>
  <si>
    <t>Support</t>
  </si>
  <si>
    <t>EU</t>
  </si>
  <si>
    <t>Process Assocaite</t>
  </si>
  <si>
    <t>$AUD 125,000 +</t>
  </si>
  <si>
    <t>Financial Application Developer</t>
  </si>
  <si>
    <t>Â£37000</t>
  </si>
  <si>
    <t>Planning &amp; Scheduling Manager</t>
  </si>
  <si>
    <t>ZAR6500</t>
  </si>
  <si>
    <t>Online Stats Controller</t>
  </si>
  <si>
    <t>INR 60000</t>
  </si>
  <si>
    <t>DEO</t>
  </si>
  <si>
    <t>M I S Executive</t>
  </si>
  <si>
    <t>Service Solution Rep</t>
  </si>
  <si>
    <t>US $ 3200</t>
  </si>
  <si>
    <t xml:space="preserve">Regional Business Manager </t>
  </si>
  <si>
    <t>sales&amp;marketing</t>
  </si>
  <si>
    <t>turkey</t>
  </si>
  <si>
    <t>sr analyst</t>
  </si>
  <si>
    <t>Mgr Technology</t>
  </si>
  <si>
    <t>60000 Euros</t>
  </si>
  <si>
    <t>Chemical Engineer</t>
  </si>
  <si>
    <t>Senior Planning Engineer</t>
  </si>
  <si>
    <t>AUD 165000</t>
  </si>
  <si>
    <t>50000 US$</t>
  </si>
  <si>
    <t>7200 USD per year aprox</t>
  </si>
  <si>
    <t>control process auxiliary</t>
  </si>
  <si>
    <t>Business Intelligence Consultant</t>
  </si>
  <si>
    <t>Officer MIS</t>
  </si>
  <si>
    <t>operations Administrator</t>
  </si>
  <si>
    <t>33500 â‚¬</t>
  </si>
  <si>
    <t>Controller / VBA Developet</t>
  </si>
  <si>
    <t>61K</t>
  </si>
  <si>
    <t>Director of Business Analytics</t>
  </si>
  <si>
    <t>278000 PA</t>
  </si>
  <si>
    <t>Supplier Manager</t>
  </si>
  <si>
    <t>Reports Writer</t>
  </si>
  <si>
    <t>Process Associate</t>
  </si>
  <si>
    <t>6.5 LAKHS</t>
  </si>
  <si>
    <t>HR/ADMINISTRATION</t>
  </si>
  <si>
    <t>4.00 lac</t>
  </si>
  <si>
    <t>Operational Specialist</t>
  </si>
  <si>
    <t>US$ 10000</t>
  </si>
  <si>
    <t>Trainee</t>
  </si>
  <si>
    <t>Senior Business Research Analyst</t>
  </si>
  <si>
    <t>Senior Consultant - PMO</t>
  </si>
  <si>
    <t>Rs 5,36,000</t>
  </si>
  <si>
    <t>Financial Analst</t>
  </si>
  <si>
    <t>Excel Business Analyst</t>
  </si>
  <si>
    <t>SVP</t>
  </si>
  <si>
    <t>Bolivia</t>
  </si>
  <si>
    <t>info analyst</t>
  </si>
  <si>
    <t>Data Manager</t>
  </si>
  <si>
    <t>10000 US$</t>
  </si>
  <si>
    <t>Project management</t>
  </si>
  <si>
    <t>Vietnam</t>
  </si>
  <si>
    <t>Business Banker</t>
  </si>
  <si>
    <t>Associate Analyst</t>
  </si>
  <si>
    <t>MYS</t>
  </si>
  <si>
    <t>Rs. 200000/-</t>
  </si>
  <si>
    <t>Accounts Executive</t>
  </si>
  <si>
    <t>85,000 AUD</t>
  </si>
  <si>
    <t>Demand Planner</t>
  </si>
  <si>
    <t>Rs. 380000</t>
  </si>
  <si>
    <t>reporting analyst</t>
  </si>
  <si>
    <t>Â£30500</t>
  </si>
  <si>
    <t>Construction Estimator</t>
  </si>
  <si>
    <t>60K â‚¬</t>
  </si>
  <si>
    <t>Trade Marketing</t>
  </si>
  <si>
    <t>NL</t>
  </si>
  <si>
    <t>Merchandise Planning Manager</t>
  </si>
  <si>
    <t>pricing manager</t>
  </si>
  <si>
    <t>Marketing Services Manager</t>
  </si>
  <si>
    <t>Sr Analyst</t>
  </si>
  <si>
    <t>Rs. 180000</t>
  </si>
  <si>
    <t>Asst Store Manager</t>
  </si>
  <si>
    <t>45.000 USD</t>
  </si>
  <si>
    <t>Junior Reporting Manager</t>
  </si>
  <si>
    <t>Brand manager</t>
  </si>
  <si>
    <t>Libya</t>
  </si>
  <si>
    <t>55000 EUR</t>
  </si>
  <si>
    <t>Risk Officer</t>
  </si>
  <si>
    <t>Sr. Risk Analyst</t>
  </si>
  <si>
    <t>60000 EUR</t>
  </si>
  <si>
    <t>Business Engineer</t>
  </si>
  <si>
    <t>FA /financial Analyst</t>
  </si>
  <si>
    <t>Bulgaria</t>
  </si>
  <si>
    <t>$59,000 USD</t>
  </si>
  <si>
    <t>Operations Manager</t>
  </si>
  <si>
    <t>Management Reporting Analyst</t>
  </si>
  <si>
    <t>Reporting Team Lead</t>
  </si>
  <si>
    <t>70000 â‚¬</t>
  </si>
  <si>
    <t>Specialist Learning Technology</t>
  </si>
  <si>
    <t>USD90,000</t>
  </si>
  <si>
    <t>Operationsl Regional Manager</t>
  </si>
  <si>
    <t>Manager - Business Development</t>
  </si>
  <si>
    <t>$40,000 USD</t>
  </si>
  <si>
    <t>QA Data Analyst</t>
  </si>
  <si>
    <t>SME</t>
  </si>
  <si>
    <t>Work Force Scheduler for Call Center</t>
  </si>
  <si>
    <t>Asistente</t>
  </si>
  <si>
    <t>Peru</t>
  </si>
  <si>
    <t>INR 850000</t>
  </si>
  <si>
    <t>Sr Business analyst</t>
  </si>
  <si>
    <t>35000 GBP</t>
  </si>
  <si>
    <t>finance director</t>
  </si>
  <si>
    <t>IT Coordinator</t>
  </si>
  <si>
    <t>120000 MAD</t>
  </si>
  <si>
    <t>MAD</t>
  </si>
  <si>
    <t>Supply chain Controller</t>
  </si>
  <si>
    <t>Morocco</t>
  </si>
  <si>
    <t>Business Operations Analyst</t>
  </si>
  <si>
    <t>Sr Report Developer</t>
  </si>
  <si>
    <t>5.65 lac per annum</t>
  </si>
  <si>
    <t>Administrator</t>
  </si>
  <si>
    <t>AU $120000</t>
  </si>
  <si>
    <t xml:space="preserve">team leader </t>
  </si>
  <si>
    <t>Quality Assurance Analyst</t>
  </si>
  <si>
    <t>Analytics engineer</t>
  </si>
  <si>
    <t>Assistant Manger Service Quality Assurance</t>
  </si>
  <si>
    <t>AVP</t>
  </si>
  <si>
    <t>U$52,000/annual</t>
  </si>
  <si>
    <t>75000 $</t>
  </si>
  <si>
    <t>Rs 1000000</t>
  </si>
  <si>
    <t>Lesotho</t>
  </si>
  <si>
    <t>21000EUR</t>
  </si>
  <si>
    <t>Coordenador PeÃ§as Grupo</t>
  </si>
  <si>
    <t>Owner of Business Improvement Consultancy</t>
  </si>
  <si>
    <t>500 USD</t>
  </si>
  <si>
    <t>dgm</t>
  </si>
  <si>
    <t>Catalog Circulation Analyst</t>
  </si>
  <si>
    <t>20000 $</t>
  </si>
  <si>
    <t>â‚¬ 50k</t>
  </si>
  <si>
    <t>SAS Adminstrator</t>
  </si>
  <si>
    <t>Â£21500Uk</t>
  </si>
  <si>
    <t>42000 US</t>
  </si>
  <si>
    <t>production clerk</t>
  </si>
  <si>
    <t>U$13,000</t>
  </si>
  <si>
    <t>Dss Analyst</t>
  </si>
  <si>
    <t xml:space="preserve">Business Analysis &amp; MIS </t>
  </si>
  <si>
    <t>50000USD</t>
  </si>
  <si>
    <t>Associate Vice President</t>
  </si>
  <si>
    <t>M.I.S</t>
  </si>
  <si>
    <t>application dev</t>
  </si>
  <si>
    <t>37000GBP</t>
  </si>
  <si>
    <t>Technical Web Analyst</t>
  </si>
  <si>
    <t>6.8 Lac INR</t>
  </si>
  <si>
    <t>Head of Business</t>
  </si>
  <si>
    <t>24 K mauritian Rupees</t>
  </si>
  <si>
    <t>IT Support Engineer</t>
  </si>
  <si>
    <t>Mauritius</t>
  </si>
  <si>
    <t>Environmental Adviser</t>
  </si>
  <si>
    <t>Azerbaijan</t>
  </si>
  <si>
    <t>Rs. 3.70 lacs</t>
  </si>
  <si>
    <t>Senior Officer</t>
  </si>
  <si>
    <t>IT Developer</t>
  </si>
  <si>
    <t>485000 DKK</t>
  </si>
  <si>
    <t>business support analyst</t>
  </si>
  <si>
    <t>New zealand</t>
  </si>
  <si>
    <t>10 lacs INR</t>
  </si>
  <si>
    <t>Category Manager</t>
  </si>
  <si>
    <t>assistant director of finance</t>
  </si>
  <si>
    <t>Clinical Intake Specialist</t>
  </si>
  <si>
    <t>Marketing services</t>
  </si>
  <si>
    <t>Senior Associate, Finance</t>
  </si>
  <si>
    <t xml:space="preserve">MIS </t>
  </si>
  <si>
    <t>Rs. 125000</t>
  </si>
  <si>
    <t>No</t>
  </si>
  <si>
    <t>280$/ month</t>
  </si>
  <si>
    <t>service executive</t>
  </si>
  <si>
    <t>Sr financial analyst</t>
  </si>
  <si>
    <t>Consulting Practice Manager</t>
  </si>
  <si>
    <t>SVP of Acquisitions</t>
  </si>
  <si>
    <t>Store Inventory</t>
  </si>
  <si>
    <t>240000 INR</t>
  </si>
  <si>
    <t>Exicutive TQM</t>
  </si>
  <si>
    <t>Rs. 5 lacs</t>
  </si>
  <si>
    <t>INR 3.2 lpa</t>
  </si>
  <si>
    <t>Â£22k</t>
  </si>
  <si>
    <t>Supply/Demand Planner</t>
  </si>
  <si>
    <t>2600 $</t>
  </si>
  <si>
    <t>ISRAEL</t>
  </si>
  <si>
    <t>logistics analyst</t>
  </si>
  <si>
    <t>Slovakia</t>
  </si>
  <si>
    <t>BI director</t>
  </si>
  <si>
    <t>Sr Manager</t>
  </si>
  <si>
    <t>11000 USD</t>
  </si>
  <si>
    <t>Dataminer</t>
  </si>
  <si>
    <t>Tunisia</t>
  </si>
  <si>
    <t>30000 â‚¬</t>
  </si>
  <si>
    <t>Safety technician</t>
  </si>
  <si>
    <t>Marketing Data Analyst</t>
  </si>
  <si>
    <t>Category Leader</t>
  </si>
  <si>
    <t>Customer Sales Analyst</t>
  </si>
  <si>
    <t>Maintenance Manager</t>
  </si>
  <si>
    <t>US$ 30500</t>
  </si>
  <si>
    <t>Data Resource Specialist</t>
  </si>
  <si>
    <t>Waiter</t>
  </si>
  <si>
    <t>Business Systems Analyst I</t>
  </si>
  <si>
    <t>Technical Specialist</t>
  </si>
  <si>
    <t>Rs 16000</t>
  </si>
  <si>
    <t>Enterprise Portfolio Manager</t>
  </si>
  <si>
    <t>NZD$71000</t>
  </si>
  <si>
    <t>Sr Executive - MIS</t>
  </si>
  <si>
    <t>200000 INR</t>
  </si>
  <si>
    <t>france</t>
  </si>
  <si>
    <t>Senior QA Tester</t>
  </si>
  <si>
    <t>400 000 NOK</t>
  </si>
  <si>
    <t>NOK</t>
  </si>
  <si>
    <t>Economic analyst</t>
  </si>
  <si>
    <t>Directer of Sales Support</t>
  </si>
  <si>
    <t>Anallyst</t>
  </si>
  <si>
    <t>Â£35500</t>
  </si>
  <si>
    <t>Bussiness Analyst</t>
  </si>
  <si>
    <t>4 lacs INR</t>
  </si>
  <si>
    <t>38920EUR</t>
  </si>
  <si>
    <t>functional analyst</t>
  </si>
  <si>
    <t>US$45,000</t>
  </si>
  <si>
    <t>US$60000</t>
  </si>
  <si>
    <t>Actuarial Analyst</t>
  </si>
  <si>
    <t>process coordinator</t>
  </si>
  <si>
    <t>Contact Operations Analyst</t>
  </si>
  <si>
    <t>Student assistant</t>
  </si>
  <si>
    <t>PPC Search Specialist</t>
  </si>
  <si>
    <t>data organizer</t>
  </si>
  <si>
    <t>gov employee</t>
  </si>
  <si>
    <t>Accounts manager</t>
  </si>
  <si>
    <t>1.5 LINR</t>
  </si>
  <si>
    <t>Manager (MIS)</t>
  </si>
  <si>
    <t>financial analyst (real estate)</t>
  </si>
  <si>
    <t>36000stg</t>
  </si>
  <si>
    <t>contracts officer</t>
  </si>
  <si>
    <t>exe</t>
  </si>
  <si>
    <t>500000vINR</t>
  </si>
  <si>
    <t>Â£27000</t>
  </si>
  <si>
    <t>Network Designer</t>
  </si>
  <si>
    <t>Senior Production Accountant</t>
  </si>
  <si>
    <t>6000 US</t>
  </si>
  <si>
    <t>Reporting Coordinator</t>
  </si>
  <si>
    <t>Armenia</t>
  </si>
  <si>
    <t>PMO Analyst</t>
  </si>
  <si>
    <t>AGM - Operations &amp; Customer Support</t>
  </si>
  <si>
    <t>Baan ERP Functional Consultant</t>
  </si>
  <si>
    <t>Â£73000</t>
  </si>
  <si>
    <t>Sourcing Analyst</t>
  </si>
  <si>
    <t>Tax Associate</t>
  </si>
  <si>
    <t>Senior Fiancial Analyst</t>
  </si>
  <si>
    <t>Rs. 21500</t>
  </si>
  <si>
    <t>Senior Data Associate</t>
  </si>
  <si>
    <t>Business Analyst II</t>
  </si>
  <si>
    <t>Sales / Finance Manager</t>
  </si>
  <si>
    <t>9,50,000</t>
  </si>
  <si>
    <t>Associate Manager, Drug Safety Operations</t>
  </si>
  <si>
    <t>15000inr</t>
  </si>
  <si>
    <t xml:space="preserve">Project Lead </t>
  </si>
  <si>
    <t>INR800000</t>
  </si>
  <si>
    <t xml:space="preserve">Financial Analyst </t>
  </si>
  <si>
    <t>bUSINESS aNALYST</t>
  </si>
  <si>
    <t>Customer Service</t>
  </si>
  <si>
    <t>CHF140000</t>
  </si>
  <si>
    <t>CHF</t>
  </si>
  <si>
    <t>Projektleiter</t>
  </si>
  <si>
    <t>Pricing Manager</t>
  </si>
  <si>
    <t>Compliance Officer</t>
  </si>
  <si>
    <t>Data Management Solutions Supervisor</t>
  </si>
  <si>
    <t>Officer</t>
  </si>
  <si>
    <t>1.40 lac</t>
  </si>
  <si>
    <t>magic</t>
  </si>
  <si>
    <t>account</t>
  </si>
  <si>
    <t>purchasing manager</t>
  </si>
  <si>
    <t>equity research trainee</t>
  </si>
  <si>
    <t xml:space="preserve">project engineer </t>
  </si>
  <si>
    <t>Teacher</t>
  </si>
  <si>
    <t>regional sales manager</t>
  </si>
  <si>
    <t>croatia</t>
  </si>
  <si>
    <t>Â£22300</t>
  </si>
  <si>
    <t>Analysis &amp; insight consultant</t>
  </si>
  <si>
    <t>Â£31185</t>
  </si>
  <si>
    <t>Data Team Leader</t>
  </si>
  <si>
    <t>assistant account manager</t>
  </si>
  <si>
    <t>Scientist III</t>
  </si>
  <si>
    <t>Â£26500</t>
  </si>
  <si>
    <t>Compliance Manager</t>
  </si>
  <si>
    <t>Development Analyst</t>
  </si>
  <si>
    <t>computer operator</t>
  </si>
  <si>
    <t>ECommerce Manager</t>
  </si>
  <si>
    <t>Machine Scheduler</t>
  </si>
  <si>
    <t>$65,000 US</t>
  </si>
  <si>
    <t>Sr Financial Systems Analyst</t>
  </si>
  <si>
    <t>SFA</t>
  </si>
  <si>
    <t>Ð˜Ð¨ Ð¤Ñ‚Ñ„Ð´Ð½Ñ‹Ðµ</t>
  </si>
  <si>
    <t>ba</t>
  </si>
  <si>
    <t>Lead Financial Analyst</t>
  </si>
  <si>
    <t>Senior Associate Engineer</t>
  </si>
  <si>
    <t>Associate Manager</t>
  </si>
  <si>
    <t>Manager MIS &amp; Analytics</t>
  </si>
  <si>
    <t>aud145000</t>
  </si>
  <si>
    <t>Sales Cordinator</t>
  </si>
  <si>
    <t>Sr Executive</t>
  </si>
  <si>
    <t>4.5 Laks</t>
  </si>
  <si>
    <t>Manager, Operations</t>
  </si>
  <si>
    <t>IT Trainer</t>
  </si>
  <si>
    <t>administrator</t>
  </si>
  <si>
    <t>$214,000  USD</t>
  </si>
  <si>
    <t>Assistant Corporate Controller</t>
  </si>
  <si>
    <t>Data Integration Engenieer</t>
  </si>
  <si>
    <t>purchasing operations administrator</t>
  </si>
  <si>
    <t>Planning and Logistics Coordinator</t>
  </si>
  <si>
    <t>1600â‚¬ net monthly</t>
  </si>
  <si>
    <t>bank clerk</t>
  </si>
  <si>
    <t>Financial Modeler</t>
  </si>
  <si>
    <t>Personal Assistant</t>
  </si>
  <si>
    <t>Hong Kong</t>
  </si>
  <si>
    <t>INR 10 lacs p.a.</t>
  </si>
  <si>
    <t>Mnanager- Customer Project finance &amp; recovery</t>
  </si>
  <si>
    <t xml:space="preserve">Lead </t>
  </si>
  <si>
    <t>36000 British pounds</t>
  </si>
  <si>
    <t>Senior officer data reporting</t>
  </si>
  <si>
    <t>AM</t>
  </si>
  <si>
    <t>Rates Analyst</t>
  </si>
  <si>
    <t>Project Controller</t>
  </si>
  <si>
    <t>accoutant</t>
  </si>
  <si>
    <t>Programme Officer</t>
  </si>
  <si>
    <t>Digital Media Analyst</t>
  </si>
  <si>
    <t>Research Support Specialist</t>
  </si>
  <si>
    <t>US$ 85000</t>
  </si>
  <si>
    <t>Chief Financial Officer</t>
  </si>
  <si>
    <t>Â£33500</t>
  </si>
  <si>
    <t>Senior Manufacturing Engineer</t>
  </si>
  <si>
    <t>Customer Experence Engineer</t>
  </si>
  <si>
    <t>Baltic</t>
  </si>
  <si>
    <t>Manager - Controlling</t>
  </si>
  <si>
    <t>Sr. System Analyst</t>
  </si>
  <si>
    <t>Sr.Manager</t>
  </si>
  <si>
    <t>EUR 90000</t>
  </si>
  <si>
    <t>mainland Europe (Euro zone)</t>
  </si>
  <si>
    <t>$US16.110,72</t>
  </si>
  <si>
    <t>INFORMATION ANALIST</t>
  </si>
  <si>
    <t>COLOMBIA</t>
  </si>
  <si>
    <t>HR Supervisor</t>
  </si>
  <si>
    <t>Marketing Initatities Analyst</t>
  </si>
  <si>
    <t>Sales Compensation Analyst</t>
  </si>
  <si>
    <t>materials</t>
  </si>
  <si>
    <t>Actuarial Specialist</t>
  </si>
  <si>
    <t>Marketing Database Analyst</t>
  </si>
  <si>
    <t>INR 360000</t>
  </si>
  <si>
    <t>INR 50000</t>
  </si>
  <si>
    <t>Manager- Customer Support</t>
  </si>
  <si>
    <t>3.5 lac</t>
  </si>
  <si>
    <t>3r23regedf</t>
  </si>
  <si>
    <t>Revenue Focus Manager</t>
  </si>
  <si>
    <t>technical analyst</t>
  </si>
  <si>
    <t>US$100,000</t>
  </si>
  <si>
    <t>Senior Manager MIS</t>
  </si>
  <si>
    <t>AUD63000</t>
  </si>
  <si>
    <t>Financial Modelling adviser</t>
  </si>
  <si>
    <t>pm</t>
  </si>
  <si>
    <t>DK</t>
  </si>
  <si>
    <t>AML Analyst</t>
  </si>
  <si>
    <t xml:space="preserve">analyst </t>
  </si>
  <si>
    <t>$AUD 76300</t>
  </si>
  <si>
    <t>manager purchase</t>
  </si>
  <si>
    <t>Process Analyst</t>
  </si>
  <si>
    <t>60k usd</t>
  </si>
  <si>
    <t>buyer</t>
  </si>
  <si>
    <t>Inventory Analyst</t>
  </si>
  <si>
    <t>operator</t>
  </si>
  <si>
    <t>52,224.00ETB</t>
  </si>
  <si>
    <t>ETB</t>
  </si>
  <si>
    <t>Project Costing &amp;Dashboard reporting</t>
  </si>
  <si>
    <t>Ethiopia</t>
  </si>
  <si>
    <t>Marketing Analyst Co-op</t>
  </si>
  <si>
    <t>abc</t>
  </si>
  <si>
    <t>Rs23000/month</t>
  </si>
  <si>
    <t>MIS specialist</t>
  </si>
  <si>
    <t>research associate</t>
  </si>
  <si>
    <t>Monitoring and Evaluation Officer</t>
  </si>
  <si>
    <t>Vice President - Finance</t>
  </si>
  <si>
    <t xml:space="preserve">Operations Analyst </t>
  </si>
  <si>
    <t>Poultry Analyst</t>
  </si>
  <si>
    <t>Customer Resolution</t>
  </si>
  <si>
    <t>Business Analist</t>
  </si>
  <si>
    <t>south africa</t>
  </si>
  <si>
    <t>Oman</t>
  </si>
  <si>
    <t>eorl</t>
  </si>
  <si>
    <t>Corporate Trainer</t>
  </si>
  <si>
    <t>Administrative Coordinator</t>
  </si>
  <si>
    <t>Unique ID</t>
  </si>
  <si>
    <t>ID0001</t>
  </si>
  <si>
    <t>ID0002</t>
  </si>
  <si>
    <t>ID0003</t>
  </si>
  <si>
    <t>ID0004</t>
  </si>
  <si>
    <t>ID0005</t>
  </si>
  <si>
    <t>ID0006</t>
  </si>
  <si>
    <t>ID0007</t>
  </si>
  <si>
    <t>ID0008</t>
  </si>
  <si>
    <t>ID0009</t>
  </si>
  <si>
    <t>ID0010</t>
  </si>
  <si>
    <t>ID0011</t>
  </si>
  <si>
    <t>ID0012</t>
  </si>
  <si>
    <t>ID0013</t>
  </si>
  <si>
    <t>ID0014</t>
  </si>
  <si>
    <t>ID0015</t>
  </si>
  <si>
    <t>ID0016</t>
  </si>
  <si>
    <t>ID0017</t>
  </si>
  <si>
    <t>ID0018</t>
  </si>
  <si>
    <t>ID0019</t>
  </si>
  <si>
    <t>ID0020</t>
  </si>
  <si>
    <t>ID0021</t>
  </si>
  <si>
    <t>ID0022</t>
  </si>
  <si>
    <t>ID0023</t>
  </si>
  <si>
    <t>ID0024</t>
  </si>
  <si>
    <t>ID0025</t>
  </si>
  <si>
    <t>ID0026</t>
  </si>
  <si>
    <t>ID0028</t>
  </si>
  <si>
    <t>ID0029</t>
  </si>
  <si>
    <t>ID0030</t>
  </si>
  <si>
    <t>ID0031</t>
  </si>
  <si>
    <t>ID0032</t>
  </si>
  <si>
    <t>ID0033</t>
  </si>
  <si>
    <t>ID0035</t>
  </si>
  <si>
    <t>ID0036</t>
  </si>
  <si>
    <t>ID0037</t>
  </si>
  <si>
    <t>ID0038</t>
  </si>
  <si>
    <t>ID0039</t>
  </si>
  <si>
    <t>ID0040</t>
  </si>
  <si>
    <t>ID0041</t>
  </si>
  <si>
    <t>ID0042</t>
  </si>
  <si>
    <t>ID0043</t>
  </si>
  <si>
    <t>ID0044</t>
  </si>
  <si>
    <t>ID0045</t>
  </si>
  <si>
    <t>ID0046</t>
  </si>
  <si>
    <t>ID0047</t>
  </si>
  <si>
    <t>ID0048</t>
  </si>
  <si>
    <t>ID0049</t>
  </si>
  <si>
    <t>ID0050</t>
  </si>
  <si>
    <t>ID0051</t>
  </si>
  <si>
    <t>ID0052</t>
  </si>
  <si>
    <t>ID0053</t>
  </si>
  <si>
    <t>ID0054</t>
  </si>
  <si>
    <t>ID0055</t>
  </si>
  <si>
    <t>ID0056</t>
  </si>
  <si>
    <t>ID0057</t>
  </si>
  <si>
    <t>ID0058</t>
  </si>
  <si>
    <t>ID0059</t>
  </si>
  <si>
    <t>ID0060</t>
  </si>
  <si>
    <t>ID0061</t>
  </si>
  <si>
    <t>ID0062</t>
  </si>
  <si>
    <t>ID0063</t>
  </si>
  <si>
    <t>ID0064</t>
  </si>
  <si>
    <t>ID0065</t>
  </si>
  <si>
    <t>ID0066</t>
  </si>
  <si>
    <t>ID0067</t>
  </si>
  <si>
    <t>ID0068</t>
  </si>
  <si>
    <t>ID0069</t>
  </si>
  <si>
    <t>ID0070</t>
  </si>
  <si>
    <t>ID0071</t>
  </si>
  <si>
    <t>ID0072</t>
  </si>
  <si>
    <t>ID0073</t>
  </si>
  <si>
    <t>ID0074</t>
  </si>
  <si>
    <t>ID0075</t>
  </si>
  <si>
    <t>ID0076</t>
  </si>
  <si>
    <t>ID0077</t>
  </si>
  <si>
    <t>ID0078</t>
  </si>
  <si>
    <t>ID0079</t>
  </si>
  <si>
    <t>ID0080</t>
  </si>
  <si>
    <t>ID0081</t>
  </si>
  <si>
    <t>ID0082</t>
  </si>
  <si>
    <t>ID0083</t>
  </si>
  <si>
    <t>ID0084</t>
  </si>
  <si>
    <t>ID0085</t>
  </si>
  <si>
    <t>ID0086</t>
  </si>
  <si>
    <t>ID0087</t>
  </si>
  <si>
    <t>ID0088</t>
  </si>
  <si>
    <t>ID0089</t>
  </si>
  <si>
    <t>ID0090</t>
  </si>
  <si>
    <t>ID0091</t>
  </si>
  <si>
    <t>ID0092</t>
  </si>
  <si>
    <t>ID0093</t>
  </si>
  <si>
    <t>ID0094</t>
  </si>
  <si>
    <t>ID0095</t>
  </si>
  <si>
    <t>ID0096</t>
  </si>
  <si>
    <t>ID0097</t>
  </si>
  <si>
    <t>ID0098</t>
  </si>
  <si>
    <t>ID0099</t>
  </si>
  <si>
    <t>ID0100</t>
  </si>
  <si>
    <t>ID0101</t>
  </si>
  <si>
    <t>ID0102</t>
  </si>
  <si>
    <t>ID0103</t>
  </si>
  <si>
    <t>ID0104</t>
  </si>
  <si>
    <t>ID0105</t>
  </si>
  <si>
    <t>ID0106</t>
  </si>
  <si>
    <t>ID0107</t>
  </si>
  <si>
    <t>ID0108</t>
  </si>
  <si>
    <t>ID0109</t>
  </si>
  <si>
    <t>ID0111</t>
  </si>
  <si>
    <t>ID0112</t>
  </si>
  <si>
    <t>ID0113</t>
  </si>
  <si>
    <t>ID0114</t>
  </si>
  <si>
    <t>ID0115</t>
  </si>
  <si>
    <t>ID0116</t>
  </si>
  <si>
    <t>ID0117</t>
  </si>
  <si>
    <t>ID0118</t>
  </si>
  <si>
    <t>ID0119</t>
  </si>
  <si>
    <t>ID0120</t>
  </si>
  <si>
    <t>ID0121</t>
  </si>
  <si>
    <t>ID0122</t>
  </si>
  <si>
    <t>ID0123</t>
  </si>
  <si>
    <t>ID0124</t>
  </si>
  <si>
    <t>ID0125</t>
  </si>
  <si>
    <t>ID0126</t>
  </si>
  <si>
    <t>ID0127</t>
  </si>
  <si>
    <t>ID0128</t>
  </si>
  <si>
    <t>ID0129</t>
  </si>
  <si>
    <t>ID0130</t>
  </si>
  <si>
    <t>ID0131</t>
  </si>
  <si>
    <t>ID0132</t>
  </si>
  <si>
    <t>ID0133</t>
  </si>
  <si>
    <t>ID0134</t>
  </si>
  <si>
    <t>ID0135</t>
  </si>
  <si>
    <t>ID0136</t>
  </si>
  <si>
    <t>ID0137</t>
  </si>
  <si>
    <t>ID0138</t>
  </si>
  <si>
    <t>ID0139</t>
  </si>
  <si>
    <t>ID0140</t>
  </si>
  <si>
    <t>ID0141</t>
  </si>
  <si>
    <t>ID0142</t>
  </si>
  <si>
    <t>ID0143</t>
  </si>
  <si>
    <t>ID0144</t>
  </si>
  <si>
    <t>ID0145</t>
  </si>
  <si>
    <t>ID0146</t>
  </si>
  <si>
    <t>ID0147</t>
  </si>
  <si>
    <t>ID0148</t>
  </si>
  <si>
    <t>ID0149</t>
  </si>
  <si>
    <t>ID0150</t>
  </si>
  <si>
    <t>ID0151</t>
  </si>
  <si>
    <t>ID0152</t>
  </si>
  <si>
    <t>ID0153</t>
  </si>
  <si>
    <t>ID0154</t>
  </si>
  <si>
    <t>ID0155</t>
  </si>
  <si>
    <t>ID0156</t>
  </si>
  <si>
    <t>ID0157</t>
  </si>
  <si>
    <t>ID0158</t>
  </si>
  <si>
    <t>ID0159</t>
  </si>
  <si>
    <t>ID0160</t>
  </si>
  <si>
    <t>ID0161</t>
  </si>
  <si>
    <t>ID0162</t>
  </si>
  <si>
    <t>ID0163</t>
  </si>
  <si>
    <t>ID0164</t>
  </si>
  <si>
    <t>ID0165</t>
  </si>
  <si>
    <t>ID0166</t>
  </si>
  <si>
    <t>ID0167</t>
  </si>
  <si>
    <t>ID0168</t>
  </si>
  <si>
    <t>ID0169</t>
  </si>
  <si>
    <t>ID0170</t>
  </si>
  <si>
    <t>ID0171</t>
  </si>
  <si>
    <t>ID0172</t>
  </si>
  <si>
    <t>ID0173</t>
  </si>
  <si>
    <t>ID0174</t>
  </si>
  <si>
    <t>ID0175</t>
  </si>
  <si>
    <t>ID0176</t>
  </si>
  <si>
    <t>ID0177</t>
  </si>
  <si>
    <t>ID0178</t>
  </si>
  <si>
    <t>ID0179</t>
  </si>
  <si>
    <t>ID0180</t>
  </si>
  <si>
    <t>ID0181</t>
  </si>
  <si>
    <t>ID0182</t>
  </si>
  <si>
    <t>ID0183</t>
  </si>
  <si>
    <t>ID0184</t>
  </si>
  <si>
    <t>ID0185</t>
  </si>
  <si>
    <t>ID0186</t>
  </si>
  <si>
    <t>ID0187</t>
  </si>
  <si>
    <t>ID0188</t>
  </si>
  <si>
    <t>ID0189</t>
  </si>
  <si>
    <t>ID0190</t>
  </si>
  <si>
    <t>ID0192</t>
  </si>
  <si>
    <t>ID0193</t>
  </si>
  <si>
    <t>ID0194</t>
  </si>
  <si>
    <t>ID0195</t>
  </si>
  <si>
    <t>ID0196</t>
  </si>
  <si>
    <t>ID0197</t>
  </si>
  <si>
    <t>ID0198</t>
  </si>
  <si>
    <t>ID0200</t>
  </si>
  <si>
    <t>ID0201</t>
  </si>
  <si>
    <t>ID0202</t>
  </si>
  <si>
    <t>ID0203</t>
  </si>
  <si>
    <t>ID0204</t>
  </si>
  <si>
    <t>ID0205</t>
  </si>
  <si>
    <t>ID0207</t>
  </si>
  <si>
    <t>ID0208</t>
  </si>
  <si>
    <t>ID0209</t>
  </si>
  <si>
    <t>ID0210</t>
  </si>
  <si>
    <t>ID0211</t>
  </si>
  <si>
    <t>ID0212</t>
  </si>
  <si>
    <t>ID0213</t>
  </si>
  <si>
    <t>ID0214</t>
  </si>
  <si>
    <t>ID0215</t>
  </si>
  <si>
    <t>ID0216</t>
  </si>
  <si>
    <t>ID0217</t>
  </si>
  <si>
    <t>ID0218</t>
  </si>
  <si>
    <t>ID0219</t>
  </si>
  <si>
    <t>ID0220</t>
  </si>
  <si>
    <t>ID0221</t>
  </si>
  <si>
    <t>ID0222</t>
  </si>
  <si>
    <t>ID0223</t>
  </si>
  <si>
    <t>ID0224</t>
  </si>
  <si>
    <t>ID0225</t>
  </si>
  <si>
    <t>ID0226</t>
  </si>
  <si>
    <t>ID0227</t>
  </si>
  <si>
    <t>ID0228</t>
  </si>
  <si>
    <t>ID0229</t>
  </si>
  <si>
    <t>ID0230</t>
  </si>
  <si>
    <t>ID0231</t>
  </si>
  <si>
    <t>ID0232</t>
  </si>
  <si>
    <t>ID0233</t>
  </si>
  <si>
    <t>ID0234</t>
  </si>
  <si>
    <t>ID0235</t>
  </si>
  <si>
    <t>ID0236</t>
  </si>
  <si>
    <t>ID0237</t>
  </si>
  <si>
    <t>ID0238</t>
  </si>
  <si>
    <t>ID0239</t>
  </si>
  <si>
    <t>ID0240</t>
  </si>
  <si>
    <t>ID0241</t>
  </si>
  <si>
    <t>ID0242</t>
  </si>
  <si>
    <t>ID0243</t>
  </si>
  <si>
    <t>ID0244</t>
  </si>
  <si>
    <t>ID0245</t>
  </si>
  <si>
    <t>ID0246</t>
  </si>
  <si>
    <t>ID0247</t>
  </si>
  <si>
    <t>ID0248</t>
  </si>
  <si>
    <t>ID0249</t>
  </si>
  <si>
    <t>ID0250</t>
  </si>
  <si>
    <t>ID0251</t>
  </si>
  <si>
    <t>ID0252</t>
  </si>
  <si>
    <t>ID0253</t>
  </si>
  <si>
    <t>ID0254</t>
  </si>
  <si>
    <t>ID0255</t>
  </si>
  <si>
    <t>ID0256</t>
  </si>
  <si>
    <t>ID0257</t>
  </si>
  <si>
    <t>ID0258</t>
  </si>
  <si>
    <t>ID0259</t>
  </si>
  <si>
    <t>ID0260</t>
  </si>
  <si>
    <t>ID0261</t>
  </si>
  <si>
    <t>ID0262</t>
  </si>
  <si>
    <t>ID0263</t>
  </si>
  <si>
    <t>ID0264</t>
  </si>
  <si>
    <t>ID0265</t>
  </si>
  <si>
    <t>ID0266</t>
  </si>
  <si>
    <t>ID0267</t>
  </si>
  <si>
    <t>ID0268</t>
  </si>
  <si>
    <t>ID0269</t>
  </si>
  <si>
    <t>ID0270</t>
  </si>
  <si>
    <t>ID0271</t>
  </si>
  <si>
    <t>ID0272</t>
  </si>
  <si>
    <t>ID0273</t>
  </si>
  <si>
    <t>ID0274</t>
  </si>
  <si>
    <t>ID0275</t>
  </si>
  <si>
    <t>ID0276</t>
  </si>
  <si>
    <t>ID0277</t>
  </si>
  <si>
    <t>ID0278</t>
  </si>
  <si>
    <t>ID0279</t>
  </si>
  <si>
    <t>ID0280</t>
  </si>
  <si>
    <t>ID0281</t>
  </si>
  <si>
    <t>ID0282</t>
  </si>
  <si>
    <t>ID0283</t>
  </si>
  <si>
    <t>ID0284</t>
  </si>
  <si>
    <t>ID0285</t>
  </si>
  <si>
    <t>ID0286</t>
  </si>
  <si>
    <t>ID0287</t>
  </si>
  <si>
    <t>ID0288</t>
  </si>
  <si>
    <t>ID0289</t>
  </si>
  <si>
    <t>ID0290</t>
  </si>
  <si>
    <t>ID0291</t>
  </si>
  <si>
    <t>ID0292</t>
  </si>
  <si>
    <t>ID0293</t>
  </si>
  <si>
    <t>ID0294</t>
  </si>
  <si>
    <t>ID0295</t>
  </si>
  <si>
    <t>ID0296</t>
  </si>
  <si>
    <t>ID0297</t>
  </si>
  <si>
    <t>ID0298</t>
  </si>
  <si>
    <t>ID0299</t>
  </si>
  <si>
    <t>ID0300</t>
  </si>
  <si>
    <t>ID0301</t>
  </si>
  <si>
    <t>ID0302</t>
  </si>
  <si>
    <t>ID0303</t>
  </si>
  <si>
    <t>ID0304</t>
  </si>
  <si>
    <t>ID0305</t>
  </si>
  <si>
    <t>ID0306</t>
  </si>
  <si>
    <t>ID0307</t>
  </si>
  <si>
    <t>ID0308</t>
  </si>
  <si>
    <t>ID0309</t>
  </si>
  <si>
    <t>ID0310</t>
  </si>
  <si>
    <t>ID0311</t>
  </si>
  <si>
    <t>ID0312</t>
  </si>
  <si>
    <t>ID0313</t>
  </si>
  <si>
    <t>ID0314</t>
  </si>
  <si>
    <t>ID0315</t>
  </si>
  <si>
    <t>ID0316</t>
  </si>
  <si>
    <t>ID0317</t>
  </si>
  <si>
    <t>ID0318</t>
  </si>
  <si>
    <t>ID0319</t>
  </si>
  <si>
    <t>ID0320</t>
  </si>
  <si>
    <t>ID0321</t>
  </si>
  <si>
    <t>ID0322</t>
  </si>
  <si>
    <t>ID0323</t>
  </si>
  <si>
    <t>ID0324</t>
  </si>
  <si>
    <t>ID0325</t>
  </si>
  <si>
    <t>ID0326</t>
  </si>
  <si>
    <t>ID0327</t>
  </si>
  <si>
    <t>ID0328</t>
  </si>
  <si>
    <t>ID0329</t>
  </si>
  <si>
    <t>ID0330</t>
  </si>
  <si>
    <t>ID0331</t>
  </si>
  <si>
    <t>ID0332</t>
  </si>
  <si>
    <t>ID0333</t>
  </si>
  <si>
    <t>ID0334</t>
  </si>
  <si>
    <t>ID0335</t>
  </si>
  <si>
    <t>ID0336</t>
  </si>
  <si>
    <t>ID0337</t>
  </si>
  <si>
    <t>ID0338</t>
  </si>
  <si>
    <t>ID0339</t>
  </si>
  <si>
    <t>ID0340</t>
  </si>
  <si>
    <t>ID0341</t>
  </si>
  <si>
    <t>ID0342</t>
  </si>
  <si>
    <t>ID0343</t>
  </si>
  <si>
    <t>ID0344</t>
  </si>
  <si>
    <t>ID0346</t>
  </si>
  <si>
    <t>ID0347</t>
  </si>
  <si>
    <t>ID0348</t>
  </si>
  <si>
    <t>ID0349</t>
  </si>
  <si>
    <t>ID0350</t>
  </si>
  <si>
    <t>ID0351</t>
  </si>
  <si>
    <t>ID0352</t>
  </si>
  <si>
    <t>ID0353</t>
  </si>
  <si>
    <t>ID0354</t>
  </si>
  <si>
    <t>ID0355</t>
  </si>
  <si>
    <t>ID0356</t>
  </si>
  <si>
    <t>ID0357</t>
  </si>
  <si>
    <t>ID0358</t>
  </si>
  <si>
    <t>ID0359</t>
  </si>
  <si>
    <t>ID0360</t>
  </si>
  <si>
    <t>ID0361</t>
  </si>
  <si>
    <t>ID0362</t>
  </si>
  <si>
    <t>ID0363</t>
  </si>
  <si>
    <t>ID0365</t>
  </si>
  <si>
    <t>ID0366</t>
  </si>
  <si>
    <t>ID0367</t>
  </si>
  <si>
    <t>ID0368</t>
  </si>
  <si>
    <t>ID0369</t>
  </si>
  <si>
    <t>ID0370</t>
  </si>
  <si>
    <t>ID0371</t>
  </si>
  <si>
    <t>ID0372</t>
  </si>
  <si>
    <t>ID0373</t>
  </si>
  <si>
    <t>ID0374</t>
  </si>
  <si>
    <t>ID0375</t>
  </si>
  <si>
    <t>ID0376</t>
  </si>
  <si>
    <t>ID0377</t>
  </si>
  <si>
    <t>ID0378</t>
  </si>
  <si>
    <t>ID0379</t>
  </si>
  <si>
    <t>ID0380</t>
  </si>
  <si>
    <t>ID0381</t>
  </si>
  <si>
    <t>ID0382</t>
  </si>
  <si>
    <t>ID0383</t>
  </si>
  <si>
    <t>ID0384</t>
  </si>
  <si>
    <t>ID0385</t>
  </si>
  <si>
    <t>ID0386</t>
  </si>
  <si>
    <t>ID0387</t>
  </si>
  <si>
    <t>ID0388</t>
  </si>
  <si>
    <t>ID0389</t>
  </si>
  <si>
    <t>ID0390</t>
  </si>
  <si>
    <t>ID0391</t>
  </si>
  <si>
    <t>ID0392</t>
  </si>
  <si>
    <t>ID0393</t>
  </si>
  <si>
    <t>ID0394</t>
  </si>
  <si>
    <t>ID0395</t>
  </si>
  <si>
    <t>ID0396</t>
  </si>
  <si>
    <t>ID0397</t>
  </si>
  <si>
    <t>ID0398</t>
  </si>
  <si>
    <t>ID0399</t>
  </si>
  <si>
    <t>ID0400</t>
  </si>
  <si>
    <t>ID0401</t>
  </si>
  <si>
    <t>ID0402</t>
  </si>
  <si>
    <t>ID0403</t>
  </si>
  <si>
    <t>ID0404</t>
  </si>
  <si>
    <t>ID0405</t>
  </si>
  <si>
    <t>ID0406</t>
  </si>
  <si>
    <t>ID0407</t>
  </si>
  <si>
    <t>ID0408</t>
  </si>
  <si>
    <t>ID0409</t>
  </si>
  <si>
    <t>ID0410</t>
  </si>
  <si>
    <t>ID0411</t>
  </si>
  <si>
    <t>ID0412</t>
  </si>
  <si>
    <t>ID0413</t>
  </si>
  <si>
    <t>ID0414</t>
  </si>
  <si>
    <t>ID0415</t>
  </si>
  <si>
    <t>ID0416</t>
  </si>
  <si>
    <t>ID0417</t>
  </si>
  <si>
    <t>ID0418</t>
  </si>
  <si>
    <t>ID0419</t>
  </si>
  <si>
    <t>ID0420</t>
  </si>
  <si>
    <t>ID0421</t>
  </si>
  <si>
    <t>ID0422</t>
  </si>
  <si>
    <t>ID0423</t>
  </si>
  <si>
    <t>ID0424</t>
  </si>
  <si>
    <t>ID0425</t>
  </si>
  <si>
    <t>ID0426</t>
  </si>
  <si>
    <t>ID0427</t>
  </si>
  <si>
    <t>ID0428</t>
  </si>
  <si>
    <t>ID0429</t>
  </si>
  <si>
    <t>ID0430</t>
  </si>
  <si>
    <t>ID0431</t>
  </si>
  <si>
    <t>ID0432</t>
  </si>
  <si>
    <t>ID0433</t>
  </si>
  <si>
    <t>ID0434</t>
  </si>
  <si>
    <t>ID0435</t>
  </si>
  <si>
    <t>ID0436</t>
  </si>
  <si>
    <t>ID0437</t>
  </si>
  <si>
    <t>ID0438</t>
  </si>
  <si>
    <t>ID0439</t>
  </si>
  <si>
    <t>ID0440</t>
  </si>
  <si>
    <t>ID0441</t>
  </si>
  <si>
    <t>ID0442</t>
  </si>
  <si>
    <t>ID0443</t>
  </si>
  <si>
    <t>ID0444</t>
  </si>
  <si>
    <t>ID0445</t>
  </si>
  <si>
    <t>ID0446</t>
  </si>
  <si>
    <t>ID0447</t>
  </si>
  <si>
    <t>ID0448</t>
  </si>
  <si>
    <t>ID0449</t>
  </si>
  <si>
    <t>ID0450</t>
  </si>
  <si>
    <t>ID0451</t>
  </si>
  <si>
    <t>ID0452</t>
  </si>
  <si>
    <t>ID0453</t>
  </si>
  <si>
    <t>ID0454</t>
  </si>
  <si>
    <t>ID0455</t>
  </si>
  <si>
    <t>ID0456</t>
  </si>
  <si>
    <t>ID0457</t>
  </si>
  <si>
    <t>ID0458</t>
  </si>
  <si>
    <t>ID0459</t>
  </si>
  <si>
    <t>ID0460</t>
  </si>
  <si>
    <t>ID0461</t>
  </si>
  <si>
    <t>ID0462</t>
  </si>
  <si>
    <t>ID0463</t>
  </si>
  <si>
    <t>ID0464</t>
  </si>
  <si>
    <t>ID0465</t>
  </si>
  <si>
    <t>ID0466</t>
  </si>
  <si>
    <t>ID0467</t>
  </si>
  <si>
    <t>ID0468</t>
  </si>
  <si>
    <t>ID0469</t>
  </si>
  <si>
    <t>ID0470</t>
  </si>
  <si>
    <t>ID0471</t>
  </si>
  <si>
    <t>ID0472</t>
  </si>
  <si>
    <t>ID0473</t>
  </si>
  <si>
    <t>ID0474</t>
  </si>
  <si>
    <t>ID0476</t>
  </si>
  <si>
    <t>ID0477</t>
  </si>
  <si>
    <t>ID0478</t>
  </si>
  <si>
    <t>ID0479</t>
  </si>
  <si>
    <t>ID0480</t>
  </si>
  <si>
    <t>ID0481</t>
  </si>
  <si>
    <t>ID0482</t>
  </si>
  <si>
    <t>ID0484</t>
  </si>
  <si>
    <t>ID0485</t>
  </si>
  <si>
    <t>ID0486</t>
  </si>
  <si>
    <t>ID0487</t>
  </si>
  <si>
    <t>ID0488</t>
  </si>
  <si>
    <t>ID0489</t>
  </si>
  <si>
    <t>ID0490</t>
  </si>
  <si>
    <t>ID0491</t>
  </si>
  <si>
    <t>ID0492</t>
  </si>
  <si>
    <t>ID0493</t>
  </si>
  <si>
    <t>ID0494</t>
  </si>
  <si>
    <t>ID0495</t>
  </si>
  <si>
    <t>ID0496</t>
  </si>
  <si>
    <t>ID0497</t>
  </si>
  <si>
    <t>ID0498</t>
  </si>
  <si>
    <t>ID0499</t>
  </si>
  <si>
    <t>ID0500</t>
  </si>
  <si>
    <t>ID0501</t>
  </si>
  <si>
    <t>ID0502</t>
  </si>
  <si>
    <t>ID0503</t>
  </si>
  <si>
    <t>ID0504</t>
  </si>
  <si>
    <t>ID0505</t>
  </si>
  <si>
    <t>ID0506</t>
  </si>
  <si>
    <t>ID0507</t>
  </si>
  <si>
    <t>ID0508</t>
  </si>
  <si>
    <t>ID0509</t>
  </si>
  <si>
    <t>ID0510</t>
  </si>
  <si>
    <t>ID0511</t>
  </si>
  <si>
    <t>ID0512</t>
  </si>
  <si>
    <t>ID0513</t>
  </si>
  <si>
    <t>ID0514</t>
  </si>
  <si>
    <t>ID0515</t>
  </si>
  <si>
    <t>ID0516</t>
  </si>
  <si>
    <t>ID0517</t>
  </si>
  <si>
    <t>ID0518</t>
  </si>
  <si>
    <t>ID0519</t>
  </si>
  <si>
    <t>ID0520</t>
  </si>
  <si>
    <t>ID0521</t>
  </si>
  <si>
    <t>ID0522</t>
  </si>
  <si>
    <t>ID0523</t>
  </si>
  <si>
    <t>ID0524</t>
  </si>
  <si>
    <t>ID0525</t>
  </si>
  <si>
    <t>ID0526</t>
  </si>
  <si>
    <t>ID0527</t>
  </si>
  <si>
    <t>ID0528</t>
  </si>
  <si>
    <t>ID0529</t>
  </si>
  <si>
    <t>ID0530</t>
  </si>
  <si>
    <t>ID0531</t>
  </si>
  <si>
    <t>ID0532</t>
  </si>
  <si>
    <t>ID0533</t>
  </si>
  <si>
    <t>ID0534</t>
  </si>
  <si>
    <t>ID0535</t>
  </si>
  <si>
    <t>ID0536</t>
  </si>
  <si>
    <t>ID0537</t>
  </si>
  <si>
    <t>ID0538</t>
  </si>
  <si>
    <t>ID0539</t>
  </si>
  <si>
    <t>ID0540</t>
  </si>
  <si>
    <t>ID0541</t>
  </si>
  <si>
    <t>ID0543</t>
  </si>
  <si>
    <t>ID0544</t>
  </si>
  <si>
    <t>ID0545</t>
  </si>
  <si>
    <t>ID0546</t>
  </si>
  <si>
    <t>ID0547</t>
  </si>
  <si>
    <t>ID0548</t>
  </si>
  <si>
    <t>ID0549</t>
  </si>
  <si>
    <t>ID0550</t>
  </si>
  <si>
    <t>ID0551</t>
  </si>
  <si>
    <t>ID0552</t>
  </si>
  <si>
    <t>ID0553</t>
  </si>
  <si>
    <t>ID0554</t>
  </si>
  <si>
    <t>ID0555</t>
  </si>
  <si>
    <t>ID0556</t>
  </si>
  <si>
    <t>ID0557</t>
  </si>
  <si>
    <t>ID0558</t>
  </si>
  <si>
    <t>ID0559</t>
  </si>
  <si>
    <t>ID0560</t>
  </si>
  <si>
    <t>ID0561</t>
  </si>
  <si>
    <t>ID0562</t>
  </si>
  <si>
    <t>ID0563</t>
  </si>
  <si>
    <t>ID0564</t>
  </si>
  <si>
    <t>ID0565</t>
  </si>
  <si>
    <t>ID0566</t>
  </si>
  <si>
    <t>ID0567</t>
  </si>
  <si>
    <t>ID0568</t>
  </si>
  <si>
    <t>ID0569</t>
  </si>
  <si>
    <t>ID0570</t>
  </si>
  <si>
    <t>ID0572</t>
  </si>
  <si>
    <t>ID0573</t>
  </si>
  <si>
    <t>ID0574</t>
  </si>
  <si>
    <t>ID0575</t>
  </si>
  <si>
    <t>ID0576</t>
  </si>
  <si>
    <t>ID0577</t>
  </si>
  <si>
    <t>ID0578</t>
  </si>
  <si>
    <t>ID0579</t>
  </si>
  <si>
    <t>ID0580</t>
  </si>
  <si>
    <t>ID0581</t>
  </si>
  <si>
    <t>ID0582</t>
  </si>
  <si>
    <t>ID0583</t>
  </si>
  <si>
    <t>ID0584</t>
  </si>
  <si>
    <t>ID0585</t>
  </si>
  <si>
    <t>ID0586</t>
  </si>
  <si>
    <t>ID0587</t>
  </si>
  <si>
    <t>ID0588</t>
  </si>
  <si>
    <t>ID0589</t>
  </si>
  <si>
    <t>ID0590</t>
  </si>
  <si>
    <t>ID0591</t>
  </si>
  <si>
    <t>ID0592</t>
  </si>
  <si>
    <t>ID0593</t>
  </si>
  <si>
    <t>ID0594</t>
  </si>
  <si>
    <t>ID0595</t>
  </si>
  <si>
    <t>ID0596</t>
  </si>
  <si>
    <t>ID0597</t>
  </si>
  <si>
    <t>ID0598</t>
  </si>
  <si>
    <t>ID0599</t>
  </si>
  <si>
    <t>ID0600</t>
  </si>
  <si>
    <t>ID0601</t>
  </si>
  <si>
    <t>ID0602</t>
  </si>
  <si>
    <t>ID0603</t>
  </si>
  <si>
    <t>ID0604</t>
  </si>
  <si>
    <t>ID0605</t>
  </si>
  <si>
    <t>ID0606</t>
  </si>
  <si>
    <t>ID0608</t>
  </si>
  <si>
    <t>ID0609</t>
  </si>
  <si>
    <t>ID0611</t>
  </si>
  <si>
    <t>ID0612</t>
  </si>
  <si>
    <t>ID0613</t>
  </si>
  <si>
    <t>ID0614</t>
  </si>
  <si>
    <t>ID0615</t>
  </si>
  <si>
    <t>ID0616</t>
  </si>
  <si>
    <t>ID0617</t>
  </si>
  <si>
    <t>ID0618</t>
  </si>
  <si>
    <t>ID0619</t>
  </si>
  <si>
    <t>ID0620</t>
  </si>
  <si>
    <t>ID0621</t>
  </si>
  <si>
    <t>ID0622</t>
  </si>
  <si>
    <t>ID0623</t>
  </si>
  <si>
    <t>ID0624</t>
  </si>
  <si>
    <t>ID0625</t>
  </si>
  <si>
    <t>ID0626</t>
  </si>
  <si>
    <t>ID0627</t>
  </si>
  <si>
    <t>ID0628</t>
  </si>
  <si>
    <t>ID0629</t>
  </si>
  <si>
    <t>ID0630</t>
  </si>
  <si>
    <t>ID0631</t>
  </si>
  <si>
    <t>ID0632</t>
  </si>
  <si>
    <t>ID0633</t>
  </si>
  <si>
    <t>ID0634</t>
  </si>
  <si>
    <t>ID0635</t>
  </si>
  <si>
    <t>ID0636</t>
  </si>
  <si>
    <t>ID0637</t>
  </si>
  <si>
    <t>ID0638</t>
  </si>
  <si>
    <t>ID0639</t>
  </si>
  <si>
    <t>ID0640</t>
  </si>
  <si>
    <t>ID0641</t>
  </si>
  <si>
    <t>ID0642</t>
  </si>
  <si>
    <t>ID0643</t>
  </si>
  <si>
    <t>ID0644</t>
  </si>
  <si>
    <t>ID0645</t>
  </si>
  <si>
    <t>ID0646</t>
  </si>
  <si>
    <t>ID0647</t>
  </si>
  <si>
    <t>ID0648</t>
  </si>
  <si>
    <t>ID0649</t>
  </si>
  <si>
    <t>ID0650</t>
  </si>
  <si>
    <t>ID0651</t>
  </si>
  <si>
    <t>ID0652</t>
  </si>
  <si>
    <t>ID0653</t>
  </si>
  <si>
    <t>ID0654</t>
  </si>
  <si>
    <t>ID0655</t>
  </si>
  <si>
    <t>ID0657</t>
  </si>
  <si>
    <t>ID0658</t>
  </si>
  <si>
    <t>ID0659</t>
  </si>
  <si>
    <t>ID0660</t>
  </si>
  <si>
    <t>ID0661</t>
  </si>
  <si>
    <t>ID0662</t>
  </si>
  <si>
    <t>ID0663</t>
  </si>
  <si>
    <t>ID0664</t>
  </si>
  <si>
    <t>ID0665</t>
  </si>
  <si>
    <t>ID0666</t>
  </si>
  <si>
    <t>ID0667</t>
  </si>
  <si>
    <t>ID0668</t>
  </si>
  <si>
    <t>ID0669</t>
  </si>
  <si>
    <t>ID0670</t>
  </si>
  <si>
    <t>ID0671</t>
  </si>
  <si>
    <t>ID0672</t>
  </si>
  <si>
    <t>ID0673</t>
  </si>
  <si>
    <t>ID0674</t>
  </si>
  <si>
    <t>ID0675</t>
  </si>
  <si>
    <t>ID0676</t>
  </si>
  <si>
    <t>ID0677</t>
  </si>
  <si>
    <t>ID0678</t>
  </si>
  <si>
    <t>ID0679</t>
  </si>
  <si>
    <t>ID0680</t>
  </si>
  <si>
    <t>ID0681</t>
  </si>
  <si>
    <t>ID0682</t>
  </si>
  <si>
    <t>ID0683</t>
  </si>
  <si>
    <t>ID0684</t>
  </si>
  <si>
    <t>ID0685</t>
  </si>
  <si>
    <t>ID0686</t>
  </si>
  <si>
    <t>ID0687</t>
  </si>
  <si>
    <t>ID0688</t>
  </si>
  <si>
    <t>ID0689</t>
  </si>
  <si>
    <t>ID0690</t>
  </si>
  <si>
    <t>ID0691</t>
  </si>
  <si>
    <t>ID0692</t>
  </si>
  <si>
    <t>ID0693</t>
  </si>
  <si>
    <t>ID0694</t>
  </si>
  <si>
    <t>ID0695</t>
  </si>
  <si>
    <t>ID0696</t>
  </si>
  <si>
    <t>ID0697</t>
  </si>
  <si>
    <t>ID0698</t>
  </si>
  <si>
    <t>ID0699</t>
  </si>
  <si>
    <t>ID0700</t>
  </si>
  <si>
    <t>ID0701</t>
  </si>
  <si>
    <t>ID0702</t>
  </si>
  <si>
    <t>ID0703</t>
  </si>
  <si>
    <t>ID0704</t>
  </si>
  <si>
    <t>ID0705</t>
  </si>
  <si>
    <t>ID0706</t>
  </si>
  <si>
    <t>ID0707</t>
  </si>
  <si>
    <t>ID0708</t>
  </si>
  <si>
    <t>ID0709</t>
  </si>
  <si>
    <t>ID0710</t>
  </si>
  <si>
    <t>ID0711</t>
  </si>
  <si>
    <t>ID0712</t>
  </si>
  <si>
    <t>ID0713</t>
  </si>
  <si>
    <t>ID0714</t>
  </si>
  <si>
    <t>ID0715</t>
  </si>
  <si>
    <t>ID0716</t>
  </si>
  <si>
    <t>ID0717</t>
  </si>
  <si>
    <t>ID0718</t>
  </si>
  <si>
    <t>ID0719</t>
  </si>
  <si>
    <t>ID0720</t>
  </si>
  <si>
    <t>ID0721</t>
  </si>
  <si>
    <t>ID0722</t>
  </si>
  <si>
    <t>ID0723</t>
  </si>
  <si>
    <t>ID0724</t>
  </si>
  <si>
    <t>ID0725</t>
  </si>
  <si>
    <t>ID0726</t>
  </si>
  <si>
    <t>ID0727</t>
  </si>
  <si>
    <t>ID0728</t>
  </si>
  <si>
    <t>ID0729</t>
  </si>
  <si>
    <t>ID0730</t>
  </si>
  <si>
    <t>ID0731</t>
  </si>
  <si>
    <t>ID0732</t>
  </si>
  <si>
    <t>ID0733</t>
  </si>
  <si>
    <t>ID0734</t>
  </si>
  <si>
    <t>ID0735</t>
  </si>
  <si>
    <t>ID0736</t>
  </si>
  <si>
    <t>ID0737</t>
  </si>
  <si>
    <t>ID0738</t>
  </si>
  <si>
    <t>ID0739</t>
  </si>
  <si>
    <t>ID0740</t>
  </si>
  <si>
    <t>ID0741</t>
  </si>
  <si>
    <t>ID0742</t>
  </si>
  <si>
    <t>ID0743</t>
  </si>
  <si>
    <t>ID0744</t>
  </si>
  <si>
    <t>ID0745</t>
  </si>
  <si>
    <t>ID0746</t>
  </si>
  <si>
    <t>ID0747</t>
  </si>
  <si>
    <t>ID0748</t>
  </si>
  <si>
    <t>ID0749</t>
  </si>
  <si>
    <t>ID0750</t>
  </si>
  <si>
    <t>ID0751</t>
  </si>
  <si>
    <t>ID0752</t>
  </si>
  <si>
    <t>ID0753</t>
  </si>
  <si>
    <t>ID0754</t>
  </si>
  <si>
    <t>ID0755</t>
  </si>
  <si>
    <t>ID0756</t>
  </si>
  <si>
    <t>ID0757</t>
  </si>
  <si>
    <t>ID0758</t>
  </si>
  <si>
    <t>ID0759</t>
  </si>
  <si>
    <t>ID0760</t>
  </si>
  <si>
    <t>ID0761</t>
  </si>
  <si>
    <t>ID0762</t>
  </si>
  <si>
    <t>ID0763</t>
  </si>
  <si>
    <t>ID0764</t>
  </si>
  <si>
    <t>ID0765</t>
  </si>
  <si>
    <t>ID0766</t>
  </si>
  <si>
    <t>ID0767</t>
  </si>
  <si>
    <t>ID0768</t>
  </si>
  <si>
    <t>ID0769</t>
  </si>
  <si>
    <t>ID0770</t>
  </si>
  <si>
    <t>ID0771</t>
  </si>
  <si>
    <t>ID0772</t>
  </si>
  <si>
    <t>ID0773</t>
  </si>
  <si>
    <t>ID0774</t>
  </si>
  <si>
    <t>ID0775</t>
  </si>
  <si>
    <t>ID0776</t>
  </si>
  <si>
    <t>ID0777</t>
  </si>
  <si>
    <t>ID0778</t>
  </si>
  <si>
    <t>ID0779</t>
  </si>
  <si>
    <t>ID0780</t>
  </si>
  <si>
    <t>ID0781</t>
  </si>
  <si>
    <t>ID0782</t>
  </si>
  <si>
    <t>ID0783</t>
  </si>
  <si>
    <t>ID0784</t>
  </si>
  <si>
    <t>ID0785</t>
  </si>
  <si>
    <t>ID0786</t>
  </si>
  <si>
    <t>ID0787</t>
  </si>
  <si>
    <t>ID0788</t>
  </si>
  <si>
    <t>ID0789</t>
  </si>
  <si>
    <t>ID0790</t>
  </si>
  <si>
    <t>ID0791</t>
  </si>
  <si>
    <t>ID0792</t>
  </si>
  <si>
    <t>ID0793</t>
  </si>
  <si>
    <t>ID0794</t>
  </si>
  <si>
    <t>ID0795</t>
  </si>
  <si>
    <t>ID0796</t>
  </si>
  <si>
    <t>ID0797</t>
  </si>
  <si>
    <t>ID0798</t>
  </si>
  <si>
    <t>ID0799</t>
  </si>
  <si>
    <t>ID0800</t>
  </si>
  <si>
    <t>ID0801</t>
  </si>
  <si>
    <t>ID0802</t>
  </si>
  <si>
    <t>ID0803</t>
  </si>
  <si>
    <t>ID0804</t>
  </si>
  <si>
    <t>ID0805</t>
  </si>
  <si>
    <t>ID0806</t>
  </si>
  <si>
    <t>ID0807</t>
  </si>
  <si>
    <t>ID0808</t>
  </si>
  <si>
    <t>ID0809</t>
  </si>
  <si>
    <t>ID0810</t>
  </si>
  <si>
    <t>ID0811</t>
  </si>
  <si>
    <t>ID0812</t>
  </si>
  <si>
    <t>ID0813</t>
  </si>
  <si>
    <t>ID0814</t>
  </si>
  <si>
    <t>ID0815</t>
  </si>
  <si>
    <t>ID0816</t>
  </si>
  <si>
    <t>ID0817</t>
  </si>
  <si>
    <t>ID0818</t>
  </si>
  <si>
    <t>ID0820</t>
  </si>
  <si>
    <t>ID0821</t>
  </si>
  <si>
    <t>ID0822</t>
  </si>
  <si>
    <t>ID0823</t>
  </si>
  <si>
    <t>ID0824</t>
  </si>
  <si>
    <t>ID0825</t>
  </si>
  <si>
    <t>ID0826</t>
  </si>
  <si>
    <t>ID0827</t>
  </si>
  <si>
    <t>ID0828</t>
  </si>
  <si>
    <t>ID0829</t>
  </si>
  <si>
    <t>ID0830</t>
  </si>
  <si>
    <t>ID0831</t>
  </si>
  <si>
    <t>ID0832</t>
  </si>
  <si>
    <t>ID0833</t>
  </si>
  <si>
    <t>ID0834</t>
  </si>
  <si>
    <t>ID0835</t>
  </si>
  <si>
    <t>ID0836</t>
  </si>
  <si>
    <t>ID0837</t>
  </si>
  <si>
    <t>ID0838</t>
  </si>
  <si>
    <t>ID0839</t>
  </si>
  <si>
    <t>ID0840</t>
  </si>
  <si>
    <t>ID0841</t>
  </si>
  <si>
    <t>ID0842</t>
  </si>
  <si>
    <t>ID0844</t>
  </si>
  <si>
    <t>ID0845</t>
  </si>
  <si>
    <t>ID0846</t>
  </si>
  <si>
    <t>ID0847</t>
  </si>
  <si>
    <t>ID0848</t>
  </si>
  <si>
    <t>ID0849</t>
  </si>
  <si>
    <t>ID0850</t>
  </si>
  <si>
    <t>ID0851</t>
  </si>
  <si>
    <t>ID0852</t>
  </si>
  <si>
    <t>ID0854</t>
  </si>
  <si>
    <t>ID0855</t>
  </si>
  <si>
    <t>ID0856</t>
  </si>
  <si>
    <t>ID0857</t>
  </si>
  <si>
    <t>ID0858</t>
  </si>
  <si>
    <t>ID0859</t>
  </si>
  <si>
    <t>ID0860</t>
  </si>
  <si>
    <t>ID0861</t>
  </si>
  <si>
    <t>ID0862</t>
  </si>
  <si>
    <t>ID0863</t>
  </si>
  <si>
    <t>ID0864</t>
  </si>
  <si>
    <t>ID0865</t>
  </si>
  <si>
    <t>ID0866</t>
  </si>
  <si>
    <t>ID0867</t>
  </si>
  <si>
    <t>ID0868</t>
  </si>
  <si>
    <t>ID0869</t>
  </si>
  <si>
    <t>ID0870</t>
  </si>
  <si>
    <t>ID0871</t>
  </si>
  <si>
    <t>ID0872</t>
  </si>
  <si>
    <t>ID0873</t>
  </si>
  <si>
    <t>ID0874</t>
  </si>
  <si>
    <t>ID0875</t>
  </si>
  <si>
    <t>ID0876</t>
  </si>
  <si>
    <t>ID0877</t>
  </si>
  <si>
    <t>ID0878</t>
  </si>
  <si>
    <t>ID0879</t>
  </si>
  <si>
    <t>ID0880</t>
  </si>
  <si>
    <t>ID0881</t>
  </si>
  <si>
    <t>ID0882</t>
  </si>
  <si>
    <t>ID0883</t>
  </si>
  <si>
    <t>ID0884</t>
  </si>
  <si>
    <t>ID0885</t>
  </si>
  <si>
    <t>ID0886</t>
  </si>
  <si>
    <t>ID0887</t>
  </si>
  <si>
    <t>ID0888</t>
  </si>
  <si>
    <t>ID0889</t>
  </si>
  <si>
    <t>ID0890</t>
  </si>
  <si>
    <t>ID0891</t>
  </si>
  <si>
    <t>ID0892</t>
  </si>
  <si>
    <t>ID0893</t>
  </si>
  <si>
    <t>ID0894</t>
  </si>
  <si>
    <t>ID0895</t>
  </si>
  <si>
    <t>ID0896</t>
  </si>
  <si>
    <t>ID0897</t>
  </si>
  <si>
    <t>ID0898</t>
  </si>
  <si>
    <t>ID0899</t>
  </si>
  <si>
    <t>ID0900</t>
  </si>
  <si>
    <t>ID0901</t>
  </si>
  <si>
    <t>ID0903</t>
  </si>
  <si>
    <t>ID0904</t>
  </si>
  <si>
    <t>ID0905</t>
  </si>
  <si>
    <t>ID0906</t>
  </si>
  <si>
    <t>ID0907</t>
  </si>
  <si>
    <t>ID0908</t>
  </si>
  <si>
    <t>ID0909</t>
  </si>
  <si>
    <t>ID0910</t>
  </si>
  <si>
    <t>ID0911</t>
  </si>
  <si>
    <t>ID0912</t>
  </si>
  <si>
    <t>ID0913</t>
  </si>
  <si>
    <t>ID0914</t>
  </si>
  <si>
    <t>ID0915</t>
  </si>
  <si>
    <t>ID0916</t>
  </si>
  <si>
    <t>ID0917</t>
  </si>
  <si>
    <t>ID0918</t>
  </si>
  <si>
    <t>ID0919</t>
  </si>
  <si>
    <t>ID0920</t>
  </si>
  <si>
    <t>ID0921</t>
  </si>
  <si>
    <t>ID0922</t>
  </si>
  <si>
    <t>ID0923</t>
  </si>
  <si>
    <t>ID0924</t>
  </si>
  <si>
    <t>ID0925</t>
  </si>
  <si>
    <t>ID0927</t>
  </si>
  <si>
    <t>ID0928</t>
  </si>
  <si>
    <t>ID0929</t>
  </si>
  <si>
    <t>ID0930</t>
  </si>
  <si>
    <t>ID0931</t>
  </si>
  <si>
    <t>ID0932</t>
  </si>
  <si>
    <t>ID0933</t>
  </si>
  <si>
    <t>ID0934</t>
  </si>
  <si>
    <t>ID0935</t>
  </si>
  <si>
    <t>ID0936</t>
  </si>
  <si>
    <t>ID0937</t>
  </si>
  <si>
    <t>ID0938</t>
  </si>
  <si>
    <t>ID0939</t>
  </si>
  <si>
    <t>ID0940</t>
  </si>
  <si>
    <t>ID0941</t>
  </si>
  <si>
    <t>ID0943</t>
  </si>
  <si>
    <t>ID0944</t>
  </si>
  <si>
    <t>ID0945</t>
  </si>
  <si>
    <t>ID0946</t>
  </si>
  <si>
    <t>ID0948</t>
  </si>
  <si>
    <t>ID0949</t>
  </si>
  <si>
    <t>ID0950</t>
  </si>
  <si>
    <t>ID0951</t>
  </si>
  <si>
    <t>ID0952</t>
  </si>
  <si>
    <t>ID0953</t>
  </si>
  <si>
    <t>ID0954</t>
  </si>
  <si>
    <t>ID0955</t>
  </si>
  <si>
    <t>ID0957</t>
  </si>
  <si>
    <t>ID0958</t>
  </si>
  <si>
    <t>ID0959</t>
  </si>
  <si>
    <t>ID0960</t>
  </si>
  <si>
    <t>ID0961</t>
  </si>
  <si>
    <t>ID0962</t>
  </si>
  <si>
    <t>ID0963</t>
  </si>
  <si>
    <t>ID0964</t>
  </si>
  <si>
    <t>ID0965</t>
  </si>
  <si>
    <t>ID0966</t>
  </si>
  <si>
    <t>ID0967</t>
  </si>
  <si>
    <t>ID0968</t>
  </si>
  <si>
    <t>ID0969</t>
  </si>
  <si>
    <t>ID0970</t>
  </si>
  <si>
    <t>ID0971</t>
  </si>
  <si>
    <t>ID0972</t>
  </si>
  <si>
    <t>ID0973</t>
  </si>
  <si>
    <t>ID0974</t>
  </si>
  <si>
    <t>ID0975</t>
  </si>
  <si>
    <t>ID0976</t>
  </si>
  <si>
    <t>ID0977</t>
  </si>
  <si>
    <t>ID0978</t>
  </si>
  <si>
    <t>ID0979</t>
  </si>
  <si>
    <t>ID0980</t>
  </si>
  <si>
    <t>ID0981</t>
  </si>
  <si>
    <t>ID0983</t>
  </si>
  <si>
    <t>ID0984</t>
  </si>
  <si>
    <t>ID0985</t>
  </si>
  <si>
    <t>ID0986</t>
  </si>
  <si>
    <t>ID0987</t>
  </si>
  <si>
    <t>ID0988</t>
  </si>
  <si>
    <t>ID0989</t>
  </si>
  <si>
    <t>ID0990</t>
  </si>
  <si>
    <t>ID0991</t>
  </si>
  <si>
    <t>ID0992</t>
  </si>
  <si>
    <t>ID0993</t>
  </si>
  <si>
    <t>ID0994</t>
  </si>
  <si>
    <t>ID0995</t>
  </si>
  <si>
    <t>ID0996</t>
  </si>
  <si>
    <t>ID0997</t>
  </si>
  <si>
    <t>ID0998</t>
  </si>
  <si>
    <t>ID0999</t>
  </si>
  <si>
    <t>ID1000</t>
  </si>
  <si>
    <t>ID1001</t>
  </si>
  <si>
    <t>ID1002</t>
  </si>
  <si>
    <t>ID1003</t>
  </si>
  <si>
    <t>ID1004</t>
  </si>
  <si>
    <t>ID1005</t>
  </si>
  <si>
    <t>ID1006</t>
  </si>
  <si>
    <t>ID1007</t>
  </si>
  <si>
    <t>ID1008</t>
  </si>
  <si>
    <t>ID1009</t>
  </si>
  <si>
    <t>ID1010</t>
  </si>
  <si>
    <t>ID1011</t>
  </si>
  <si>
    <t>ID1012</t>
  </si>
  <si>
    <t>ID1013</t>
  </si>
  <si>
    <t>ID1014</t>
  </si>
  <si>
    <t>ID1015</t>
  </si>
  <si>
    <t>ID1016</t>
  </si>
  <si>
    <t>ID1017</t>
  </si>
  <si>
    <t>ID1018</t>
  </si>
  <si>
    <t>ID1019</t>
  </si>
  <si>
    <t>ID1020</t>
  </si>
  <si>
    <t>ID1021</t>
  </si>
  <si>
    <t>ID1023</t>
  </si>
  <si>
    <t>ID1024</t>
  </si>
  <si>
    <t>ID1025</t>
  </si>
  <si>
    <t>ID1026</t>
  </si>
  <si>
    <t>ID1027</t>
  </si>
  <si>
    <t>ID1028</t>
  </si>
  <si>
    <t>ID1029</t>
  </si>
  <si>
    <t>ID1030</t>
  </si>
  <si>
    <t>ID1031</t>
  </si>
  <si>
    <t>ID1032</t>
  </si>
  <si>
    <t>ID1033</t>
  </si>
  <si>
    <t>ID1034</t>
  </si>
  <si>
    <t>ID1035</t>
  </si>
  <si>
    <t>ID1036</t>
  </si>
  <si>
    <t>ID1037</t>
  </si>
  <si>
    <t>ID1038</t>
  </si>
  <si>
    <t>ID1039</t>
  </si>
  <si>
    <t>ID1040</t>
  </si>
  <si>
    <t>ID1041</t>
  </si>
  <si>
    <t>ID1042</t>
  </si>
  <si>
    <t>ID1043</t>
  </si>
  <si>
    <t>ID1044</t>
  </si>
  <si>
    <t>ID1045</t>
  </si>
  <si>
    <t>ID1046</t>
  </si>
  <si>
    <t>ID1047</t>
  </si>
  <si>
    <t>ID1048</t>
  </si>
  <si>
    <t>ID1049</t>
  </si>
  <si>
    <t>ID1050</t>
  </si>
  <si>
    <t>ID1051</t>
  </si>
  <si>
    <t>ID1052</t>
  </si>
  <si>
    <t>ID1053</t>
  </si>
  <si>
    <t>ID1054</t>
  </si>
  <si>
    <t>ID1055</t>
  </si>
  <si>
    <t>ID1056</t>
  </si>
  <si>
    <t>ID1057</t>
  </si>
  <si>
    <t>ID1058</t>
  </si>
  <si>
    <t>ID1059</t>
  </si>
  <si>
    <t>ID1060</t>
  </si>
  <si>
    <t>ID1061</t>
  </si>
  <si>
    <t>ID1062</t>
  </si>
  <si>
    <t>ID1063</t>
  </si>
  <si>
    <t>ID1064</t>
  </si>
  <si>
    <t>ID1065</t>
  </si>
  <si>
    <t>ID1066</t>
  </si>
  <si>
    <t>ID1067</t>
  </si>
  <si>
    <t>ID1068</t>
  </si>
  <si>
    <t>ID1069</t>
  </si>
  <si>
    <t>ID1070</t>
  </si>
  <si>
    <t>ID1071</t>
  </si>
  <si>
    <t>ID1072</t>
  </si>
  <si>
    <t>ID1074</t>
  </si>
  <si>
    <t>ID1075</t>
  </si>
  <si>
    <t>ID1076</t>
  </si>
  <si>
    <t>ID1077</t>
  </si>
  <si>
    <t>ID1078</t>
  </si>
  <si>
    <t>ID1079</t>
  </si>
  <si>
    <t>ID1080</t>
  </si>
  <si>
    <t>ID1081</t>
  </si>
  <si>
    <t>ID1082</t>
  </si>
  <si>
    <t>ID1083</t>
  </si>
  <si>
    <t>ID1084</t>
  </si>
  <si>
    <t>ID1085</t>
  </si>
  <si>
    <t>ID1086</t>
  </si>
  <si>
    <t>ID1087</t>
  </si>
  <si>
    <t>ID1088</t>
  </si>
  <si>
    <t>ID1089</t>
  </si>
  <si>
    <t>ID1090</t>
  </si>
  <si>
    <t>ID1091</t>
  </si>
  <si>
    <t>ID1092</t>
  </si>
  <si>
    <t>ID1093</t>
  </si>
  <si>
    <t>ID1094</t>
  </si>
  <si>
    <t>ID1095</t>
  </si>
  <si>
    <t>ID1096</t>
  </si>
  <si>
    <t>ID1097</t>
  </si>
  <si>
    <t>ID1098</t>
  </si>
  <si>
    <t>ID1099</t>
  </si>
  <si>
    <t>ID1100</t>
  </si>
  <si>
    <t>ID1101</t>
  </si>
  <si>
    <t>ID1102</t>
  </si>
  <si>
    <t>ID1103</t>
  </si>
  <si>
    <t>ID1104</t>
  </si>
  <si>
    <t>ID1105</t>
  </si>
  <si>
    <t>ID1107</t>
  </si>
  <si>
    <t>ID1108</t>
  </si>
  <si>
    <t>ID1109</t>
  </si>
  <si>
    <t>ID1110</t>
  </si>
  <si>
    <t>ID1111</t>
  </si>
  <si>
    <t>ID1112</t>
  </si>
  <si>
    <t>ID1113</t>
  </si>
  <si>
    <t>ID1114</t>
  </si>
  <si>
    <t>ID1115</t>
  </si>
  <si>
    <t>ID1116</t>
  </si>
  <si>
    <t>ID1117</t>
  </si>
  <si>
    <t>ID1118</t>
  </si>
  <si>
    <t>ID1119</t>
  </si>
  <si>
    <t>ID1120</t>
  </si>
  <si>
    <t>ID1121</t>
  </si>
  <si>
    <t>ID1122</t>
  </si>
  <si>
    <t>ID1123</t>
  </si>
  <si>
    <t>ID1124</t>
  </si>
  <si>
    <t>ID1125</t>
  </si>
  <si>
    <t>ID1126</t>
  </si>
  <si>
    <t>ID1127</t>
  </si>
  <si>
    <t>ID1128</t>
  </si>
  <si>
    <t>ID1129</t>
  </si>
  <si>
    <t>ID1130</t>
  </si>
  <si>
    <t>ID1131</t>
  </si>
  <si>
    <t>ID1132</t>
  </si>
  <si>
    <t>ID1133</t>
  </si>
  <si>
    <t>ID1134</t>
  </si>
  <si>
    <t>ID1135</t>
  </si>
  <si>
    <t>ID1136</t>
  </si>
  <si>
    <t>ID1137</t>
  </si>
  <si>
    <t>ID1138</t>
  </si>
  <si>
    <t>ID1139</t>
  </si>
  <si>
    <t>ID1140</t>
  </si>
  <si>
    <t>ID1141</t>
  </si>
  <si>
    <t>ID1142</t>
  </si>
  <si>
    <t>ID1143</t>
  </si>
  <si>
    <t>ID1144</t>
  </si>
  <si>
    <t>ID1145</t>
  </si>
  <si>
    <t>ID1146</t>
  </si>
  <si>
    <t>ID1147</t>
  </si>
  <si>
    <t>ID1148</t>
  </si>
  <si>
    <t>ID1149</t>
  </si>
  <si>
    <t>ID1150</t>
  </si>
  <si>
    <t>ID1151</t>
  </si>
  <si>
    <t>ID1152</t>
  </si>
  <si>
    <t>ID1153</t>
  </si>
  <si>
    <t>ID1154</t>
  </si>
  <si>
    <t>ID1155</t>
  </si>
  <si>
    <t>ID1156</t>
  </si>
  <si>
    <t>ID1157</t>
  </si>
  <si>
    <t>ID1158</t>
  </si>
  <si>
    <t>ID1159</t>
  </si>
  <si>
    <t>ID1160</t>
  </si>
  <si>
    <t>ID1161</t>
  </si>
  <si>
    <t>ID1162</t>
  </si>
  <si>
    <t>ID1163</t>
  </si>
  <si>
    <t>ID1164</t>
  </si>
  <si>
    <t>ID1165</t>
  </si>
  <si>
    <t>ID1166</t>
  </si>
  <si>
    <t>ID1167</t>
  </si>
  <si>
    <t>ID1168</t>
  </si>
  <si>
    <t>ID1169</t>
  </si>
  <si>
    <t>ID1170</t>
  </si>
  <si>
    <t>ID1171</t>
  </si>
  <si>
    <t>ID1172</t>
  </si>
  <si>
    <t>ID1173</t>
  </si>
  <si>
    <t>ID1175</t>
  </si>
  <si>
    <t>ID1176</t>
  </si>
  <si>
    <t>ID1177</t>
  </si>
  <si>
    <t>ID1178</t>
  </si>
  <si>
    <t>ID1179</t>
  </si>
  <si>
    <t>ID1180</t>
  </si>
  <si>
    <t>ID1181</t>
  </si>
  <si>
    <t>ID1182</t>
  </si>
  <si>
    <t>ID1183</t>
  </si>
  <si>
    <t>ID1184</t>
  </si>
  <si>
    <t>ID1185</t>
  </si>
  <si>
    <t>ID1186</t>
  </si>
  <si>
    <t>ID1187</t>
  </si>
  <si>
    <t>ID1188</t>
  </si>
  <si>
    <t>ID1189</t>
  </si>
  <si>
    <t>ID1190</t>
  </si>
  <si>
    <t>ID1191</t>
  </si>
  <si>
    <t>ID1192</t>
  </si>
  <si>
    <t>ID1193</t>
  </si>
  <si>
    <t>ID1194</t>
  </si>
  <si>
    <t>ID1195</t>
  </si>
  <si>
    <t>ID1196</t>
  </si>
  <si>
    <t>ID1197</t>
  </si>
  <si>
    <t>ID1198</t>
  </si>
  <si>
    <t>ID1199</t>
  </si>
  <si>
    <t>ID1200</t>
  </si>
  <si>
    <t>ID1201</t>
  </si>
  <si>
    <t>ID1202</t>
  </si>
  <si>
    <t>ID1203</t>
  </si>
  <si>
    <t>ID1204</t>
  </si>
  <si>
    <t>ID1205</t>
  </si>
  <si>
    <t>ID1206</t>
  </si>
  <si>
    <t>ID1207</t>
  </si>
  <si>
    <t>ID1208</t>
  </si>
  <si>
    <t>ID1209</t>
  </si>
  <si>
    <t>ID1210</t>
  </si>
  <si>
    <t>ID1211</t>
  </si>
  <si>
    <t>ID1212</t>
  </si>
  <si>
    <t>ID1213</t>
  </si>
  <si>
    <t>ID1214</t>
  </si>
  <si>
    <t>ID1215</t>
  </si>
  <si>
    <t>ID1216</t>
  </si>
  <si>
    <t>ID1217</t>
  </si>
  <si>
    <t>ID1218</t>
  </si>
  <si>
    <t>ID1219</t>
  </si>
  <si>
    <t>ID1220</t>
  </si>
  <si>
    <t>ID1221</t>
  </si>
  <si>
    <t>ID1222</t>
  </si>
  <si>
    <t>ID1223</t>
  </si>
  <si>
    <t>ID1224</t>
  </si>
  <si>
    <t>ID1225</t>
  </si>
  <si>
    <t>ID1226</t>
  </si>
  <si>
    <t>ID1227</t>
  </si>
  <si>
    <t>ID1228</t>
  </si>
  <si>
    <t>ID1229</t>
  </si>
  <si>
    <t>ID1230</t>
  </si>
  <si>
    <t>ID1231</t>
  </si>
  <si>
    <t>ID1232</t>
  </si>
  <si>
    <t>ID1233</t>
  </si>
  <si>
    <t>ID1234</t>
  </si>
  <si>
    <t>ID1235</t>
  </si>
  <si>
    <t>ID1236</t>
  </si>
  <si>
    <t>ID1237</t>
  </si>
  <si>
    <t>ID1238</t>
  </si>
  <si>
    <t>ID1239</t>
  </si>
  <si>
    <t>ID1240</t>
  </si>
  <si>
    <t>ID1241</t>
  </si>
  <si>
    <t>ID1242</t>
  </si>
  <si>
    <t>ID1243</t>
  </si>
  <si>
    <t>ID1244</t>
  </si>
  <si>
    <t>ID1245</t>
  </si>
  <si>
    <t>ID1246</t>
  </si>
  <si>
    <t>ID1247</t>
  </si>
  <si>
    <t>ID1248</t>
  </si>
  <si>
    <t>ID1249</t>
  </si>
  <si>
    <t>ID1250</t>
  </si>
  <si>
    <t>ID1251</t>
  </si>
  <si>
    <t>ID1252</t>
  </si>
  <si>
    <t>ID1253</t>
  </si>
  <si>
    <t>ID1254</t>
  </si>
  <si>
    <t>ID1255</t>
  </si>
  <si>
    <t>ID1256</t>
  </si>
  <si>
    <t>ID1257</t>
  </si>
  <si>
    <t>ID1258</t>
  </si>
  <si>
    <t>ID1259</t>
  </si>
  <si>
    <t>ID1260</t>
  </si>
  <si>
    <t>ID1261</t>
  </si>
  <si>
    <t>ID1262</t>
  </si>
  <si>
    <t>ID1263</t>
  </si>
  <si>
    <t>ID1264</t>
  </si>
  <si>
    <t>ID1265</t>
  </si>
  <si>
    <t>ID1266</t>
  </si>
  <si>
    <t>ID1267</t>
  </si>
  <si>
    <t>ID1268</t>
  </si>
  <si>
    <t>ID1270</t>
  </si>
  <si>
    <t>ID1271</t>
  </si>
  <si>
    <t>ID1273</t>
  </si>
  <si>
    <t>ID1274</t>
  </si>
  <si>
    <t>ID1275</t>
  </si>
  <si>
    <t>ID1276</t>
  </si>
  <si>
    <t>ID1277</t>
  </si>
  <si>
    <t>ID1278</t>
  </si>
  <si>
    <t>ID1279</t>
  </si>
  <si>
    <t>ID1280</t>
  </si>
  <si>
    <t>ID1281</t>
  </si>
  <si>
    <t>ID1282</t>
  </si>
  <si>
    <t>ID1283</t>
  </si>
  <si>
    <t>ID1284</t>
  </si>
  <si>
    <t>ID1285</t>
  </si>
  <si>
    <t>ID1286</t>
  </si>
  <si>
    <t>ID1287</t>
  </si>
  <si>
    <t>ID1288</t>
  </si>
  <si>
    <t>ID1289</t>
  </si>
  <si>
    <t>ID1290</t>
  </si>
  <si>
    <t>ID1291</t>
  </si>
  <si>
    <t>ID1292</t>
  </si>
  <si>
    <t>ID1294</t>
  </si>
  <si>
    <t>ID1295</t>
  </si>
  <si>
    <t>ID1296</t>
  </si>
  <si>
    <t>ID1297</t>
  </si>
  <si>
    <t>ID1298</t>
  </si>
  <si>
    <t>ID1299</t>
  </si>
  <si>
    <t>ID1301</t>
  </si>
  <si>
    <t>ID1302</t>
  </si>
  <si>
    <t>ID1303</t>
  </si>
  <si>
    <t>ID1304</t>
  </si>
  <si>
    <t>ID1305</t>
  </si>
  <si>
    <t>ID1306</t>
  </si>
  <si>
    <t>ID1307</t>
  </si>
  <si>
    <t>ID1308</t>
  </si>
  <si>
    <t>ID1309</t>
  </si>
  <si>
    <t>ID1310</t>
  </si>
  <si>
    <t>ID1311</t>
  </si>
  <si>
    <t>ID1312</t>
  </si>
  <si>
    <t>ID1313</t>
  </si>
  <si>
    <t>ID1314</t>
  </si>
  <si>
    <t>ID1315</t>
  </si>
  <si>
    <t>ID1316</t>
  </si>
  <si>
    <t>ID1317</t>
  </si>
  <si>
    <t>ID1318</t>
  </si>
  <si>
    <t>ID1319</t>
  </si>
  <si>
    <t>ID1320</t>
  </si>
  <si>
    <t>ID1322</t>
  </si>
  <si>
    <t>ID1323</t>
  </si>
  <si>
    <t>ID1324</t>
  </si>
  <si>
    <t>ID1325</t>
  </si>
  <si>
    <t>ID1326</t>
  </si>
  <si>
    <t>ID1327</t>
  </si>
  <si>
    <t>ID1328</t>
  </si>
  <si>
    <t>ID1329</t>
  </si>
  <si>
    <t>ID1330</t>
  </si>
  <si>
    <t>ID1331</t>
  </si>
  <si>
    <t>ID1332</t>
  </si>
  <si>
    <t>ID1333</t>
  </si>
  <si>
    <t>ID1334</t>
  </si>
  <si>
    <t>ID1335</t>
  </si>
  <si>
    <t>ID1336</t>
  </si>
  <si>
    <t>ID1337</t>
  </si>
  <si>
    <t>ID1338</t>
  </si>
  <si>
    <t>ID1339</t>
  </si>
  <si>
    <t>ID1340</t>
  </si>
  <si>
    <t>ID1341</t>
  </si>
  <si>
    <t>ID1342</t>
  </si>
  <si>
    <t>ID1343</t>
  </si>
  <si>
    <t>ID1344</t>
  </si>
  <si>
    <t>ID1345</t>
  </si>
  <si>
    <t>ID1346</t>
  </si>
  <si>
    <t>ID1347</t>
  </si>
  <si>
    <t>ID1348</t>
  </si>
  <si>
    <t>ID1349</t>
  </si>
  <si>
    <t>ID1350</t>
  </si>
  <si>
    <t>ID1351</t>
  </si>
  <si>
    <t>ID1352</t>
  </si>
  <si>
    <t>ID1353</t>
  </si>
  <si>
    <t>ID1354</t>
  </si>
  <si>
    <t>ID1355</t>
  </si>
  <si>
    <t>ID1356</t>
  </si>
  <si>
    <t>ID1357</t>
  </si>
  <si>
    <t>ID1358</t>
  </si>
  <si>
    <t>ID1359</t>
  </si>
  <si>
    <t>ID1360</t>
  </si>
  <si>
    <t>ID1361</t>
  </si>
  <si>
    <t>ID1362</t>
  </si>
  <si>
    <t>ID1363</t>
  </si>
  <si>
    <t>ID1364</t>
  </si>
  <si>
    <t>ID1365</t>
  </si>
  <si>
    <t>ID1366</t>
  </si>
  <si>
    <t>ID1367</t>
  </si>
  <si>
    <t>ID1368</t>
  </si>
  <si>
    <t>ID1369</t>
  </si>
  <si>
    <t>ID1370</t>
  </si>
  <si>
    <t>ID1371</t>
  </si>
  <si>
    <t>ID1372</t>
  </si>
  <si>
    <t>ID1373</t>
  </si>
  <si>
    <t>ID1374</t>
  </si>
  <si>
    <t>ID1375</t>
  </si>
  <si>
    <t>ID1376</t>
  </si>
  <si>
    <t>ID1377</t>
  </si>
  <si>
    <t>ID1378</t>
  </si>
  <si>
    <t>ID1379</t>
  </si>
  <si>
    <t>ID1380</t>
  </si>
  <si>
    <t>ID1381</t>
  </si>
  <si>
    <t>ID1382</t>
  </si>
  <si>
    <t>ID1383</t>
  </si>
  <si>
    <t>ID1384</t>
  </si>
  <si>
    <t>ID1385</t>
  </si>
  <si>
    <t>ID1386</t>
  </si>
  <si>
    <t>ID1387</t>
  </si>
  <si>
    <t>ID1388</t>
  </si>
  <si>
    <t>ID1389</t>
  </si>
  <si>
    <t>ID1390</t>
  </si>
  <si>
    <t>ID1391</t>
  </si>
  <si>
    <t>ID1392</t>
  </si>
  <si>
    <t>ID1393</t>
  </si>
  <si>
    <t>ID1394</t>
  </si>
  <si>
    <t>ID1395</t>
  </si>
  <si>
    <t>ID1396</t>
  </si>
  <si>
    <t>ID1397</t>
  </si>
  <si>
    <t>ID1398</t>
  </si>
  <si>
    <t>ID1399</t>
  </si>
  <si>
    <t>ID1400</t>
  </si>
  <si>
    <t>ID1401</t>
  </si>
  <si>
    <t>ID1402</t>
  </si>
  <si>
    <t>ID1403</t>
  </si>
  <si>
    <t>ID1404</t>
  </si>
  <si>
    <t>ID1405</t>
  </si>
  <si>
    <t>ID1406</t>
  </si>
  <si>
    <t>ID1407</t>
  </si>
  <si>
    <t>ID1408</t>
  </si>
  <si>
    <t>ID1409</t>
  </si>
  <si>
    <t>ID1410</t>
  </si>
  <si>
    <t>ID1411</t>
  </si>
  <si>
    <t>ID1412</t>
  </si>
  <si>
    <t>ID1413</t>
  </si>
  <si>
    <t>ID1414</t>
  </si>
  <si>
    <t>ID1415</t>
  </si>
  <si>
    <t>ID1416</t>
  </si>
  <si>
    <t>ID1417</t>
  </si>
  <si>
    <t>ID1418</t>
  </si>
  <si>
    <t>ID1419</t>
  </si>
  <si>
    <t>ID1420</t>
  </si>
  <si>
    <t>ID1421</t>
  </si>
  <si>
    <t>ID1422</t>
  </si>
  <si>
    <t>ID1423</t>
  </si>
  <si>
    <t>ID1424</t>
  </si>
  <si>
    <t>ID1425</t>
  </si>
  <si>
    <t>ID1426</t>
  </si>
  <si>
    <t>ID1427</t>
  </si>
  <si>
    <t>ID1428</t>
  </si>
  <si>
    <t>ID1429</t>
  </si>
  <si>
    <t>ID1430</t>
  </si>
  <si>
    <t>ID1431</t>
  </si>
  <si>
    <t>ID1432</t>
  </si>
  <si>
    <t>ID1433</t>
  </si>
  <si>
    <t>ID1434</t>
  </si>
  <si>
    <t>ID1435</t>
  </si>
  <si>
    <t>ID1436</t>
  </si>
  <si>
    <t>ID1437</t>
  </si>
  <si>
    <t>ID1438</t>
  </si>
  <si>
    <t>ID1439</t>
  </si>
  <si>
    <t>ID1440</t>
  </si>
  <si>
    <t>ID1442</t>
  </si>
  <si>
    <t>ID1443</t>
  </si>
  <si>
    <t>ID1444</t>
  </si>
  <si>
    <t>ID1445</t>
  </si>
  <si>
    <t>ID1446</t>
  </si>
  <si>
    <t>ID1447</t>
  </si>
  <si>
    <t>ID1448</t>
  </si>
  <si>
    <t>ID1449</t>
  </si>
  <si>
    <t>ID1450</t>
  </si>
  <si>
    <t>ID1451</t>
  </si>
  <si>
    <t>ID1452</t>
  </si>
  <si>
    <t>ID1453</t>
  </si>
  <si>
    <t>ID1454</t>
  </si>
  <si>
    <t>ID1455</t>
  </si>
  <si>
    <t>ID1456</t>
  </si>
  <si>
    <t>ID1457</t>
  </si>
  <si>
    <t>ID1458</t>
  </si>
  <si>
    <t>ID1459</t>
  </si>
  <si>
    <t>ID1460</t>
  </si>
  <si>
    <t>ID1461</t>
  </si>
  <si>
    <t>ID1462</t>
  </si>
  <si>
    <t>ID1463</t>
  </si>
  <si>
    <t>ID1464</t>
  </si>
  <si>
    <t>ID1465</t>
  </si>
  <si>
    <t>ID1466</t>
  </si>
  <si>
    <t>ID1467</t>
  </si>
  <si>
    <t>ID1468</t>
  </si>
  <si>
    <t>ID1469</t>
  </si>
  <si>
    <t>ID1470</t>
  </si>
  <si>
    <t>ID1471</t>
  </si>
  <si>
    <t>ID1472</t>
  </si>
  <si>
    <t>ID1473</t>
  </si>
  <si>
    <t>ID1474</t>
  </si>
  <si>
    <t>ID1475</t>
  </si>
  <si>
    <t>ID1476</t>
  </si>
  <si>
    <t>ID1477</t>
  </si>
  <si>
    <t>ID1478</t>
  </si>
  <si>
    <t>ID1479</t>
  </si>
  <si>
    <t>ID1480</t>
  </si>
  <si>
    <t>ID1481</t>
  </si>
  <si>
    <t>ID1482</t>
  </si>
  <si>
    <t>ID1483</t>
  </si>
  <si>
    <t>ID1484</t>
  </si>
  <si>
    <t>ID1485</t>
  </si>
  <si>
    <t>ID1486</t>
  </si>
  <si>
    <t>ID1487</t>
  </si>
  <si>
    <t>ID1488</t>
  </si>
  <si>
    <t>ID1489</t>
  </si>
  <si>
    <t>ID1490</t>
  </si>
  <si>
    <t>ID1491</t>
  </si>
  <si>
    <t>ID1492</t>
  </si>
  <si>
    <t>ID1493</t>
  </si>
  <si>
    <t>ID1494</t>
  </si>
  <si>
    <t>ID1495</t>
  </si>
  <si>
    <t>ID1496</t>
  </si>
  <si>
    <t>ID1497</t>
  </si>
  <si>
    <t>ID1498</t>
  </si>
  <si>
    <t>ID1499</t>
  </si>
  <si>
    <t>ID1500</t>
  </si>
  <si>
    <t>ID1501</t>
  </si>
  <si>
    <t>ID1502</t>
  </si>
  <si>
    <t>ID1503</t>
  </si>
  <si>
    <t>ID1504</t>
  </si>
  <si>
    <t>ID1505</t>
  </si>
  <si>
    <t>ID1506</t>
  </si>
  <si>
    <t>ID1507</t>
  </si>
  <si>
    <t>ID1508</t>
  </si>
  <si>
    <t>ID1509</t>
  </si>
  <si>
    <t>ID1510</t>
  </si>
  <si>
    <t>ID1511</t>
  </si>
  <si>
    <t>ID1512</t>
  </si>
  <si>
    <t>ID1513</t>
  </si>
  <si>
    <t>ID1514</t>
  </si>
  <si>
    <t>ID1515</t>
  </si>
  <si>
    <t>ID1516</t>
  </si>
  <si>
    <t>ID1519</t>
  </si>
  <si>
    <t>ID1520</t>
  </si>
  <si>
    <t>ID1521</t>
  </si>
  <si>
    <t>ID1522</t>
  </si>
  <si>
    <t>ID1523</t>
  </si>
  <si>
    <t>ID1524</t>
  </si>
  <si>
    <t>ID1525</t>
  </si>
  <si>
    <t>ID1526</t>
  </si>
  <si>
    <t>ID1527</t>
  </si>
  <si>
    <t>ID1528</t>
  </si>
  <si>
    <t>ID1529</t>
  </si>
  <si>
    <t>ID1530</t>
  </si>
  <si>
    <t>ID1531</t>
  </si>
  <si>
    <t>ID1532</t>
  </si>
  <si>
    <t>ID1533</t>
  </si>
  <si>
    <t>ID1534</t>
  </si>
  <si>
    <t>ID1535</t>
  </si>
  <si>
    <t>ID1536</t>
  </si>
  <si>
    <t>ID1537</t>
  </si>
  <si>
    <t>ID1539</t>
  </si>
  <si>
    <t>ID1540</t>
  </si>
  <si>
    <t>ID1541</t>
  </si>
  <si>
    <t>ID1542</t>
  </si>
  <si>
    <t>ID1543</t>
  </si>
  <si>
    <t>ID1544</t>
  </si>
  <si>
    <t>ID1545</t>
  </si>
  <si>
    <t>ID1546</t>
  </si>
  <si>
    <t>ID1547</t>
  </si>
  <si>
    <t>ID1548</t>
  </si>
  <si>
    <t>ID1549</t>
  </si>
  <si>
    <t>ID1550</t>
  </si>
  <si>
    <t>ID1551</t>
  </si>
  <si>
    <t>ID1552</t>
  </si>
  <si>
    <t>ID1553</t>
  </si>
  <si>
    <t>ID1554</t>
  </si>
  <si>
    <t>ID1555</t>
  </si>
  <si>
    <t>ID1556</t>
  </si>
  <si>
    <t>ID1557</t>
  </si>
  <si>
    <t>ID1558</t>
  </si>
  <si>
    <t>ID1559</t>
  </si>
  <si>
    <t>ID1560</t>
  </si>
  <si>
    <t>ID1561</t>
  </si>
  <si>
    <t>ID1562</t>
  </si>
  <si>
    <t>ID1563</t>
  </si>
  <si>
    <t>ID1564</t>
  </si>
  <si>
    <t>ID1565</t>
  </si>
  <si>
    <t>ID1566</t>
  </si>
  <si>
    <t>ID1567</t>
  </si>
  <si>
    <t>ID1569</t>
  </si>
  <si>
    <t>ID1570</t>
  </si>
  <si>
    <t>ID1571</t>
  </si>
  <si>
    <t>ID1572</t>
  </si>
  <si>
    <t>ID1573</t>
  </si>
  <si>
    <t>ID1574</t>
  </si>
  <si>
    <t>ID1575</t>
  </si>
  <si>
    <t>ID1576</t>
  </si>
  <si>
    <t>ID1577</t>
  </si>
  <si>
    <t>ID1578</t>
  </si>
  <si>
    <t>ID1579</t>
  </si>
  <si>
    <t>ID1580</t>
  </si>
  <si>
    <t>ID1581</t>
  </si>
  <si>
    <t>ID1582</t>
  </si>
  <si>
    <t>ID1583</t>
  </si>
  <si>
    <t>ID1584</t>
  </si>
  <si>
    <t>ID1585</t>
  </si>
  <si>
    <t>ID1586</t>
  </si>
  <si>
    <t>ID1587</t>
  </si>
  <si>
    <t>ID1588</t>
  </si>
  <si>
    <t>ID1589</t>
  </si>
  <si>
    <t>ID1590</t>
  </si>
  <si>
    <t>ID1591</t>
  </si>
  <si>
    <t>ID1592</t>
  </si>
  <si>
    <t>ID1593</t>
  </si>
  <si>
    <t>ID1594</t>
  </si>
  <si>
    <t>ID1595</t>
  </si>
  <si>
    <t>ID1596</t>
  </si>
  <si>
    <t>ID1597</t>
  </si>
  <si>
    <t>ID1598</t>
  </si>
  <si>
    <t>ID1600</t>
  </si>
  <si>
    <t>ID1601</t>
  </si>
  <si>
    <t>ID1602</t>
  </si>
  <si>
    <t>ID1603</t>
  </si>
  <si>
    <t>ID1604</t>
  </si>
  <si>
    <t>ID1605</t>
  </si>
  <si>
    <t>ID1606</t>
  </si>
  <si>
    <t>ID1607</t>
  </si>
  <si>
    <t>ID1608</t>
  </si>
  <si>
    <t>ID1609</t>
  </si>
  <si>
    <t>ID1610</t>
  </si>
  <si>
    <t>ID1611</t>
  </si>
  <si>
    <t>ID1612</t>
  </si>
  <si>
    <t>ID1613</t>
  </si>
  <si>
    <t>ID1614</t>
  </si>
  <si>
    <t>ID1615</t>
  </si>
  <si>
    <t>ID1616</t>
  </si>
  <si>
    <t>ID1617</t>
  </si>
  <si>
    <t>ID1618</t>
  </si>
  <si>
    <t>ID1619</t>
  </si>
  <si>
    <t>ID1620</t>
  </si>
  <si>
    <t>ID1621</t>
  </si>
  <si>
    <t>ID1623</t>
  </si>
  <si>
    <t>ID1624</t>
  </si>
  <si>
    <t>ID1625</t>
  </si>
  <si>
    <t>ID1626</t>
  </si>
  <si>
    <t>ID1627</t>
  </si>
  <si>
    <t>ID1628</t>
  </si>
  <si>
    <t>ID1629</t>
  </si>
  <si>
    <t>ID1630</t>
  </si>
  <si>
    <t>ID1631</t>
  </si>
  <si>
    <t>ID1632</t>
  </si>
  <si>
    <t>ID1633</t>
  </si>
  <si>
    <t>ID1634</t>
  </si>
  <si>
    <t>ID1635</t>
  </si>
  <si>
    <t>ID1636</t>
  </si>
  <si>
    <t>ID1637</t>
  </si>
  <si>
    <t>ID1638</t>
  </si>
  <si>
    <t>ID1639</t>
  </si>
  <si>
    <t>ID1640</t>
  </si>
  <si>
    <t>ID1641</t>
  </si>
  <si>
    <t>ID1642</t>
  </si>
  <si>
    <t>ID1643</t>
  </si>
  <si>
    <t>ID1644</t>
  </si>
  <si>
    <t>ID1645</t>
  </si>
  <si>
    <t>ID1646</t>
  </si>
  <si>
    <t>ID1647</t>
  </si>
  <si>
    <t>ID1648</t>
  </si>
  <si>
    <t>ID1649</t>
  </si>
  <si>
    <t>ID1650</t>
  </si>
  <si>
    <t>ID1651</t>
  </si>
  <si>
    <t>ID1652</t>
  </si>
  <si>
    <t>ID1653</t>
  </si>
  <si>
    <t>ID1654</t>
  </si>
  <si>
    <t>ID1655</t>
  </si>
  <si>
    <t>ID1656</t>
  </si>
  <si>
    <t>ID1657</t>
  </si>
  <si>
    <t>ID1658</t>
  </si>
  <si>
    <t>ID1659</t>
  </si>
  <si>
    <t>ID1660</t>
  </si>
  <si>
    <t>ID1661</t>
  </si>
  <si>
    <t>ID1662</t>
  </si>
  <si>
    <t>ID1663</t>
  </si>
  <si>
    <t>ID1664</t>
  </si>
  <si>
    <t>ID1665</t>
  </si>
  <si>
    <t>ID1666</t>
  </si>
  <si>
    <t>ID1667</t>
  </si>
  <si>
    <t>ID1668</t>
  </si>
  <si>
    <t>ID1669</t>
  </si>
  <si>
    <t>ID1670</t>
  </si>
  <si>
    <t>ID1671</t>
  </si>
  <si>
    <t>ID1672</t>
  </si>
  <si>
    <t>ID1673</t>
  </si>
  <si>
    <t>ID1674</t>
  </si>
  <si>
    <t>ID1675</t>
  </si>
  <si>
    <t>ID1677</t>
  </si>
  <si>
    <t>ID1678</t>
  </si>
  <si>
    <t>ID1679</t>
  </si>
  <si>
    <t>ID1680</t>
  </si>
  <si>
    <t>ID1681</t>
  </si>
  <si>
    <t>ID1682</t>
  </si>
  <si>
    <t>ID1683</t>
  </si>
  <si>
    <t>ID1684</t>
  </si>
  <si>
    <t>ID1685</t>
  </si>
  <si>
    <t>ID1686</t>
  </si>
  <si>
    <t>ID1687</t>
  </si>
  <si>
    <t>ID1688</t>
  </si>
  <si>
    <t>ID1689</t>
  </si>
  <si>
    <t>ID1690</t>
  </si>
  <si>
    <t>ID1691</t>
  </si>
  <si>
    <t>ID1692</t>
  </si>
  <si>
    <t>ID1693</t>
  </si>
  <si>
    <t>ID1694</t>
  </si>
  <si>
    <t>ID1695</t>
  </si>
  <si>
    <t>ID1696</t>
  </si>
  <si>
    <t>ID1697</t>
  </si>
  <si>
    <t>ID1698</t>
  </si>
  <si>
    <t>ID1699</t>
  </si>
  <si>
    <t>ID1700</t>
  </si>
  <si>
    <t>ID1701</t>
  </si>
  <si>
    <t>ID1702</t>
  </si>
  <si>
    <t>ID1703</t>
  </si>
  <si>
    <t>ID1704</t>
  </si>
  <si>
    <t>ID1705</t>
  </si>
  <si>
    <t>ID1706</t>
  </si>
  <si>
    <t>ID1707</t>
  </si>
  <si>
    <t>ID1708</t>
  </si>
  <si>
    <t>ID1710</t>
  </si>
  <si>
    <t>ID1711</t>
  </si>
  <si>
    <t>ID1712</t>
  </si>
  <si>
    <t>ID1713</t>
  </si>
  <si>
    <t>ID1714</t>
  </si>
  <si>
    <t>ID1716</t>
  </si>
  <si>
    <t>ID1717</t>
  </si>
  <si>
    <t>ID1718</t>
  </si>
  <si>
    <t>ID1719</t>
  </si>
  <si>
    <t>ID1720</t>
  </si>
  <si>
    <t>ID1721</t>
  </si>
  <si>
    <t>ID1722</t>
  </si>
  <si>
    <t>ID1723</t>
  </si>
  <si>
    <t>ID1724</t>
  </si>
  <si>
    <t>ID1725</t>
  </si>
  <si>
    <t>ID1726</t>
  </si>
  <si>
    <t>ID1727</t>
  </si>
  <si>
    <t>ID1729</t>
  </si>
  <si>
    <t>ID1730</t>
  </si>
  <si>
    <t>ID1731</t>
  </si>
  <si>
    <t>ID1732</t>
  </si>
  <si>
    <t>ID1733</t>
  </si>
  <si>
    <t>ID1734</t>
  </si>
  <si>
    <t>ID1735</t>
  </si>
  <si>
    <t>ID1736</t>
  </si>
  <si>
    <t>ID1737</t>
  </si>
  <si>
    <t>ID1738</t>
  </si>
  <si>
    <t>ID1739</t>
  </si>
  <si>
    <t>ID1740</t>
  </si>
  <si>
    <t>ID1741</t>
  </si>
  <si>
    <t>ID1742</t>
  </si>
  <si>
    <t>ID1743</t>
  </si>
  <si>
    <t>ID1744</t>
  </si>
  <si>
    <t>ID1745</t>
  </si>
  <si>
    <t>ID1746</t>
  </si>
  <si>
    <t>ID1747</t>
  </si>
  <si>
    <t>ID1748</t>
  </si>
  <si>
    <t>ID1749</t>
  </si>
  <si>
    <t>ID1750</t>
  </si>
  <si>
    <t>ID1751</t>
  </si>
  <si>
    <t>ID1752</t>
  </si>
  <si>
    <t>ID1753</t>
  </si>
  <si>
    <t>ID1754</t>
  </si>
  <si>
    <t>ID1755</t>
  </si>
  <si>
    <t>ID1756</t>
  </si>
  <si>
    <t>ID1757</t>
  </si>
  <si>
    <t>ID1758</t>
  </si>
  <si>
    <t>ID1759</t>
  </si>
  <si>
    <t>ID1760</t>
  </si>
  <si>
    <t>ID1761</t>
  </si>
  <si>
    <t>ID1762</t>
  </si>
  <si>
    <t>ID1763</t>
  </si>
  <si>
    <t>ID1764</t>
  </si>
  <si>
    <t>ID1765</t>
  </si>
  <si>
    <t>ID1766</t>
  </si>
  <si>
    <t>ID1767</t>
  </si>
  <si>
    <t>ID1768</t>
  </si>
  <si>
    <t>ID1769</t>
  </si>
  <si>
    <t>ID1770</t>
  </si>
  <si>
    <t>ID1771</t>
  </si>
  <si>
    <t>ID1772</t>
  </si>
  <si>
    <t>ID1773</t>
  </si>
  <si>
    <t>ID1774</t>
  </si>
  <si>
    <t>ID1775</t>
  </si>
  <si>
    <t>ID1776</t>
  </si>
  <si>
    <t>ID1777</t>
  </si>
  <si>
    <t>ID1778</t>
  </si>
  <si>
    <t>ID1779</t>
  </si>
  <si>
    <t>ID1780</t>
  </si>
  <si>
    <t>ID1781</t>
  </si>
  <si>
    <t>ID1782</t>
  </si>
  <si>
    <t>ID1783</t>
  </si>
  <si>
    <t>ID1784</t>
  </si>
  <si>
    <t>ID1785</t>
  </si>
  <si>
    <t>ID1786</t>
  </si>
  <si>
    <t>ID1787</t>
  </si>
  <si>
    <t>ID1788</t>
  </si>
  <si>
    <t>ID1789</t>
  </si>
  <si>
    <t>ID1790</t>
  </si>
  <si>
    <t>ID1791</t>
  </si>
  <si>
    <t>ID1792</t>
  </si>
  <si>
    <t>ID1793</t>
  </si>
  <si>
    <t>ID1794</t>
  </si>
  <si>
    <t>ID1795</t>
  </si>
  <si>
    <t>ID1796</t>
  </si>
  <si>
    <t>ID1797</t>
  </si>
  <si>
    <t>ID1798</t>
  </si>
  <si>
    <t>ID1799</t>
  </si>
  <si>
    <t>ID1800</t>
  </si>
  <si>
    <t>ID1801</t>
  </si>
  <si>
    <t>ID1802</t>
  </si>
  <si>
    <t>ID1803</t>
  </si>
  <si>
    <t>ID1804</t>
  </si>
  <si>
    <t>ID1805</t>
  </si>
  <si>
    <t>ID1806</t>
  </si>
  <si>
    <t>ID1807</t>
  </si>
  <si>
    <t>ID1808</t>
  </si>
  <si>
    <t>ID1809</t>
  </si>
  <si>
    <t>ID1810</t>
  </si>
  <si>
    <t>ID1811</t>
  </si>
  <si>
    <t>ID1812</t>
  </si>
  <si>
    <t>ID1813</t>
  </si>
  <si>
    <t>ID1814</t>
  </si>
  <si>
    <t>ID1815</t>
  </si>
  <si>
    <t>ID1816</t>
  </si>
  <si>
    <t>ID1818</t>
  </si>
  <si>
    <t>ID1819</t>
  </si>
  <si>
    <t>ID1820</t>
  </si>
  <si>
    <t>ID1821</t>
  </si>
  <si>
    <t>ID1822</t>
  </si>
  <si>
    <t>ID1823</t>
  </si>
  <si>
    <t>ID1824</t>
  </si>
  <si>
    <t>ID1825</t>
  </si>
  <si>
    <t>ID1826</t>
  </si>
  <si>
    <t>ID1827</t>
  </si>
  <si>
    <t>ID1828</t>
  </si>
  <si>
    <t>ID1829</t>
  </si>
  <si>
    <t>ID1830</t>
  </si>
  <si>
    <t>ID1831</t>
  </si>
  <si>
    <t>ID1832</t>
  </si>
  <si>
    <t>ID1833</t>
  </si>
  <si>
    <t>ID1834</t>
  </si>
  <si>
    <t>ID1835</t>
  </si>
  <si>
    <t>ID1836</t>
  </si>
  <si>
    <t>ID1837</t>
  </si>
  <si>
    <t>ID1838</t>
  </si>
  <si>
    <t>ID1839</t>
  </si>
  <si>
    <t>ID1840</t>
  </si>
  <si>
    <t>ID1841</t>
  </si>
  <si>
    <t>ID1842</t>
  </si>
  <si>
    <t>ID1843</t>
  </si>
  <si>
    <t>ID1844</t>
  </si>
  <si>
    <t>ID1845</t>
  </si>
  <si>
    <t>ID1846</t>
  </si>
  <si>
    <t>ID1847</t>
  </si>
  <si>
    <t>ID1848</t>
  </si>
  <si>
    <t>ID1849</t>
  </si>
  <si>
    <t>ID1850</t>
  </si>
  <si>
    <t>ID1851</t>
  </si>
  <si>
    <t>ID1852</t>
  </si>
  <si>
    <t>ID1853</t>
  </si>
  <si>
    <t>ID1854</t>
  </si>
  <si>
    <t>ID1855</t>
  </si>
  <si>
    <t>ID1857</t>
  </si>
  <si>
    <t>ID1858</t>
  </si>
  <si>
    <t>ID1859</t>
  </si>
  <si>
    <t>ID1860</t>
  </si>
  <si>
    <t>ID1861</t>
  </si>
  <si>
    <t>ID1862</t>
  </si>
  <si>
    <t>ID1863</t>
  </si>
  <si>
    <t>ID1864</t>
  </si>
  <si>
    <t>ID1865</t>
  </si>
  <si>
    <t>ID1866</t>
  </si>
  <si>
    <t>ID1867</t>
  </si>
  <si>
    <t>ID1868</t>
  </si>
  <si>
    <t>ID1869</t>
  </si>
  <si>
    <t>ID1870</t>
  </si>
  <si>
    <t>ID1871</t>
  </si>
  <si>
    <t>ID1872</t>
  </si>
  <si>
    <t>ID1873</t>
  </si>
  <si>
    <t>ID1874</t>
  </si>
  <si>
    <t>ID1875</t>
  </si>
  <si>
    <t>ID1876</t>
  </si>
  <si>
    <t>ID1877</t>
  </si>
  <si>
    <t>ID1878</t>
  </si>
  <si>
    <t>ID1879</t>
  </si>
  <si>
    <t>ID1880</t>
  </si>
  <si>
    <t>ID1881</t>
  </si>
  <si>
    <t>ID1882</t>
  </si>
  <si>
    <t>ID1883</t>
  </si>
  <si>
    <t>ID1884</t>
  </si>
  <si>
    <t>ID1885</t>
  </si>
  <si>
    <t>ID1886</t>
  </si>
  <si>
    <t>ID1887</t>
  </si>
  <si>
    <t>ID1888</t>
  </si>
  <si>
    <t>ID1889</t>
  </si>
  <si>
    <t>ID1890</t>
  </si>
  <si>
    <t>ID1891</t>
  </si>
  <si>
    <t>ID1892</t>
  </si>
  <si>
    <t>ID1893</t>
  </si>
  <si>
    <t>ID1894</t>
  </si>
  <si>
    <t>ID1895</t>
  </si>
  <si>
    <t>ID1896</t>
  </si>
  <si>
    <t>ID1897</t>
  </si>
  <si>
    <t>ID1898</t>
  </si>
  <si>
    <t>ID1899</t>
  </si>
  <si>
    <t>ID1900</t>
  </si>
  <si>
    <t>ID1901</t>
  </si>
  <si>
    <t>ID1902</t>
  </si>
  <si>
    <t>ID1903</t>
  </si>
  <si>
    <t>ID1904</t>
  </si>
  <si>
    <t>ID1905</t>
  </si>
  <si>
    <t>ID1906</t>
  </si>
  <si>
    <t>ID1907</t>
  </si>
  <si>
    <t>ID1908</t>
  </si>
  <si>
    <t>ID1909</t>
  </si>
  <si>
    <t>ID1910</t>
  </si>
  <si>
    <t>ID1911</t>
  </si>
  <si>
    <t>ID1912</t>
  </si>
  <si>
    <t>ID1914</t>
  </si>
  <si>
    <t>ID1915</t>
  </si>
  <si>
    <t>ID1916</t>
  </si>
  <si>
    <t>ID1917</t>
  </si>
  <si>
    <t>ID1918</t>
  </si>
  <si>
    <t>ID1919</t>
  </si>
  <si>
    <t>ID1920</t>
  </si>
  <si>
    <t>ID1921</t>
  </si>
  <si>
    <t>ID1922</t>
  </si>
  <si>
    <t>ID1924</t>
  </si>
  <si>
    <t>ID1925</t>
  </si>
  <si>
    <t>ID1927</t>
  </si>
  <si>
    <t>ID1928</t>
  </si>
  <si>
    <t>ID1929</t>
  </si>
  <si>
    <t>ID1930</t>
  </si>
  <si>
    <t>ID1931</t>
  </si>
  <si>
    <t>ID1932</t>
  </si>
  <si>
    <t>in USD</t>
  </si>
  <si>
    <t>Value of 1 American Dollar</t>
  </si>
  <si>
    <t xml:space="preserve">     Argentine Peso </t>
  </si>
  <si>
    <t>ARS</t>
  </si>
  <si>
    <t xml:space="preserve">     Australian Dollar </t>
  </si>
  <si>
    <t xml:space="preserve">     Botswana Pula </t>
  </si>
  <si>
    <t>BWP</t>
  </si>
  <si>
    <t xml:space="preserve">     Brazilian Real </t>
  </si>
  <si>
    <t>BRL</t>
  </si>
  <si>
    <t xml:space="preserve">     British Pound </t>
  </si>
  <si>
    <t xml:space="preserve">     Brunei dollar </t>
  </si>
  <si>
    <t>BND</t>
  </si>
  <si>
    <t xml:space="preserve">     Bulgarian Lev </t>
  </si>
  <si>
    <t>BGN</t>
  </si>
  <si>
    <t xml:space="preserve">     Canadian Dollar </t>
  </si>
  <si>
    <t xml:space="preserve">     Chilean Peso </t>
  </si>
  <si>
    <t>CLP</t>
  </si>
  <si>
    <t xml:space="preserve">     Chinese Yuan </t>
  </si>
  <si>
    <t>CNY</t>
  </si>
  <si>
    <t xml:space="preserve">     Colombian Peso </t>
  </si>
  <si>
    <t>COP</t>
  </si>
  <si>
    <t xml:space="preserve">     Croatian Kuna </t>
  </si>
  <si>
    <t>HRK</t>
  </si>
  <si>
    <t xml:space="preserve">     Danish Krone </t>
  </si>
  <si>
    <t xml:space="preserve">     Euro </t>
  </si>
  <si>
    <t xml:space="preserve">     Hong Kong Dollar </t>
  </si>
  <si>
    <t>HKD</t>
  </si>
  <si>
    <t xml:space="preserve">     Hungarian Forint </t>
  </si>
  <si>
    <t>HUF</t>
  </si>
  <si>
    <t xml:space="preserve">     Iceland Krona </t>
  </si>
  <si>
    <t>ISK</t>
  </si>
  <si>
    <t xml:space="preserve">     Indian Rupee </t>
  </si>
  <si>
    <t xml:space="preserve">     Indonesian Rupiah </t>
  </si>
  <si>
    <t xml:space="preserve">     Israeli New Shekel </t>
  </si>
  <si>
    <t>ILS</t>
  </si>
  <si>
    <t xml:space="preserve">     Japanese Yen </t>
  </si>
  <si>
    <t xml:space="preserve">     Kazakhstani Tenge </t>
  </si>
  <si>
    <t>KZT</t>
  </si>
  <si>
    <t xml:space="preserve">     Kuwaiti Dinar </t>
  </si>
  <si>
    <t>KWD</t>
  </si>
  <si>
    <t xml:space="preserve">     Latvian Lat </t>
  </si>
  <si>
    <t>LVL</t>
  </si>
  <si>
    <t xml:space="preserve">     Libyan Dinar </t>
  </si>
  <si>
    <t>LYD</t>
  </si>
  <si>
    <t xml:space="preserve">     Lithuanian Litas </t>
  </si>
  <si>
    <t>LTL</t>
  </si>
  <si>
    <t xml:space="preserve">     Malaysian Ringgit </t>
  </si>
  <si>
    <t>MYR</t>
  </si>
  <si>
    <t xml:space="preserve">     Mauritius Rupee </t>
  </si>
  <si>
    <t>MUR</t>
  </si>
  <si>
    <t xml:space="preserve">     Mexican Peso </t>
  </si>
  <si>
    <t xml:space="preserve">     Nepalese Rupee </t>
  </si>
  <si>
    <t>NPR</t>
  </si>
  <si>
    <t xml:space="preserve">     New Zealand Dollar </t>
  </si>
  <si>
    <t xml:space="preserve">     Norwegian Kroner </t>
  </si>
  <si>
    <t xml:space="preserve">     Omani Rial </t>
  </si>
  <si>
    <t>OMR</t>
  </si>
  <si>
    <t xml:space="preserve">     Pakistan Rupee </t>
  </si>
  <si>
    <t xml:space="preserve">     Philippine Peso </t>
  </si>
  <si>
    <t>PHP</t>
  </si>
  <si>
    <t xml:space="preserve">     Qatari Rial </t>
  </si>
  <si>
    <t>QAR</t>
  </si>
  <si>
    <t xml:space="preserve">     Romanian Leu </t>
  </si>
  <si>
    <t xml:space="preserve">     Russian Ruble </t>
  </si>
  <si>
    <t>RUB</t>
  </si>
  <si>
    <t xml:space="preserve">     Saudi Riyal </t>
  </si>
  <si>
    <t>SAR</t>
  </si>
  <si>
    <t xml:space="preserve">     Singapore Dollar </t>
  </si>
  <si>
    <t xml:space="preserve">     South African Rand </t>
  </si>
  <si>
    <t xml:space="preserve">     South Korean Won </t>
  </si>
  <si>
    <t>KRW</t>
  </si>
  <si>
    <t xml:space="preserve">     Sri Lanka Rupee </t>
  </si>
  <si>
    <t xml:space="preserve">     Swedish Krona </t>
  </si>
  <si>
    <t xml:space="preserve">     Swiss Franc </t>
  </si>
  <si>
    <t xml:space="preserve">     Taiwan Dollar </t>
  </si>
  <si>
    <t>TWD</t>
  </si>
  <si>
    <t xml:space="preserve">     Thai Baht </t>
  </si>
  <si>
    <t>THB</t>
  </si>
  <si>
    <t xml:space="preserve">     Trinidad/Tobago Dollar </t>
  </si>
  <si>
    <t>TTD</t>
  </si>
  <si>
    <t xml:space="preserve">     Turkish Lira </t>
  </si>
  <si>
    <t>TRY</t>
  </si>
  <si>
    <t xml:space="preserve">     Venezuelan Bolivar </t>
  </si>
  <si>
    <t>VEF</t>
  </si>
  <si>
    <t>Source: Xrates on 6/21/2012</t>
  </si>
  <si>
    <t>UAE Dirham</t>
  </si>
  <si>
    <t>clean Salary (in local currency)</t>
  </si>
  <si>
    <t>Salary in USD</t>
  </si>
  <si>
    <t>Bangladesh Takha</t>
  </si>
  <si>
    <t>Costarican CRC</t>
  </si>
  <si>
    <t>Costarican</t>
  </si>
  <si>
    <t>Egyptian Pound</t>
  </si>
  <si>
    <t>NAIRA</t>
  </si>
  <si>
    <t>Nigerian Naira</t>
  </si>
  <si>
    <t>DOP</t>
  </si>
  <si>
    <t>Dominican Peso</t>
  </si>
  <si>
    <t>Polish Zloty</t>
  </si>
  <si>
    <t>Kenyan Shilling</t>
  </si>
  <si>
    <t>Mongolian Tughrik</t>
  </si>
  <si>
    <t>Mongolian</t>
  </si>
  <si>
    <t>Moroccan Dirham</t>
  </si>
  <si>
    <t>Ethiopian Birr</t>
  </si>
  <si>
    <t>Excel Salary Survey Data</t>
  </si>
  <si>
    <t>Note: Experience data is not available for first few hundred rows.</t>
  </si>
  <si>
    <t>Years of Experience</t>
  </si>
  <si>
    <t>and xe.com</t>
  </si>
  <si>
    <t>Job Type</t>
  </si>
  <si>
    <t>Reporting</t>
  </si>
  <si>
    <t>Misc.</t>
  </si>
  <si>
    <t>CXO or Top Mgmt.</t>
  </si>
  <si>
    <t>Actual</t>
  </si>
  <si>
    <t>Mapping</t>
  </si>
  <si>
    <t>clean Country</t>
  </si>
  <si>
    <t>Country Mapping</t>
  </si>
  <si>
    <t>Currency Mapping</t>
  </si>
  <si>
    <t>Mapping Sheet</t>
  </si>
  <si>
    <t>Country</t>
  </si>
  <si>
    <t>Row Labels</t>
  </si>
  <si>
    <t>Grand Total</t>
  </si>
  <si>
    <t>Average of Salary in USD</t>
  </si>
  <si>
    <t>Column Labels</t>
  </si>
  <si>
    <t>Function</t>
  </si>
  <si>
    <t>World Average</t>
  </si>
  <si>
    <t>Data Label</t>
  </si>
  <si>
    <t>How much you earn in Different Countries by Job Type</t>
  </si>
  <si>
    <t>Country Average</t>
  </si>
  <si>
    <t>How much you earn within a Country by Job Type</t>
  </si>
  <si>
    <t>Years Of Experience Category</t>
  </si>
  <si>
    <t>10 and Over</t>
  </si>
  <si>
    <t>Between 3 and 5</t>
  </si>
  <si>
    <t>Between 5 and 10</t>
  </si>
  <si>
    <t>Less than 3</t>
  </si>
  <si>
    <t>How much does an Analyst Earn depending on Experience</t>
  </si>
  <si>
    <t>(Multiple Items)</t>
  </si>
  <si>
    <t>How much does a Manager Earn depending on Experience</t>
  </si>
  <si>
    <t>Other</t>
  </si>
  <si>
    <t>Full Time</t>
  </si>
  <si>
    <t>How much does an Analyst Earn depending on Hours Worked on Excel</t>
  </si>
  <si>
    <t>How much does a Manager Earn depending on Hours Worked on Excel</t>
  </si>
</sst>
</file>

<file path=xl/styles.xml><?xml version="1.0" encoding="utf-8"?>
<styleSheet xmlns="http://schemas.openxmlformats.org/spreadsheetml/2006/main">
  <numFmts count="5">
    <numFmt numFmtId="44" formatCode="_-&quot;$&quot;* #,##0.00_-;\-&quot;$&quot;* #,##0.00_-;_-&quot;$&quot;* &quot;-&quot;??_-;_-@_-"/>
    <numFmt numFmtId="43" formatCode="_-* #,##0.00_-;\-* #,##0.00_-;_-* &quot;-&quot;??_-;_-@_-"/>
    <numFmt numFmtId="164" formatCode="d\ mmmm\ yyyy\,\ h:mm\ AM/PM"/>
    <numFmt numFmtId="165" formatCode="_-* #,##0_-;\-* #,##0_-;_-* &quot;-&quot;??_-;_-@_-"/>
    <numFmt numFmtId="166" formatCode="_-&quot;$&quot;* #,##0_-;\-&quot;$&quot;* #,##0_-;_-&quot;$&quot;* &quot;-&quot;??_-;_-@_-"/>
  </numFmts>
  <fonts count="8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</cellStyleXfs>
  <cellXfs count="27">
    <xf numFmtId="0" fontId="0" fillId="0" borderId="0" xfId="0"/>
    <xf numFmtId="164" fontId="0" fillId="0" borderId="0" xfId="0" applyNumberFormat="1" applyAlignment="1">
      <alignment horizontal="left"/>
    </xf>
    <xf numFmtId="0" fontId="1" fillId="0" borderId="0" xfId="1"/>
    <xf numFmtId="0" fontId="4" fillId="0" borderId="0" xfId="0" applyFont="1"/>
    <xf numFmtId="0" fontId="0" fillId="0" borderId="0" xfId="0" applyAlignment="1">
      <alignment horizontal="left" indent="1"/>
    </xf>
    <xf numFmtId="0" fontId="5" fillId="2" borderId="0" xfId="0" applyFont="1" applyFill="1"/>
    <xf numFmtId="0" fontId="0" fillId="0" borderId="1" xfId="0" applyBorder="1"/>
    <xf numFmtId="0" fontId="5" fillId="2" borderId="1" xfId="0" applyFont="1" applyFill="1" applyBorder="1"/>
    <xf numFmtId="165" fontId="0" fillId="0" borderId="0" xfId="2" applyNumberFormat="1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 wrapText="1"/>
    </xf>
    <xf numFmtId="1" fontId="0" fillId="0" borderId="2" xfId="0" applyNumberFormat="1" applyBorder="1" applyAlignment="1">
      <alignment horizontal="center"/>
    </xf>
    <xf numFmtId="166" fontId="0" fillId="0" borderId="0" xfId="3" applyNumberFormat="1" applyFont="1"/>
    <xf numFmtId="166" fontId="0" fillId="0" borderId="0" xfId="0" applyNumberFormat="1"/>
    <xf numFmtId="0" fontId="0" fillId="3" borderId="2" xfId="0" applyFill="1" applyBorder="1" applyAlignment="1">
      <alignment horizontal="center"/>
    </xf>
    <xf numFmtId="0" fontId="7" fillId="4" borderId="2" xfId="0" applyFont="1" applyFill="1" applyBorder="1" applyAlignment="1">
      <alignment horizontal="center"/>
    </xf>
    <xf numFmtId="0" fontId="0" fillId="4" borderId="0" xfId="0" applyFill="1" applyBorder="1"/>
    <xf numFmtId="1" fontId="0" fillId="0" borderId="0" xfId="0" applyNumberFormat="1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7" fillId="5" borderId="3" xfId="0" applyFont="1" applyFill="1" applyBorder="1"/>
  </cellXfs>
  <cellStyles count="4">
    <cellStyle name="Comma" xfId="2" builtinId="3"/>
    <cellStyle name="Currency" xfId="3" builtinId="4"/>
    <cellStyle name="Hyperlink" xfId="1" builtinId="8"/>
    <cellStyle name="Normal" xfId="0" builtinId="0"/>
  </cellStyles>
  <dxfs count="24">
    <dxf>
      <numFmt numFmtId="166" formatCode="_-&quot;$&quot;* #,##0_-;\-&quot;$&quot;* #,##0_-;_-&quot;$&quot;* &quot;-&quot;??_-;_-@_-"/>
    </dxf>
    <dxf>
      <numFmt numFmtId="166" formatCode="_-&quot;$&quot;* #,##0_-;\-&quot;$&quot;* #,##0_-;_-&quot;$&quot;* &quot;-&quot;??_-;_-@_-"/>
    </dxf>
    <dxf>
      <numFmt numFmtId="166" formatCode="_-&quot;$&quot;* #,##0_-;\-&quot;$&quot;* #,##0_-;_-&quot;$&quot;* &quot;-&quot;??_-;_-@_-"/>
    </dxf>
    <dxf>
      <numFmt numFmtId="166" formatCode="_-&quot;$&quot;* #,##0_-;\-&quot;$&quot;* #,##0_-;_-&quot;$&quot;* &quot;-&quot;??_-;_-@_-"/>
    </dxf>
    <dxf>
      <numFmt numFmtId="166" formatCode="_-&quot;$&quot;* #,##0_-;\-&quot;$&quot;* #,##0_-;_-&quot;$&quot;* &quot;-&quot;??_-;_-@_-"/>
    </dxf>
    <dxf>
      <numFmt numFmtId="166" formatCode="_-&quot;$&quot;* #,##0_-;\-&quot;$&quot;* #,##0_-;_-&quot;$&quot;* &quot;-&quot;??_-;_-@_-"/>
    </dxf>
    <dxf>
      <numFmt numFmtId="165" formatCode="_-* #,##0_-;\-* #,##0_-;_-* &quot;-&quot;??_-;_-@_-"/>
    </dxf>
    <dxf>
      <numFmt numFmtId="0" formatCode="General"/>
    </dxf>
    <dxf>
      <numFmt numFmtId="0" formatCode="General"/>
    </dxf>
    <dxf>
      <numFmt numFmtId="165" formatCode="_-* #,##0_-;\-* #,##0_-;_-* &quot;-&quot;??_-;_-@_-"/>
    </dxf>
    <dxf>
      <font>
        <strike/>
        <color theme="1" tint="0.499984740745262"/>
      </font>
    </dxf>
    <dxf>
      <numFmt numFmtId="0" formatCode="General"/>
    </dxf>
    <dxf>
      <numFmt numFmtId="0" formatCode="General"/>
    </dxf>
    <dxf>
      <numFmt numFmtId="0" formatCode="General"/>
    </dxf>
    <dxf>
      <numFmt numFmtId="165" formatCode="_-* #,##0_-;\-* #,##0_-;_-* &quot;-&quot;??_-;_-@_-"/>
    </dxf>
    <dxf>
      <alignment horizontal="left" vertical="bottom" textRotation="0" wrapText="0" indent="0" relativeIndent="1" justifyLastLine="0" shrinkToFit="0" readingOrder="0"/>
    </dxf>
    <dxf>
      <numFmt numFmtId="164" formatCode="d\ mmmm\ yyyy\,\ h:mm\ AM/PM"/>
      <alignment horizontal="left" vertical="bottom" textRotation="0" wrapText="0" indent="0" relativeIndent="255" justifyLastLine="0" shrinkToFit="0" readingOrder="0"/>
    </dxf>
    <dxf>
      <font>
        <strike/>
        <color theme="1" tint="0.499984740745262"/>
      </font>
    </dxf>
    <dxf>
      <numFmt numFmtId="0" formatCode="General"/>
    </dxf>
    <dxf>
      <numFmt numFmtId="0" formatCode="General"/>
    </dxf>
    <dxf>
      <numFmt numFmtId="165" formatCode="_-* #,##0_-;\-* #,##0_-;_-* &quot;-&quot;??_-;_-@_-"/>
    </dxf>
    <dxf>
      <alignment horizontal="left" vertical="bottom" textRotation="0" wrapText="0" indent="0" relativeIndent="1" justifyLastLine="0" shrinkToFit="0" readingOrder="0"/>
    </dxf>
    <dxf>
      <numFmt numFmtId="164" formatCode="d\ mmmm\ yyyy\,\ h:mm\ AM/PM"/>
      <alignment horizontal="left" vertical="bottom" textRotation="0" wrapText="0" indent="0" relativeIndent="255" justifyLastLine="0" shrinkToFit="0" readingOrder="0"/>
    </dxf>
    <dxf>
      <font>
        <strike/>
        <color theme="1" tint="0.49998474074526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style val="26"/>
  <c:chart>
    <c:autoTitleDeleted val="1"/>
    <c:plotArea>
      <c:layout/>
      <c:barChart>
        <c:barDir val="col"/>
        <c:grouping val="clustered"/>
        <c:ser>
          <c:idx val="0"/>
          <c:order val="0"/>
          <c:tx>
            <c:v>Salary By Country</c:v>
          </c:tx>
          <c:dLbls>
            <c:numFmt formatCode="&quot;$&quot;#\k" sourceLinked="0"/>
            <c:showVal val="1"/>
          </c:dLbls>
          <c:cat>
            <c:strRef>
              <c:f>'Pivot Main Countries'!$L$16:$R$16</c:f>
              <c:strCache>
                <c:ptCount val="7"/>
                <c:pt idx="0">
                  <c:v>Australia</c:v>
                </c:pt>
                <c:pt idx="1">
                  <c:v>Canada</c:v>
                </c:pt>
                <c:pt idx="2">
                  <c:v>India</c:v>
                </c:pt>
                <c:pt idx="3">
                  <c:v>Netherlands</c:v>
                </c:pt>
                <c:pt idx="4">
                  <c:v>Pakistan</c:v>
                </c:pt>
                <c:pt idx="5">
                  <c:v>UK</c:v>
                </c:pt>
                <c:pt idx="6">
                  <c:v>USA</c:v>
                </c:pt>
              </c:strCache>
            </c:strRef>
          </c:cat>
          <c:val>
            <c:numRef>
              <c:f>'Pivot Main Countries'!$L$17:$R$17</c:f>
              <c:numCache>
                <c:formatCode>_-"$"* #,##0_-;\-"$"* #,##0_-;_-"$"* "-"??_-;_-@_-</c:formatCode>
                <c:ptCount val="7"/>
                <c:pt idx="0">
                  <c:v>95</c:v>
                </c:pt>
                <c:pt idx="1">
                  <c:v>70</c:v>
                </c:pt>
                <c:pt idx="2">
                  <c:v>15</c:v>
                </c:pt>
                <c:pt idx="3">
                  <c:v>76</c:v>
                </c:pt>
                <c:pt idx="4">
                  <c:v>10</c:v>
                </c:pt>
                <c:pt idx="5">
                  <c:v>66</c:v>
                </c:pt>
                <c:pt idx="6">
                  <c:v>77</c:v>
                </c:pt>
              </c:numCache>
            </c:numRef>
          </c:val>
        </c:ser>
        <c:axId val="92631808"/>
        <c:axId val="92633344"/>
      </c:barChart>
      <c:lineChart>
        <c:grouping val="standard"/>
        <c:ser>
          <c:idx val="1"/>
          <c:order val="1"/>
          <c:tx>
            <c:v>World Average</c:v>
          </c:tx>
          <c:spPr>
            <a:ln w="50800">
              <a:solidFill>
                <a:srgbClr val="FFC000"/>
              </a:solidFill>
              <a:prstDash val="sysDot"/>
            </a:ln>
          </c:spPr>
          <c:marker>
            <c:symbol val="none"/>
          </c:marker>
          <c:cat>
            <c:strRef>
              <c:f>'Pivot Main Countries'!$L$16:$R$16</c:f>
              <c:strCache>
                <c:ptCount val="7"/>
                <c:pt idx="0">
                  <c:v>Australia</c:v>
                </c:pt>
                <c:pt idx="1">
                  <c:v>Canada</c:v>
                </c:pt>
                <c:pt idx="2">
                  <c:v>India</c:v>
                </c:pt>
                <c:pt idx="3">
                  <c:v>Netherlands</c:v>
                </c:pt>
                <c:pt idx="4">
                  <c:v>Pakistan</c:v>
                </c:pt>
                <c:pt idx="5">
                  <c:v>UK</c:v>
                </c:pt>
                <c:pt idx="6">
                  <c:v>USA</c:v>
                </c:pt>
              </c:strCache>
            </c:strRef>
          </c:cat>
          <c:val>
            <c:numRef>
              <c:f>'Pivot Main Countries'!$L$18:$R$18</c:f>
              <c:numCache>
                <c:formatCode>_-"$"* #,##0_-;\-"$"* #,##0_-;_-"$"* "-"??_-;_-@_-</c:formatCode>
                <c:ptCount val="7"/>
                <c:pt idx="0">
                  <c:v>46</c:v>
                </c:pt>
                <c:pt idx="1">
                  <c:v>46</c:v>
                </c:pt>
                <c:pt idx="2">
                  <c:v>46</c:v>
                </c:pt>
                <c:pt idx="3">
                  <c:v>46</c:v>
                </c:pt>
                <c:pt idx="4">
                  <c:v>46</c:v>
                </c:pt>
                <c:pt idx="5">
                  <c:v>46</c:v>
                </c:pt>
                <c:pt idx="6">
                  <c:v>46</c:v>
                </c:pt>
              </c:numCache>
            </c:numRef>
          </c:val>
        </c:ser>
        <c:marker val="1"/>
        <c:axId val="92631808"/>
        <c:axId val="92633344"/>
      </c:lineChart>
      <c:catAx>
        <c:axId val="92631808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92633344"/>
        <c:crosses val="autoZero"/>
        <c:auto val="1"/>
        <c:lblAlgn val="ctr"/>
        <c:lblOffset val="100"/>
      </c:catAx>
      <c:valAx>
        <c:axId val="92633344"/>
        <c:scaling>
          <c:orientation val="minMax"/>
        </c:scaling>
        <c:delete val="1"/>
        <c:axPos val="l"/>
        <c:numFmt formatCode="_-&quot;$&quot;* #,##0_-;\-&quot;$&quot;* #,##0_-;_-&quot;$&quot;* &quot;-&quot;??_-;_-@_-" sourceLinked="1"/>
        <c:majorTickMark val="none"/>
        <c:tickLblPos val="none"/>
        <c:crossAx val="92631808"/>
        <c:crosses val="autoZero"/>
        <c:crossBetween val="between"/>
      </c:valAx>
      <c:spPr>
        <a:solidFill>
          <a:sysClr val="window" lastClr="FFFFFF">
            <a:lumMod val="95000"/>
          </a:sysClr>
        </a:solidFill>
      </c:spPr>
    </c:plotArea>
    <c:legend>
      <c:legendPos val="b"/>
      <c:legendEntry>
        <c:idx val="0"/>
        <c:delete val="1"/>
      </c:legendEntry>
      <c:layout/>
    </c:legend>
    <c:plotVisOnly val="1"/>
    <c:dispBlanksAs val="gap"/>
  </c:chart>
  <c:spPr>
    <a:solidFill>
      <a:schemeClr val="bg1">
        <a:lumMod val="95000"/>
      </a:schemeClr>
    </a:solidFill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style val="26"/>
  <c:chart>
    <c:plotArea>
      <c:layout>
        <c:manualLayout>
          <c:layoutTarget val="inner"/>
          <c:xMode val="edge"/>
          <c:yMode val="edge"/>
          <c:x val="6.3719870310328872E-2"/>
          <c:y val="3.2407407407407413E-2"/>
          <c:w val="0.90177032576810268"/>
          <c:h val="0.62911526684164476"/>
        </c:manualLayout>
      </c:layout>
      <c:barChart>
        <c:barDir val="col"/>
        <c:grouping val="clustered"/>
        <c:ser>
          <c:idx val="0"/>
          <c:order val="0"/>
          <c:dLbls>
            <c:numFmt formatCode="&quot;$&quot;#\k" sourceLinked="0"/>
            <c:showVal val="1"/>
          </c:dLbls>
          <c:cat>
            <c:strRef>
              <c:f>'Pivot All countries'!$N$5:$V$5</c:f>
              <c:strCache>
                <c:ptCount val="9"/>
                <c:pt idx="0">
                  <c:v>Accountant</c:v>
                </c:pt>
                <c:pt idx="1">
                  <c:v>Analyst</c:v>
                </c:pt>
                <c:pt idx="2">
                  <c:v>Consultant</c:v>
                </c:pt>
                <c:pt idx="3">
                  <c:v>Controller</c:v>
                </c:pt>
                <c:pt idx="4">
                  <c:v>CXO or Top Mgmt.</c:v>
                </c:pt>
                <c:pt idx="5">
                  <c:v>Engineer</c:v>
                </c:pt>
                <c:pt idx="6">
                  <c:v>Manager</c:v>
                </c:pt>
                <c:pt idx="7">
                  <c:v>Reporting</c:v>
                </c:pt>
                <c:pt idx="8">
                  <c:v>Specialist</c:v>
                </c:pt>
              </c:strCache>
            </c:strRef>
          </c:cat>
          <c:val>
            <c:numRef>
              <c:f>'Pivot All countries'!$N$6:$V$6</c:f>
              <c:numCache>
                <c:formatCode>_-"$"* #,##0_-;\-"$"* #,##0_-;_-"$"* "-"??_-;_-@_-</c:formatCode>
                <c:ptCount val="9"/>
                <c:pt idx="0">
                  <c:v>64</c:v>
                </c:pt>
                <c:pt idx="1">
                  <c:v>62</c:v>
                </c:pt>
                <c:pt idx="2">
                  <c:v>98</c:v>
                </c:pt>
                <c:pt idx="3">
                  <c:v>87</c:v>
                </c:pt>
                <c:pt idx="4">
                  <c:v>125</c:v>
                </c:pt>
                <c:pt idx="5">
                  <c:v>72</c:v>
                </c:pt>
                <c:pt idx="6">
                  <c:v>77</c:v>
                </c:pt>
                <c:pt idx="7">
                  <c:v>58</c:v>
                </c:pt>
                <c:pt idx="8">
                  <c:v>69</c:v>
                </c:pt>
              </c:numCache>
            </c:numRef>
          </c:val>
        </c:ser>
        <c:axId val="92278144"/>
        <c:axId val="92284032"/>
      </c:barChart>
      <c:lineChart>
        <c:grouping val="standard"/>
        <c:ser>
          <c:idx val="1"/>
          <c:order val="1"/>
          <c:tx>
            <c:v>Country Average</c:v>
          </c:tx>
          <c:spPr>
            <a:ln w="50800">
              <a:solidFill>
                <a:srgbClr val="FFC000"/>
              </a:solidFill>
              <a:prstDash val="sysDot"/>
            </a:ln>
          </c:spPr>
          <c:marker>
            <c:symbol val="none"/>
          </c:marker>
          <c:cat>
            <c:strRef>
              <c:f>'Pivot All countries'!$N$5:$V$5</c:f>
              <c:strCache>
                <c:ptCount val="9"/>
                <c:pt idx="0">
                  <c:v>Accountant</c:v>
                </c:pt>
                <c:pt idx="1">
                  <c:v>Analyst</c:v>
                </c:pt>
                <c:pt idx="2">
                  <c:v>Consultant</c:v>
                </c:pt>
                <c:pt idx="3">
                  <c:v>Controller</c:v>
                </c:pt>
                <c:pt idx="4">
                  <c:v>CXO or Top Mgmt.</c:v>
                </c:pt>
                <c:pt idx="5">
                  <c:v>Engineer</c:v>
                </c:pt>
                <c:pt idx="6">
                  <c:v>Manager</c:v>
                </c:pt>
                <c:pt idx="7">
                  <c:v>Reporting</c:v>
                </c:pt>
                <c:pt idx="8">
                  <c:v>Specialist</c:v>
                </c:pt>
              </c:strCache>
            </c:strRef>
          </c:cat>
          <c:val>
            <c:numRef>
              <c:f>'Pivot All countries'!$N$7:$V$7</c:f>
              <c:numCache>
                <c:formatCode>_-"$"* #,##0_-;\-"$"* #,##0_-;_-"$"* "-"??_-;_-@_-</c:formatCode>
                <c:ptCount val="9"/>
                <c:pt idx="0">
                  <c:v>72</c:v>
                </c:pt>
                <c:pt idx="1">
                  <c:v>72</c:v>
                </c:pt>
                <c:pt idx="2">
                  <c:v>72</c:v>
                </c:pt>
                <c:pt idx="3">
                  <c:v>72</c:v>
                </c:pt>
                <c:pt idx="4">
                  <c:v>72</c:v>
                </c:pt>
                <c:pt idx="5">
                  <c:v>72</c:v>
                </c:pt>
                <c:pt idx="6">
                  <c:v>72</c:v>
                </c:pt>
                <c:pt idx="7">
                  <c:v>72</c:v>
                </c:pt>
                <c:pt idx="8">
                  <c:v>72</c:v>
                </c:pt>
              </c:numCache>
            </c:numRef>
          </c:val>
        </c:ser>
        <c:marker val="1"/>
        <c:axId val="92278144"/>
        <c:axId val="92284032"/>
      </c:lineChart>
      <c:catAx>
        <c:axId val="92278144"/>
        <c:scaling>
          <c:orientation val="minMax"/>
        </c:scaling>
        <c:axPos val="b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92284032"/>
        <c:crosses val="autoZero"/>
        <c:auto val="1"/>
        <c:lblAlgn val="ctr"/>
        <c:lblOffset val="100"/>
      </c:catAx>
      <c:valAx>
        <c:axId val="92284032"/>
        <c:scaling>
          <c:orientation val="minMax"/>
        </c:scaling>
        <c:delete val="1"/>
        <c:axPos val="l"/>
        <c:numFmt formatCode="_-&quot;$&quot;* #,##0_-;\-&quot;$&quot;* #,##0_-;_-&quot;$&quot;* &quot;-&quot;??_-;_-@_-" sourceLinked="1"/>
        <c:tickLblPos val="none"/>
        <c:crossAx val="92278144"/>
        <c:crosses val="autoZero"/>
        <c:crossBetween val="between"/>
      </c:valAx>
      <c:spPr>
        <a:solidFill>
          <a:schemeClr val="bg1">
            <a:lumMod val="95000"/>
          </a:schemeClr>
        </a:solidFill>
      </c:spPr>
    </c:plotArea>
    <c:legend>
      <c:legendPos val="b"/>
      <c:legendEntry>
        <c:idx val="0"/>
        <c:delete val="1"/>
      </c:legendEntry>
      <c:layout/>
    </c:legend>
    <c:plotVisOnly val="1"/>
    <c:dispBlanksAs val="gap"/>
  </c:chart>
  <c:spPr>
    <a:solidFill>
      <a:schemeClr val="bg1">
        <a:lumMod val="95000"/>
      </a:schemeClr>
    </a:solidFill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style val="26"/>
  <c:chart>
    <c:title>
      <c:tx>
        <c:rich>
          <a:bodyPr/>
          <a:lstStyle/>
          <a:p>
            <a:pPr>
              <a:defRPr sz="1000"/>
            </a:pPr>
            <a:r>
              <a:rPr lang="en-AU" sz="1000"/>
              <a:t>Index of Salary depending on Years Experience</a:t>
            </a:r>
          </a:p>
          <a:p>
            <a:pPr>
              <a:defRPr sz="1000"/>
            </a:pPr>
            <a:r>
              <a:rPr lang="en-AU" sz="1000"/>
              <a:t>(10 and Over</a:t>
            </a:r>
            <a:r>
              <a:rPr lang="en-AU" sz="1000" baseline="0"/>
              <a:t> = 100)</a:t>
            </a:r>
            <a:endParaRPr lang="en-AU" sz="1000"/>
          </a:p>
        </c:rich>
      </c:tx>
      <c:layout/>
    </c:title>
    <c:plotArea>
      <c:layout>
        <c:manualLayout>
          <c:layoutTarget val="inner"/>
          <c:xMode val="edge"/>
          <c:yMode val="edge"/>
          <c:x val="3.5512510088781278E-2"/>
          <c:y val="0.17747675962815398"/>
          <c:w val="0.92897497982243749"/>
          <c:h val="0.58498018424987708"/>
        </c:manualLayout>
      </c:layout>
      <c:barChart>
        <c:barDir val="col"/>
        <c:grouping val="clustered"/>
        <c:ser>
          <c:idx val="0"/>
          <c:order val="0"/>
          <c:tx>
            <c:strRef>
              <c:f>'Pivot Experience'!$A$12</c:f>
              <c:strCache>
                <c:ptCount val="1"/>
                <c:pt idx="0">
                  <c:v>Less than 3</c:v>
                </c:pt>
              </c:strCache>
            </c:strRef>
          </c:tx>
          <c:dLbls>
            <c:txPr>
              <a:bodyPr/>
              <a:lstStyle/>
              <a:p>
                <a:pPr>
                  <a:defRPr sz="800"/>
                </a:pPr>
                <a:endParaRPr lang="en-US"/>
              </a:p>
            </c:txPr>
            <c:showVal val="1"/>
          </c:dLbls>
          <c:cat>
            <c:strRef>
              <c:f>'Pivot Experience'!$B$11:$E$11</c:f>
              <c:strCache>
                <c:ptCount val="4"/>
                <c:pt idx="0">
                  <c:v>USA</c:v>
                </c:pt>
                <c:pt idx="1">
                  <c:v>India</c:v>
                </c:pt>
                <c:pt idx="2">
                  <c:v>UK</c:v>
                </c:pt>
                <c:pt idx="3">
                  <c:v>Australia</c:v>
                </c:pt>
              </c:strCache>
            </c:strRef>
          </c:cat>
          <c:val>
            <c:numRef>
              <c:f>'Pivot Experience'!$B$12:$E$12</c:f>
              <c:numCache>
                <c:formatCode>General</c:formatCode>
                <c:ptCount val="4"/>
                <c:pt idx="0">
                  <c:v>75</c:v>
                </c:pt>
                <c:pt idx="1">
                  <c:v>72</c:v>
                </c:pt>
                <c:pt idx="2">
                  <c:v>73</c:v>
                </c:pt>
                <c:pt idx="3">
                  <c:v>72</c:v>
                </c:pt>
              </c:numCache>
            </c:numRef>
          </c:val>
        </c:ser>
        <c:ser>
          <c:idx val="1"/>
          <c:order val="1"/>
          <c:tx>
            <c:strRef>
              <c:f>'Pivot Experience'!$A$13</c:f>
              <c:strCache>
                <c:ptCount val="1"/>
                <c:pt idx="0">
                  <c:v>Between 3 and 5</c:v>
                </c:pt>
              </c:strCache>
            </c:strRef>
          </c:tx>
          <c:dLbls>
            <c:txPr>
              <a:bodyPr/>
              <a:lstStyle/>
              <a:p>
                <a:pPr>
                  <a:defRPr sz="800"/>
                </a:pPr>
                <a:endParaRPr lang="en-US"/>
              </a:p>
            </c:txPr>
            <c:showVal val="1"/>
          </c:dLbls>
          <c:cat>
            <c:strRef>
              <c:f>'Pivot Experience'!$B$11:$E$11</c:f>
              <c:strCache>
                <c:ptCount val="4"/>
                <c:pt idx="0">
                  <c:v>USA</c:v>
                </c:pt>
                <c:pt idx="1">
                  <c:v>India</c:v>
                </c:pt>
                <c:pt idx="2">
                  <c:v>UK</c:v>
                </c:pt>
                <c:pt idx="3">
                  <c:v>Australia</c:v>
                </c:pt>
              </c:strCache>
            </c:strRef>
          </c:cat>
          <c:val>
            <c:numRef>
              <c:f>'Pivot Experience'!$B$13:$E$13</c:f>
              <c:numCache>
                <c:formatCode>General</c:formatCode>
                <c:ptCount val="4"/>
                <c:pt idx="0">
                  <c:v>68</c:v>
                </c:pt>
                <c:pt idx="1">
                  <c:v>97</c:v>
                </c:pt>
                <c:pt idx="2">
                  <c:v>91</c:v>
                </c:pt>
                <c:pt idx="3">
                  <c:v>57</c:v>
                </c:pt>
              </c:numCache>
            </c:numRef>
          </c:val>
        </c:ser>
        <c:ser>
          <c:idx val="2"/>
          <c:order val="2"/>
          <c:tx>
            <c:strRef>
              <c:f>'Pivot Experience'!$A$14</c:f>
              <c:strCache>
                <c:ptCount val="1"/>
                <c:pt idx="0">
                  <c:v>Between 5 and 10</c:v>
                </c:pt>
              </c:strCache>
            </c:strRef>
          </c:tx>
          <c:dLbls>
            <c:txPr>
              <a:bodyPr/>
              <a:lstStyle/>
              <a:p>
                <a:pPr>
                  <a:defRPr sz="800"/>
                </a:pPr>
                <a:endParaRPr lang="en-US"/>
              </a:p>
            </c:txPr>
            <c:showVal val="1"/>
          </c:dLbls>
          <c:cat>
            <c:strRef>
              <c:f>'Pivot Experience'!$B$11:$E$11</c:f>
              <c:strCache>
                <c:ptCount val="4"/>
                <c:pt idx="0">
                  <c:v>USA</c:v>
                </c:pt>
                <c:pt idx="1">
                  <c:v>India</c:v>
                </c:pt>
                <c:pt idx="2">
                  <c:v>UK</c:v>
                </c:pt>
                <c:pt idx="3">
                  <c:v>Australia</c:v>
                </c:pt>
              </c:strCache>
            </c:strRef>
          </c:cat>
          <c:val>
            <c:numRef>
              <c:f>'Pivot Experience'!$B$14:$E$14</c:f>
              <c:numCache>
                <c:formatCode>General</c:formatCode>
                <c:ptCount val="4"/>
                <c:pt idx="0">
                  <c:v>95</c:v>
                </c:pt>
                <c:pt idx="1">
                  <c:v>100</c:v>
                </c:pt>
                <c:pt idx="2">
                  <c:v>100</c:v>
                </c:pt>
                <c:pt idx="3">
                  <c:v>99</c:v>
                </c:pt>
              </c:numCache>
            </c:numRef>
          </c:val>
        </c:ser>
        <c:ser>
          <c:idx val="3"/>
          <c:order val="3"/>
          <c:tx>
            <c:strRef>
              <c:f>'Pivot Experience'!$A$15</c:f>
              <c:strCache>
                <c:ptCount val="1"/>
                <c:pt idx="0">
                  <c:v>10 and Over</c:v>
                </c:pt>
              </c:strCache>
            </c:strRef>
          </c:tx>
          <c:dLbls>
            <c:txPr>
              <a:bodyPr/>
              <a:lstStyle/>
              <a:p>
                <a:pPr>
                  <a:defRPr sz="800"/>
                </a:pPr>
                <a:endParaRPr lang="en-US"/>
              </a:p>
            </c:txPr>
            <c:showVal val="1"/>
          </c:dLbls>
          <c:cat>
            <c:strRef>
              <c:f>'Pivot Experience'!$B$11:$E$11</c:f>
              <c:strCache>
                <c:ptCount val="4"/>
                <c:pt idx="0">
                  <c:v>USA</c:v>
                </c:pt>
                <c:pt idx="1">
                  <c:v>India</c:v>
                </c:pt>
                <c:pt idx="2">
                  <c:v>UK</c:v>
                </c:pt>
                <c:pt idx="3">
                  <c:v>Australia</c:v>
                </c:pt>
              </c:strCache>
            </c:strRef>
          </c:cat>
          <c:val>
            <c:numRef>
              <c:f>'Pivot Experience'!$B$15:$E$15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</c:ser>
        <c:axId val="71242496"/>
        <c:axId val="71244032"/>
      </c:barChart>
      <c:catAx>
        <c:axId val="71242496"/>
        <c:scaling>
          <c:orientation val="minMax"/>
        </c:scaling>
        <c:axPos val="b"/>
        <c:tickLblPos val="nextTo"/>
        <c:crossAx val="71244032"/>
        <c:crosses val="autoZero"/>
        <c:auto val="1"/>
        <c:lblAlgn val="ctr"/>
        <c:lblOffset val="100"/>
      </c:catAx>
      <c:valAx>
        <c:axId val="71244032"/>
        <c:scaling>
          <c:orientation val="minMax"/>
        </c:scaling>
        <c:delete val="1"/>
        <c:axPos val="l"/>
        <c:numFmt formatCode="General" sourceLinked="1"/>
        <c:tickLblPos val="none"/>
        <c:crossAx val="71242496"/>
        <c:crosses val="autoZero"/>
        <c:crossBetween val="between"/>
      </c:valAx>
      <c:spPr>
        <a:solidFill>
          <a:schemeClr val="bg1">
            <a:lumMod val="95000"/>
          </a:schemeClr>
        </a:solidFill>
      </c:spPr>
    </c:plotArea>
    <c:legend>
      <c:legendPos val="b"/>
      <c:layout>
        <c:manualLayout>
          <c:xMode val="edge"/>
          <c:yMode val="edge"/>
          <c:x val="1.1236392061161848E-2"/>
          <c:y val="0.84241260679068508"/>
          <c:w val="0.94201445158338271"/>
          <c:h val="0.12571488324915561"/>
        </c:manualLayout>
      </c:layout>
    </c:legend>
    <c:plotVisOnly val="1"/>
  </c:chart>
  <c:spPr>
    <a:solidFill>
      <a:schemeClr val="bg1">
        <a:lumMod val="95000"/>
      </a:schemeClr>
    </a:solidFill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style val="26"/>
  <c:chart>
    <c:title>
      <c:tx>
        <c:rich>
          <a:bodyPr/>
          <a:lstStyle/>
          <a:p>
            <a:pPr>
              <a:defRPr sz="1000"/>
            </a:pPr>
            <a:r>
              <a:rPr lang="en-AU" sz="1000"/>
              <a:t>Index of Salary depending on Years Experience</a:t>
            </a:r>
          </a:p>
          <a:p>
            <a:pPr>
              <a:defRPr sz="1000"/>
            </a:pPr>
            <a:r>
              <a:rPr lang="en-AU" sz="1000"/>
              <a:t>(10 and Over</a:t>
            </a:r>
            <a:r>
              <a:rPr lang="en-AU" sz="1000" baseline="0"/>
              <a:t> = 100)</a:t>
            </a:r>
            <a:endParaRPr lang="en-AU" sz="1000"/>
          </a:p>
        </c:rich>
      </c:tx>
      <c:layout/>
    </c:title>
    <c:plotArea>
      <c:layout>
        <c:manualLayout>
          <c:layoutTarget val="inner"/>
          <c:xMode val="edge"/>
          <c:yMode val="edge"/>
          <c:x val="3.5512510088781278E-2"/>
          <c:y val="0.10841965471447543"/>
          <c:w val="0.92897497982243749"/>
          <c:h val="0.6274768641967563"/>
        </c:manualLayout>
      </c:layout>
      <c:barChart>
        <c:barDir val="col"/>
        <c:grouping val="clustered"/>
        <c:ser>
          <c:idx val="0"/>
          <c:order val="0"/>
          <c:tx>
            <c:strRef>
              <c:f>'Pivot Experience'!$G$12</c:f>
              <c:strCache>
                <c:ptCount val="1"/>
                <c:pt idx="0">
                  <c:v>Less than 3</c:v>
                </c:pt>
              </c:strCache>
            </c:strRef>
          </c:tx>
          <c:dLbls>
            <c:txPr>
              <a:bodyPr/>
              <a:lstStyle/>
              <a:p>
                <a:pPr>
                  <a:defRPr sz="800"/>
                </a:pPr>
                <a:endParaRPr lang="en-US"/>
              </a:p>
            </c:txPr>
            <c:showVal val="1"/>
          </c:dLbls>
          <c:cat>
            <c:strRef>
              <c:f>'Pivot Experience'!$H$11:$K$11</c:f>
              <c:strCache>
                <c:ptCount val="4"/>
                <c:pt idx="0">
                  <c:v>USA</c:v>
                </c:pt>
                <c:pt idx="1">
                  <c:v>India</c:v>
                </c:pt>
                <c:pt idx="2">
                  <c:v>UK</c:v>
                </c:pt>
                <c:pt idx="3">
                  <c:v>Australia</c:v>
                </c:pt>
              </c:strCache>
            </c:strRef>
          </c:cat>
          <c:val>
            <c:numRef>
              <c:f>'Pivot Experience'!$H$12:$K$12</c:f>
              <c:numCache>
                <c:formatCode>General</c:formatCode>
                <c:ptCount val="4"/>
                <c:pt idx="0">
                  <c:v>68</c:v>
                </c:pt>
                <c:pt idx="1">
                  <c:v>59</c:v>
                </c:pt>
                <c:pt idx="2">
                  <c:v>57</c:v>
                </c:pt>
                <c:pt idx="3">
                  <c:v>72</c:v>
                </c:pt>
              </c:numCache>
            </c:numRef>
          </c:val>
        </c:ser>
        <c:ser>
          <c:idx val="1"/>
          <c:order val="1"/>
          <c:tx>
            <c:strRef>
              <c:f>'Pivot Experience'!$G$13</c:f>
              <c:strCache>
                <c:ptCount val="1"/>
                <c:pt idx="0">
                  <c:v>Between 3 and 5</c:v>
                </c:pt>
              </c:strCache>
            </c:strRef>
          </c:tx>
          <c:dLbls>
            <c:txPr>
              <a:bodyPr/>
              <a:lstStyle/>
              <a:p>
                <a:pPr>
                  <a:defRPr sz="800"/>
                </a:pPr>
                <a:endParaRPr lang="en-US"/>
              </a:p>
            </c:txPr>
            <c:showVal val="1"/>
          </c:dLbls>
          <c:cat>
            <c:strRef>
              <c:f>'Pivot Experience'!$H$11:$K$11</c:f>
              <c:strCache>
                <c:ptCount val="4"/>
                <c:pt idx="0">
                  <c:v>USA</c:v>
                </c:pt>
                <c:pt idx="1">
                  <c:v>India</c:v>
                </c:pt>
                <c:pt idx="2">
                  <c:v>UK</c:v>
                </c:pt>
                <c:pt idx="3">
                  <c:v>Australia</c:v>
                </c:pt>
              </c:strCache>
            </c:strRef>
          </c:cat>
          <c:val>
            <c:numRef>
              <c:f>'Pivot Experience'!$H$13:$K$13</c:f>
              <c:numCache>
                <c:formatCode>General</c:formatCode>
                <c:ptCount val="4"/>
                <c:pt idx="0">
                  <c:v>75</c:v>
                </c:pt>
                <c:pt idx="1">
                  <c:v>100</c:v>
                </c:pt>
                <c:pt idx="2">
                  <c:v>0</c:v>
                </c:pt>
                <c:pt idx="3">
                  <c:v>40</c:v>
                </c:pt>
              </c:numCache>
            </c:numRef>
          </c:val>
        </c:ser>
        <c:ser>
          <c:idx val="2"/>
          <c:order val="2"/>
          <c:tx>
            <c:strRef>
              <c:f>'Pivot Experience'!$G$14</c:f>
              <c:strCache>
                <c:ptCount val="1"/>
                <c:pt idx="0">
                  <c:v>Between 5 and 10</c:v>
                </c:pt>
              </c:strCache>
            </c:strRef>
          </c:tx>
          <c:dLbls>
            <c:txPr>
              <a:bodyPr/>
              <a:lstStyle/>
              <a:p>
                <a:pPr>
                  <a:defRPr sz="800"/>
                </a:pPr>
                <a:endParaRPr lang="en-US"/>
              </a:p>
            </c:txPr>
            <c:showVal val="1"/>
          </c:dLbls>
          <c:cat>
            <c:strRef>
              <c:f>'Pivot Experience'!$H$11:$K$11</c:f>
              <c:strCache>
                <c:ptCount val="4"/>
                <c:pt idx="0">
                  <c:v>USA</c:v>
                </c:pt>
                <c:pt idx="1">
                  <c:v>India</c:v>
                </c:pt>
                <c:pt idx="2">
                  <c:v>UK</c:v>
                </c:pt>
                <c:pt idx="3">
                  <c:v>Australia</c:v>
                </c:pt>
              </c:strCache>
            </c:strRef>
          </c:cat>
          <c:val>
            <c:numRef>
              <c:f>'Pivot Experience'!$H$14:$K$14</c:f>
              <c:numCache>
                <c:formatCode>General</c:formatCode>
                <c:ptCount val="4"/>
                <c:pt idx="0">
                  <c:v>92</c:v>
                </c:pt>
                <c:pt idx="1">
                  <c:v>55</c:v>
                </c:pt>
                <c:pt idx="2">
                  <c:v>100</c:v>
                </c:pt>
                <c:pt idx="3">
                  <c:v>87</c:v>
                </c:pt>
              </c:numCache>
            </c:numRef>
          </c:val>
        </c:ser>
        <c:ser>
          <c:idx val="3"/>
          <c:order val="3"/>
          <c:tx>
            <c:strRef>
              <c:f>'Pivot Experience'!$G$15</c:f>
              <c:strCache>
                <c:ptCount val="1"/>
                <c:pt idx="0">
                  <c:v>10 and Over</c:v>
                </c:pt>
              </c:strCache>
            </c:strRef>
          </c:tx>
          <c:dLbls>
            <c:txPr>
              <a:bodyPr/>
              <a:lstStyle/>
              <a:p>
                <a:pPr>
                  <a:defRPr sz="800"/>
                </a:pPr>
                <a:endParaRPr lang="en-US"/>
              </a:p>
            </c:txPr>
            <c:showVal val="1"/>
          </c:dLbls>
          <c:cat>
            <c:strRef>
              <c:f>'Pivot Experience'!$H$11:$K$11</c:f>
              <c:strCache>
                <c:ptCount val="4"/>
                <c:pt idx="0">
                  <c:v>USA</c:v>
                </c:pt>
                <c:pt idx="1">
                  <c:v>India</c:v>
                </c:pt>
                <c:pt idx="2">
                  <c:v>UK</c:v>
                </c:pt>
                <c:pt idx="3">
                  <c:v>Australia</c:v>
                </c:pt>
              </c:strCache>
            </c:strRef>
          </c:cat>
          <c:val>
            <c:numRef>
              <c:f>'Pivot Experience'!$H$15:$K$15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</c:ser>
        <c:axId val="71280512"/>
        <c:axId val="71282048"/>
      </c:barChart>
      <c:catAx>
        <c:axId val="71280512"/>
        <c:scaling>
          <c:orientation val="minMax"/>
        </c:scaling>
        <c:axPos val="b"/>
        <c:tickLblPos val="nextTo"/>
        <c:crossAx val="71282048"/>
        <c:crosses val="autoZero"/>
        <c:auto val="1"/>
        <c:lblAlgn val="ctr"/>
        <c:lblOffset val="100"/>
      </c:catAx>
      <c:valAx>
        <c:axId val="71282048"/>
        <c:scaling>
          <c:orientation val="minMax"/>
        </c:scaling>
        <c:delete val="1"/>
        <c:axPos val="l"/>
        <c:numFmt formatCode="General" sourceLinked="1"/>
        <c:tickLblPos val="none"/>
        <c:crossAx val="71280512"/>
        <c:crosses val="autoZero"/>
        <c:crossBetween val="between"/>
      </c:valAx>
      <c:spPr>
        <a:solidFill>
          <a:schemeClr val="bg1">
            <a:lumMod val="95000"/>
          </a:schemeClr>
        </a:solidFill>
      </c:spPr>
    </c:plotArea>
    <c:legend>
      <c:legendPos val="b"/>
      <c:layout>
        <c:manualLayout>
          <c:xMode val="edge"/>
          <c:yMode val="edge"/>
          <c:x val="1.1236392061161848E-2"/>
          <c:y val="0.84241260679068508"/>
          <c:w val="0.94201445158338293"/>
          <c:h val="0.12571488324915561"/>
        </c:manualLayout>
      </c:layout>
    </c:legend>
    <c:plotVisOnly val="1"/>
  </c:chart>
  <c:spPr>
    <a:solidFill>
      <a:schemeClr val="bg1">
        <a:lumMod val="95000"/>
      </a:schemeClr>
    </a:solidFill>
    <a:ln>
      <a:noFill/>
    </a:ln>
  </c:sp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style val="26"/>
  <c:chart>
    <c:title>
      <c:tx>
        <c:rich>
          <a:bodyPr/>
          <a:lstStyle/>
          <a:p>
            <a:pPr>
              <a:defRPr/>
            </a:pPr>
            <a:r>
              <a:rPr lang="en-AU" sz="1000"/>
              <a:t>Index of Salary</a:t>
            </a:r>
            <a:r>
              <a:rPr lang="en-AU" sz="1000" baseline="0"/>
              <a:t> depending on Hours Worked on Excel</a:t>
            </a:r>
          </a:p>
          <a:p>
            <a:pPr>
              <a:defRPr/>
            </a:pPr>
            <a:r>
              <a:rPr lang="en-AU" sz="1000" baseline="0"/>
              <a:t>(8 Hours = 100)</a:t>
            </a:r>
            <a:endParaRPr lang="en-AU" sz="1000"/>
          </a:p>
        </c:rich>
      </c:tx>
      <c:layout/>
    </c:title>
    <c:plotArea>
      <c:layout>
        <c:manualLayout>
          <c:layoutTarget val="inner"/>
          <c:xMode val="edge"/>
          <c:yMode val="edge"/>
          <c:x val="3.259259259259259E-2"/>
          <c:y val="0.13152777777777774"/>
          <c:w val="0.93481481481481477"/>
          <c:h val="0.64099737532808398"/>
        </c:manualLayout>
      </c:layout>
      <c:barChart>
        <c:barDir val="col"/>
        <c:grouping val="clustered"/>
        <c:ser>
          <c:idx val="0"/>
          <c:order val="0"/>
          <c:tx>
            <c:strRef>
              <c:f>'Pivot Hours'!$A$20</c:f>
              <c:strCache>
                <c:ptCount val="1"/>
                <c:pt idx="0">
                  <c:v>Full Time</c:v>
                </c:pt>
              </c:strCache>
            </c:strRef>
          </c:tx>
          <c:dLbls>
            <c:txPr>
              <a:bodyPr/>
              <a:lstStyle/>
              <a:p>
                <a:pPr>
                  <a:defRPr sz="800"/>
                </a:pPr>
                <a:endParaRPr lang="en-US"/>
              </a:p>
            </c:txPr>
            <c:showVal val="1"/>
          </c:dLbls>
          <c:cat>
            <c:strRef>
              <c:f>'Pivot Hours'!$B$19:$E$19</c:f>
              <c:strCache>
                <c:ptCount val="4"/>
                <c:pt idx="0">
                  <c:v>USA</c:v>
                </c:pt>
                <c:pt idx="1">
                  <c:v>India</c:v>
                </c:pt>
                <c:pt idx="2">
                  <c:v>UK</c:v>
                </c:pt>
                <c:pt idx="3">
                  <c:v>Australia</c:v>
                </c:pt>
              </c:strCache>
            </c:strRef>
          </c:cat>
          <c:val>
            <c:numRef>
              <c:f>'Pivot Hours'!$B$20:$E$20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</c:ser>
        <c:ser>
          <c:idx val="1"/>
          <c:order val="1"/>
          <c:tx>
            <c:strRef>
              <c:f>'Pivot Hours'!$A$21</c:f>
              <c:strCache>
                <c:ptCount val="1"/>
                <c:pt idx="0">
                  <c:v>Other</c:v>
                </c:pt>
              </c:strCache>
            </c:strRef>
          </c:tx>
          <c:dLbls>
            <c:txPr>
              <a:bodyPr/>
              <a:lstStyle/>
              <a:p>
                <a:pPr>
                  <a:defRPr sz="800"/>
                </a:pPr>
                <a:endParaRPr lang="en-US"/>
              </a:p>
            </c:txPr>
            <c:showVal val="1"/>
          </c:dLbls>
          <c:cat>
            <c:strRef>
              <c:f>'Pivot Hours'!$B$19:$E$19</c:f>
              <c:strCache>
                <c:ptCount val="4"/>
                <c:pt idx="0">
                  <c:v>USA</c:v>
                </c:pt>
                <c:pt idx="1">
                  <c:v>India</c:v>
                </c:pt>
                <c:pt idx="2">
                  <c:v>UK</c:v>
                </c:pt>
                <c:pt idx="3">
                  <c:v>Australia</c:v>
                </c:pt>
              </c:strCache>
            </c:strRef>
          </c:cat>
          <c:val>
            <c:numRef>
              <c:f>'Pivot Hours'!$B$21:$E$21</c:f>
              <c:numCache>
                <c:formatCode>0</c:formatCode>
                <c:ptCount val="4"/>
                <c:pt idx="0">
                  <c:v>106.6624931059998</c:v>
                </c:pt>
                <c:pt idx="1">
                  <c:v>90.781203899603085</c:v>
                </c:pt>
                <c:pt idx="2">
                  <c:v>110.04612070052499</c:v>
                </c:pt>
                <c:pt idx="3">
                  <c:v>85.954463073705142</c:v>
                </c:pt>
              </c:numCache>
            </c:numRef>
          </c:val>
        </c:ser>
        <c:axId val="115922048"/>
        <c:axId val="115923584"/>
      </c:barChart>
      <c:catAx>
        <c:axId val="115922048"/>
        <c:scaling>
          <c:orientation val="minMax"/>
        </c:scaling>
        <c:axPos val="b"/>
        <c:tickLblPos val="nextTo"/>
        <c:crossAx val="115923584"/>
        <c:crosses val="autoZero"/>
        <c:auto val="1"/>
        <c:lblAlgn val="ctr"/>
        <c:lblOffset val="100"/>
      </c:catAx>
      <c:valAx>
        <c:axId val="115923584"/>
        <c:scaling>
          <c:orientation val="minMax"/>
        </c:scaling>
        <c:delete val="1"/>
        <c:axPos val="l"/>
        <c:numFmt formatCode="General" sourceLinked="1"/>
        <c:tickLblPos val="none"/>
        <c:crossAx val="115922048"/>
        <c:crosses val="autoZero"/>
        <c:crossBetween val="between"/>
      </c:valAx>
      <c:spPr>
        <a:solidFill>
          <a:schemeClr val="bg1">
            <a:lumMod val="95000"/>
          </a:schemeClr>
        </a:solidFill>
      </c:spPr>
    </c:plotArea>
    <c:legend>
      <c:legendPos val="b"/>
      <c:layout>
        <c:manualLayout>
          <c:xMode val="edge"/>
          <c:yMode val="edge"/>
          <c:x val="0.35335269757946924"/>
          <c:y val="0.90702354913969085"/>
          <c:w val="0.2932943715368912"/>
          <c:h val="8.3717191601049873E-2"/>
        </c:manualLayout>
      </c:layout>
    </c:legend>
    <c:plotVisOnly val="1"/>
  </c:chart>
  <c:spPr>
    <a:solidFill>
      <a:schemeClr val="bg1">
        <a:lumMod val="95000"/>
      </a:schemeClr>
    </a:solidFill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style val="26"/>
  <c:chart>
    <c:title>
      <c:tx>
        <c:rich>
          <a:bodyPr/>
          <a:lstStyle/>
          <a:p>
            <a:pPr>
              <a:defRPr/>
            </a:pPr>
            <a:r>
              <a:rPr lang="en-AU" sz="1000"/>
              <a:t>Index of Salary</a:t>
            </a:r>
            <a:r>
              <a:rPr lang="en-AU" sz="1000" baseline="0"/>
              <a:t> depending on Hours Worked on Excel</a:t>
            </a:r>
          </a:p>
          <a:p>
            <a:pPr>
              <a:defRPr/>
            </a:pPr>
            <a:r>
              <a:rPr lang="en-AU" sz="1000" baseline="0"/>
              <a:t>(8 Hours = 100)</a:t>
            </a:r>
            <a:endParaRPr lang="en-AU" sz="1000"/>
          </a:p>
        </c:rich>
      </c:tx>
      <c:layout/>
    </c:title>
    <c:plotArea>
      <c:layout>
        <c:manualLayout>
          <c:layoutTarget val="inner"/>
          <c:xMode val="edge"/>
          <c:yMode val="edge"/>
          <c:x val="3.259259259259259E-2"/>
          <c:y val="0.13152777777777772"/>
          <c:w val="0.93481481481481499"/>
          <c:h val="0.64099737532808443"/>
        </c:manualLayout>
      </c:layout>
      <c:barChart>
        <c:barDir val="col"/>
        <c:grouping val="clustered"/>
        <c:ser>
          <c:idx val="0"/>
          <c:order val="0"/>
          <c:tx>
            <c:strRef>
              <c:f>'Pivot Hours'!$A$25</c:f>
              <c:strCache>
                <c:ptCount val="1"/>
                <c:pt idx="0">
                  <c:v>Full Time</c:v>
                </c:pt>
              </c:strCache>
            </c:strRef>
          </c:tx>
          <c:dLbls>
            <c:txPr>
              <a:bodyPr/>
              <a:lstStyle/>
              <a:p>
                <a:pPr>
                  <a:defRPr sz="800"/>
                </a:pPr>
                <a:endParaRPr lang="en-US"/>
              </a:p>
            </c:txPr>
            <c:showVal val="1"/>
          </c:dLbls>
          <c:cat>
            <c:strRef>
              <c:f>'Pivot Hours'!$B$24:$E$24</c:f>
              <c:strCache>
                <c:ptCount val="4"/>
                <c:pt idx="0">
                  <c:v>USA</c:v>
                </c:pt>
                <c:pt idx="1">
                  <c:v>India</c:v>
                </c:pt>
                <c:pt idx="2">
                  <c:v>UK</c:v>
                </c:pt>
                <c:pt idx="3">
                  <c:v>Australia</c:v>
                </c:pt>
              </c:strCache>
            </c:strRef>
          </c:cat>
          <c:val>
            <c:numRef>
              <c:f>'Pivot Hours'!$B$25:$E$25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</c:ser>
        <c:ser>
          <c:idx val="1"/>
          <c:order val="1"/>
          <c:tx>
            <c:strRef>
              <c:f>'Pivot Hours'!$A$26</c:f>
              <c:strCache>
                <c:ptCount val="1"/>
                <c:pt idx="0">
                  <c:v>Other</c:v>
                </c:pt>
              </c:strCache>
            </c:strRef>
          </c:tx>
          <c:dLbls>
            <c:txPr>
              <a:bodyPr/>
              <a:lstStyle/>
              <a:p>
                <a:pPr>
                  <a:defRPr sz="800"/>
                </a:pPr>
                <a:endParaRPr lang="en-US"/>
              </a:p>
            </c:txPr>
            <c:showVal val="1"/>
          </c:dLbls>
          <c:cat>
            <c:strRef>
              <c:f>'Pivot Hours'!$B$24:$E$24</c:f>
              <c:strCache>
                <c:ptCount val="4"/>
                <c:pt idx="0">
                  <c:v>USA</c:v>
                </c:pt>
                <c:pt idx="1">
                  <c:v>India</c:v>
                </c:pt>
                <c:pt idx="2">
                  <c:v>UK</c:v>
                </c:pt>
                <c:pt idx="3">
                  <c:v>Australia</c:v>
                </c:pt>
              </c:strCache>
            </c:strRef>
          </c:cat>
          <c:val>
            <c:numRef>
              <c:f>'Pivot Hours'!$B$26:$E$26</c:f>
              <c:numCache>
                <c:formatCode>0</c:formatCode>
                <c:ptCount val="4"/>
                <c:pt idx="0">
                  <c:v>103.10673303762013</c:v>
                </c:pt>
                <c:pt idx="1">
                  <c:v>110.9307987295675</c:v>
                </c:pt>
                <c:pt idx="2">
                  <c:v>107.33592495254783</c:v>
                </c:pt>
                <c:pt idx="3">
                  <c:v>224.61500142118865</c:v>
                </c:pt>
              </c:numCache>
            </c:numRef>
          </c:val>
        </c:ser>
        <c:axId val="59353728"/>
        <c:axId val="59429632"/>
      </c:barChart>
      <c:catAx>
        <c:axId val="59353728"/>
        <c:scaling>
          <c:orientation val="minMax"/>
        </c:scaling>
        <c:axPos val="b"/>
        <c:tickLblPos val="nextTo"/>
        <c:crossAx val="59429632"/>
        <c:crosses val="autoZero"/>
        <c:auto val="1"/>
        <c:lblAlgn val="ctr"/>
        <c:lblOffset val="100"/>
      </c:catAx>
      <c:valAx>
        <c:axId val="59429632"/>
        <c:scaling>
          <c:orientation val="minMax"/>
        </c:scaling>
        <c:delete val="1"/>
        <c:axPos val="l"/>
        <c:numFmt formatCode="General" sourceLinked="1"/>
        <c:tickLblPos val="none"/>
        <c:crossAx val="59353728"/>
        <c:crosses val="autoZero"/>
        <c:crossBetween val="between"/>
      </c:valAx>
      <c:spPr>
        <a:solidFill>
          <a:schemeClr val="bg1">
            <a:lumMod val="95000"/>
          </a:schemeClr>
        </a:solidFill>
      </c:spPr>
    </c:plotArea>
    <c:legend>
      <c:legendPos val="b"/>
      <c:layout>
        <c:manualLayout>
          <c:xMode val="edge"/>
          <c:yMode val="edge"/>
          <c:x val="0.35335269757946952"/>
          <c:y val="0.90702354913969063"/>
          <c:w val="0.29329437153689131"/>
          <c:h val="8.3717191601049901E-2"/>
        </c:manualLayout>
      </c:layout>
    </c:legend>
    <c:plotVisOnly val="1"/>
  </c:chart>
  <c:spPr>
    <a:solidFill>
      <a:schemeClr val="bg1">
        <a:lumMod val="95000"/>
      </a:schemeClr>
    </a:solidFill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47625</xdr:rowOff>
    </xdr:from>
    <xdr:to>
      <xdr:col>1</xdr:col>
      <xdr:colOff>9525</xdr:colOff>
      <xdr:row>16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19051</xdr:colOff>
      <xdr:row>2</xdr:row>
      <xdr:rowOff>38100</xdr:rowOff>
    </xdr:from>
    <xdr:to>
      <xdr:col>2</xdr:col>
      <xdr:colOff>19051</xdr:colOff>
      <xdr:row>16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</xdr:colOff>
      <xdr:row>18</xdr:row>
      <xdr:rowOff>19050</xdr:rowOff>
    </xdr:from>
    <xdr:to>
      <xdr:col>1</xdr:col>
      <xdr:colOff>9525</xdr:colOff>
      <xdr:row>30</xdr:row>
      <xdr:rowOff>123825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38100</xdr:colOff>
      <xdr:row>18</xdr:row>
      <xdr:rowOff>28575</xdr:rowOff>
    </xdr:from>
    <xdr:to>
      <xdr:col>1</xdr:col>
      <xdr:colOff>3971925</xdr:colOff>
      <xdr:row>30</xdr:row>
      <xdr:rowOff>133350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</xdr:colOff>
      <xdr:row>32</xdr:row>
      <xdr:rowOff>104775</xdr:rowOff>
    </xdr:from>
    <xdr:to>
      <xdr:col>1</xdr:col>
      <xdr:colOff>19051</xdr:colOff>
      <xdr:row>46</xdr:row>
      <xdr:rowOff>180975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4219575</xdr:colOff>
      <xdr:row>32</xdr:row>
      <xdr:rowOff>123825</xdr:rowOff>
    </xdr:from>
    <xdr:to>
      <xdr:col>2</xdr:col>
      <xdr:colOff>19050</xdr:colOff>
      <xdr:row>47</xdr:row>
      <xdr:rowOff>9525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ldo" refreshedDate="41087.622345601849" createdVersion="3" refreshedVersion="3" minRefreshableVersion="3" recordCount="1526">
  <cacheSource type="worksheet">
    <worksheetSource name="tblSalaries4"/>
  </cacheSource>
  <cacheFields count="6">
    <cacheField name="Salary in USD" numFmtId="165">
      <sharedItems containsSemiMixedTypes="0" containsString="0" containsNumber="1" minValue="1783.166904422254" maxValue="400000"/>
    </cacheField>
    <cacheField name="Your Job Title" numFmtId="0">
      <sharedItems/>
    </cacheField>
    <cacheField name="Job Type" numFmtId="0">
      <sharedItems count="10">
        <s v="Consultant"/>
        <s v="CXO or Top Mgmt."/>
        <s v="Manager"/>
        <s v="Analyst"/>
        <s v="Accountant"/>
        <s v="Specialist"/>
        <s v="Controller"/>
        <s v="Reporting"/>
        <s v="Engineer"/>
        <s v="Misc."/>
      </sharedItems>
    </cacheField>
    <cacheField name="Country" numFmtId="0">
      <sharedItems count="107">
        <s v="Australia"/>
        <s v="Canada"/>
        <s v="India"/>
        <s v="Netherlands"/>
        <s v="Pakistan"/>
        <s v="UK"/>
        <s v="USA"/>
        <s v="Denmark" u="1"/>
        <s v="Germany" u="1"/>
        <s v="Saudi Arabia" u="1"/>
        <s v="Bermuda" u="1"/>
        <s v="Switzerland" u="1"/>
        <s v="Kenya" u="1"/>
        <s v="France" u="1"/>
        <s v="Somalia" u="1"/>
        <s v="Aruba" u="1"/>
        <s v="Zambia" u="1"/>
        <s v="Colombia" u="1"/>
        <s v="Bulgaria" u="1"/>
        <s v="Guyana" u="1"/>
        <s v="Vietnam" u="1"/>
        <s v="Hong Kong" u="1"/>
        <s v="Ireland" u="1"/>
        <s v="china" u="1"/>
        <s v="Lesotho" u="1"/>
        <s v="Baltic" u="1"/>
        <s v="Morocco" u="1"/>
        <s v="Dubai" u="1"/>
        <s v="italy" u="1"/>
        <s v="Libya" u="1"/>
        <s v="Philippines" u="1"/>
        <s v="CEE" u="1"/>
        <s v="Brasil" u="1"/>
        <s v="Central America" u="1"/>
        <s v="malaysia" u="1"/>
        <s v="Albania" u="1"/>
        <s v="Mongolia" u="1"/>
        <s v="New Zealand" u="1"/>
        <s v="MYS" u="1"/>
        <s v="Ethiopia" u="1"/>
        <s v="Armenia" u="1"/>
        <s v="Sweden" u="1"/>
        <s v="Nigeria" u="1"/>
        <s v="Romania" u="1"/>
        <s v="Dominican Republic" u="1"/>
        <s v="Kuwait" u="1"/>
        <s v="Uganda" u="1"/>
        <s v="Panama" u="1"/>
        <s v="Iceland" u="1"/>
        <s v="Kuwait " u="1"/>
        <s v="Spain" u="1"/>
        <s v="Paraguay" u="1"/>
        <s v="Asia" u="1"/>
        <s v="Qatar" u="1"/>
        <s v="Hungary" u="1"/>
        <s v="Sri Lanka" u="1"/>
        <s v="Slovenia" u="1"/>
        <s v="mozambique" u="1"/>
        <s v="Finland" u="1"/>
        <s v="Greece" u="1"/>
        <s v="Bolivia" u="1"/>
        <s v="Montenegro" u="1"/>
        <s v="Czech Republic" u="1"/>
        <s v="Brazil" u="1"/>
        <s v="Costa Rica" u="1"/>
        <s v="Europe" u="1"/>
        <s v="Poland" u="1"/>
        <s v="Argentina" u="1"/>
        <s v="Myanmar" u="1"/>
        <s v="Israel" u="1"/>
        <s v="Russia" u="1"/>
        <s v="Portugal" u="1"/>
        <s v="Norway" u="1"/>
        <s v="Singapore" u="1"/>
        <s v="Ghana" u="1"/>
        <s v="Bangladesh" u="1"/>
        <s v="arabian Gulf" u="1"/>
        <s v="Croatia" u="1"/>
        <s v="Oman" u="1"/>
        <s v="Belgium" u="1"/>
        <s v="Thailand" u="1"/>
        <s v="Indonesia" u="1"/>
        <s v="Mauritius" u="1"/>
        <s v="self-employed" u="1"/>
        <s v="Republica Dominicana" u="1"/>
        <s v="Uruguay" u="1"/>
        <s v="Peru" u="1"/>
        <s v="Estonia" u="1"/>
        <s v="Republic of Georgia" u="1"/>
        <s v="UAE" u="1"/>
        <s v="iran" u="1"/>
        <s v="Tunisia" u="1"/>
        <s v="Latin America" u="1"/>
        <s v="Mexico" u="1"/>
        <s v="Egypt" u="1"/>
        <s v="Bhutan" u="1"/>
        <s v="Turkey" u="1"/>
        <s v="Zimbabwe" u="1"/>
        <s v="Azerbaijan" u="1"/>
        <s v="Ukraine" u="1"/>
        <s v="Cambodia" u="1"/>
        <s v="South Africa" u="1"/>
        <s v="Slovakia" u="1"/>
        <s v="Viet Nam" u="1"/>
        <s v="Austria" u="1"/>
        <s v="Japan" u="1"/>
        <s v="Lithuania" u="1"/>
      </sharedItems>
    </cacheField>
    <cacheField name="How many hours of a day you work on Excel" numFmtId="0">
      <sharedItems/>
    </cacheField>
    <cacheField name="Years of Experience" numFmtId="0">
      <sharedItems containsString="0" containsBlank="1" containsNumber="1" minValue="0" maxValue="36" count="56">
        <m/>
        <n v="11"/>
        <n v="20"/>
        <n v="8"/>
        <n v="27"/>
        <n v="10"/>
        <n v="16"/>
        <n v="1"/>
        <n v="4"/>
        <n v="3"/>
        <n v="12"/>
        <n v="7"/>
        <n v="25"/>
        <n v="13"/>
        <n v="5"/>
        <n v="6"/>
        <n v="1.5"/>
        <n v="2"/>
        <n v="15"/>
        <n v="2.5"/>
        <n v="35"/>
        <n v="14"/>
        <n v="30"/>
        <n v="5.5"/>
        <n v="17"/>
        <n v="32"/>
        <n v="9"/>
        <n v="23"/>
        <n v="26"/>
        <n v="4.5"/>
        <n v="7.3"/>
        <n v="0"/>
        <n v="3.5"/>
        <n v="2.4"/>
        <n v="1.1000000000000001"/>
        <n v="18"/>
        <n v="6.5"/>
        <n v="0.5"/>
        <n v="4.5999999999999996"/>
        <n v="22"/>
        <n v="0.8"/>
        <n v="21"/>
        <n v="7.9"/>
        <n v="8.5"/>
        <n v="29"/>
        <n v="28"/>
        <n v="0.1"/>
        <n v="0.6"/>
        <n v="6.4"/>
        <n v="5.6"/>
        <n v="36"/>
        <n v="1.6"/>
        <n v="19"/>
        <n v="0.3"/>
        <n v="34"/>
        <n v="33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ldo" refreshedDate="41087.626190856485" createdVersion="3" refreshedVersion="3" minRefreshableVersion="3" recordCount="1882">
  <cacheSource type="worksheet">
    <worksheetSource name="tblSalaries6"/>
  </cacheSource>
  <cacheFields count="13">
    <cacheField name="Unique ID" numFmtId="0">
      <sharedItems/>
    </cacheField>
    <cacheField name="Timestamp" numFmtId="164">
      <sharedItems containsSemiMixedTypes="0" containsNonDate="0" containsDate="1" containsString="0" minDate="2012-05-25T03:11:32" maxDate="2012-06-21T04:46:24"/>
    </cacheField>
    <cacheField name="Your Salary" numFmtId="0">
      <sharedItems containsMixedTypes="1" containsNumber="1" minValue="1.8" maxValue="10500000"/>
    </cacheField>
    <cacheField name="clean Salary (in local currency)" numFmtId="0">
      <sharedItems containsSemiMixedTypes="0" containsString="0" containsNumber="1" containsInteger="1" minValue="2400" maxValue="48000000"/>
    </cacheField>
    <cacheField name="Currency" numFmtId="0">
      <sharedItems/>
    </cacheField>
    <cacheField name="Salary in USD" numFmtId="165">
      <sharedItems containsSemiMixedTypes="0" containsString="0" containsNumber="1" minValue="1783.166904422254" maxValue="400000"/>
    </cacheField>
    <cacheField name="Your Job Title" numFmtId="0">
      <sharedItems/>
    </cacheField>
    <cacheField name="Job Type" numFmtId="0">
      <sharedItems count="10">
        <s v="Analyst"/>
        <s v="Controller"/>
        <s v="Engineer"/>
        <s v="Manager"/>
        <s v="CXO or Top Mgmt."/>
        <s v="Accountant"/>
        <s v="Specialist"/>
        <s v="Reporting"/>
        <s v="Consultant"/>
        <s v="Misc."/>
      </sharedItems>
    </cacheField>
    <cacheField name="Where do you work" numFmtId="0">
      <sharedItems/>
    </cacheField>
    <cacheField name="clean Country" numFmtId="0">
      <sharedItems count="107">
        <s v="India"/>
        <s v="Croatia"/>
        <s v="USA"/>
        <s v="Pakistan"/>
        <s v="Iceland"/>
        <s v="Germany"/>
        <s v="Ukraine"/>
        <s v="Portugal"/>
        <s v="Ireland"/>
        <s v="Hungary"/>
        <s v="Switzerland"/>
        <s v="South Africa"/>
        <s v="Belgium"/>
        <s v="Russia"/>
        <s v="UK"/>
        <s v="Poland"/>
        <s v="Australia"/>
        <s v="Canada"/>
        <s v="Netherlands"/>
        <s v="France"/>
        <s v="Brasil"/>
        <s v="UAE"/>
        <s v="Saudi Arabia"/>
        <s v="Panama"/>
        <s v="Brazil"/>
        <s v="arabian Gulf"/>
        <s v="Mexico"/>
        <s v="Greece"/>
        <s v="Colombia"/>
        <s v="Turkey"/>
        <s v="Singapore"/>
        <s v="Bermuda"/>
        <s v="Thailand"/>
        <s v="Philippines"/>
        <s v="Dubai"/>
        <s v="Israel"/>
        <s v="Sweden"/>
        <s v="Bangladesh"/>
        <s v="Romania"/>
        <s v="Costa Rica"/>
        <s v="iran"/>
        <s v="Finland"/>
        <s v="Dominican Republic"/>
        <s v="Somalia"/>
        <s v="Republic of Georgia"/>
        <s v="Estonia"/>
        <s v="mozambique"/>
        <s v="Norway"/>
        <s v="Spain"/>
        <s v="New Zealand"/>
        <s v="Central America"/>
        <s v="self-employed"/>
        <s v="Japan"/>
        <s v="Guyana"/>
        <s v="china"/>
        <s v="Sri Lanka"/>
        <s v="Indonesia"/>
        <s v="Cambodia"/>
        <s v="Lithuania"/>
        <s v="Egypt"/>
        <s v="Bhutan"/>
        <s v="Nigeria"/>
        <s v="Denmark"/>
        <s v="italy"/>
        <s v="Uruguay"/>
        <s v="Aruba"/>
        <s v="Qatar"/>
        <s v="Viet Nam"/>
        <s v="Kuwait "/>
        <s v="Czech Republic"/>
        <s v="Zimbabwe"/>
        <s v="Slovenia"/>
        <s v="Albania"/>
        <s v="Zambia"/>
        <s v="malaysia"/>
        <s v="Asia"/>
        <s v="Paraguay"/>
        <s v="Kuwait"/>
        <s v="CEE"/>
        <s v="Montenegro"/>
        <s v="Republica Dominicana"/>
        <s v="Argentina"/>
        <s v="Kenya"/>
        <s v="Latin America"/>
        <s v="Mongolia"/>
        <s v="Myanmar"/>
        <s v="Uganda"/>
        <s v="Ghana"/>
        <s v="Austria"/>
        <s v="Europe"/>
        <s v="Bolivia"/>
        <s v="Vietnam"/>
        <s v="MYS"/>
        <s v="Libya"/>
        <s v="Bulgaria"/>
        <s v="Peru"/>
        <s v="Morocco"/>
        <s v="Lesotho"/>
        <s v="Mauritius"/>
        <s v="Azerbaijan"/>
        <s v="Slovakia"/>
        <s v="Tunisia"/>
        <s v="Armenia"/>
        <s v="Hong Kong"/>
        <s v="Baltic"/>
        <s v="Ethiopia"/>
        <s v="Oman"/>
      </sharedItems>
    </cacheField>
    <cacheField name="How many hours of a day you work on Excel" numFmtId="0">
      <sharedItems count="5">
        <s v="4 to 6 hours a day"/>
        <s v="All the 8 hours baby, all the 8!"/>
        <s v="2 to 3 hours per day"/>
        <s v="1 or 2 hours a day"/>
        <s v="Excel ?!? What Excel?"/>
      </sharedItems>
    </cacheField>
    <cacheField name="Years Of Experience Category" numFmtId="0">
      <sharedItems count="5">
        <s v=""/>
        <s v="Between 5 and 10"/>
        <s v="10 and Over"/>
        <s v="Less than 3"/>
        <s v="Between 3 and 5"/>
      </sharedItems>
    </cacheField>
    <cacheField name="Years of Experience" numFmtId="0">
      <sharedItems containsString="0" containsBlank="1" containsNumber="1" minValue="0" maxValue="40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26">
  <r>
    <n v="71393.675948184507"/>
    <s v="consultant"/>
    <x v="0"/>
    <x v="0"/>
    <s v="2 to 3 hours per day"/>
    <x v="0"/>
  </r>
  <r>
    <n v="86692.320794224041"/>
    <s v="head of data"/>
    <x v="1"/>
    <x v="0"/>
    <s v="4 to 6 hours a day"/>
    <x v="0"/>
  </r>
  <r>
    <n v="101990.96564026357"/>
    <s v="technical trainer"/>
    <x v="2"/>
    <x v="0"/>
    <s v="4 to 6 hours a day"/>
    <x v="0"/>
  </r>
  <r>
    <n v="61194.579384158147"/>
    <s v="Analyst"/>
    <x v="3"/>
    <x v="0"/>
    <s v="2 to 3 hours per day"/>
    <x v="0"/>
  </r>
  <r>
    <n v="86692.320794224041"/>
    <s v="Business analyst"/>
    <x v="3"/>
    <x v="0"/>
    <s v="4 to 6 hours a day"/>
    <x v="0"/>
  </r>
  <r>
    <n v="78533.043543002947"/>
    <s v="Intelligence Analyst"/>
    <x v="3"/>
    <x v="0"/>
    <s v="2 to 3 hours per day"/>
    <x v="0"/>
  </r>
  <r>
    <n v="95000"/>
    <s v="Business analyst"/>
    <x v="3"/>
    <x v="0"/>
    <s v="2 to 3 hours per day"/>
    <x v="1"/>
  </r>
  <r>
    <n v="158085.99674240855"/>
    <s v="Finance Manager Business Services"/>
    <x v="2"/>
    <x v="0"/>
    <s v="4 to 6 hours a day"/>
    <x v="2"/>
  </r>
  <r>
    <n v="22438.012440857987"/>
    <s v="Sales Analyst"/>
    <x v="3"/>
    <x v="0"/>
    <s v="4 to 6 hours a day"/>
    <x v="3"/>
  </r>
  <r>
    <n v="132588.25533234264"/>
    <s v="Accountant"/>
    <x v="4"/>
    <x v="0"/>
    <s v="2 to 3 hours per day"/>
    <x v="4"/>
  </r>
  <r>
    <n v="104030.78495306884"/>
    <s v="coordinator lismore regional airport"/>
    <x v="2"/>
    <x v="0"/>
    <s v="1 or 2 hours a day"/>
    <x v="5"/>
  </r>
  <r>
    <n v="108110.42357867939"/>
    <s v="Pricing and Strategy Specialist"/>
    <x v="5"/>
    <x v="0"/>
    <s v="4 to 6 hours a day"/>
    <x v="6"/>
  </r>
  <r>
    <n v="101990.96564026357"/>
    <s v="Purchasing Manager"/>
    <x v="2"/>
    <x v="0"/>
    <s v="2 to 3 hours per day"/>
    <x v="2"/>
  </r>
  <r>
    <n v="86692.320794224041"/>
    <s v="Trainer"/>
    <x v="0"/>
    <x v="0"/>
    <s v="1 or 2 hours a day"/>
    <x v="2"/>
  </r>
  <r>
    <n v="101990.96564026357"/>
    <s v="Business analyst"/>
    <x v="3"/>
    <x v="0"/>
    <s v="All the 8 hours baby, all the 8!"/>
    <x v="7"/>
  </r>
  <r>
    <n v="173384.64158844808"/>
    <s v="senior business analyst"/>
    <x v="3"/>
    <x v="0"/>
    <s v="All the 8 hours baby, all the 8!"/>
    <x v="5"/>
  </r>
  <r>
    <n v="79552.953199405587"/>
    <s v="Corporate Accountant"/>
    <x v="4"/>
    <x v="0"/>
    <s v="All the 8 hours baby, all the 8!"/>
    <x v="8"/>
  </r>
  <r>
    <n v="101990.96564026357"/>
    <s v="principal developer"/>
    <x v="2"/>
    <x v="0"/>
    <s v="1 or 2 hours a day"/>
    <x v="2"/>
  </r>
  <r>
    <n v="130000"/>
    <s v="Modeller"/>
    <x v="2"/>
    <x v="0"/>
    <s v="4 to 6 hours a day"/>
    <x v="9"/>
  </r>
  <r>
    <n v="96891.417358250401"/>
    <s v="Data Analyst - Report Writer"/>
    <x v="3"/>
    <x v="0"/>
    <s v="2 to 3 hours per day"/>
    <x v="1"/>
  </r>
  <r>
    <n v="36000"/>
    <s v="Key Expert User"/>
    <x v="2"/>
    <x v="0"/>
    <s v="2 to 3 hours per day"/>
    <x v="10"/>
  </r>
  <r>
    <n v="66294.12766617132"/>
    <s v="Market analyst"/>
    <x v="3"/>
    <x v="0"/>
    <s v="All the 8 hours baby, all the 8!"/>
    <x v="5"/>
  </r>
  <r>
    <n v="96891.417358250401"/>
    <s v="Senior Marketing Analyst"/>
    <x v="3"/>
    <x v="0"/>
    <s v="1 or 2 hours a day"/>
    <x v="11"/>
  </r>
  <r>
    <n v="81592.772512210868"/>
    <s v="Billing manager"/>
    <x v="2"/>
    <x v="0"/>
    <s v="4 to 6 hours a day"/>
    <x v="12"/>
  </r>
  <r>
    <n v="96891.417358250401"/>
    <s v="financial analyst"/>
    <x v="3"/>
    <x v="0"/>
    <s v="2 to 3 hours per day"/>
    <x v="2"/>
  </r>
  <r>
    <n v="91791.869076237213"/>
    <s v="Senior Research Analyst"/>
    <x v="3"/>
    <x v="0"/>
    <s v="4 to 6 hours a day"/>
    <x v="13"/>
  </r>
  <r>
    <n v="66294.12766617132"/>
    <s v="Business Support "/>
    <x v="2"/>
    <x v="0"/>
    <s v="2 to 3 hours per day"/>
    <x v="14"/>
  </r>
  <r>
    <n v="101990.96564026357"/>
    <s v="Senior Consultant"/>
    <x v="0"/>
    <x v="0"/>
    <s v="All the 8 hours baby, all the 8!"/>
    <x v="15"/>
  </r>
  <r>
    <n v="43856.11522531334"/>
    <s v="Finance Officer"/>
    <x v="2"/>
    <x v="0"/>
    <s v="All the 8 hours baby, all the 8!"/>
    <x v="7"/>
  </r>
  <r>
    <n v="45616"/>
    <s v="Assistant Fleet Analyst"/>
    <x v="3"/>
    <x v="0"/>
    <s v="4 to 6 hours a day"/>
    <x v="16"/>
  </r>
  <r>
    <n v="57726.886552389187"/>
    <s v="Operations Coordinator"/>
    <x v="2"/>
    <x v="0"/>
    <s v="2 to 3 hours per day"/>
    <x v="17"/>
  </r>
  <r>
    <n v="20000"/>
    <s v="data analyst"/>
    <x v="3"/>
    <x v="0"/>
    <s v="2 to 3 hours per day"/>
    <x v="17"/>
  </r>
  <r>
    <n v="203981.93128052715"/>
    <s v="Corporate Finance Manager"/>
    <x v="2"/>
    <x v="0"/>
    <s v="4 to 6 hours a day"/>
    <x v="18"/>
  </r>
  <r>
    <n v="50995.482820131787"/>
    <s v="Operations"/>
    <x v="6"/>
    <x v="0"/>
    <s v="1 or 2 hours a day"/>
    <x v="14"/>
  </r>
  <r>
    <n v="127488.70705032947"/>
    <s v="Director, Informatics"/>
    <x v="1"/>
    <x v="0"/>
    <s v="4 to 6 hours a day"/>
    <x v="18"/>
  </r>
  <r>
    <n v="66294.12766617132"/>
    <s v="Data Analyst"/>
    <x v="3"/>
    <x v="0"/>
    <s v="4 to 6 hours a day"/>
    <x v="8"/>
  </r>
  <r>
    <n v="63234.398696963413"/>
    <s v="Business Analyst"/>
    <x v="3"/>
    <x v="0"/>
    <s v="4 to 6 hours a day"/>
    <x v="9"/>
  </r>
  <r>
    <n v="112190.06220428993"/>
    <s v="Sustainability Strategy Advisor"/>
    <x v="2"/>
    <x v="0"/>
    <s v="2 to 3 hours per day"/>
    <x v="3"/>
  </r>
  <r>
    <n v="71393.675948184507"/>
    <s v="Business Development"/>
    <x v="2"/>
    <x v="0"/>
    <s v="4 to 6 hours a day"/>
    <x v="11"/>
  </r>
  <r>
    <n v="85000"/>
    <s v="Reporting and DB Analyist"/>
    <x v="7"/>
    <x v="0"/>
    <s v="4 to 6 hours a day"/>
    <x v="3"/>
  </r>
  <r>
    <n v="95871.50770184776"/>
    <s v="Business Analyst"/>
    <x v="3"/>
    <x v="0"/>
    <s v="2 to 3 hours per day"/>
    <x v="19"/>
  </r>
  <r>
    <n v="109130.33323508203"/>
    <s v="Management Accountant"/>
    <x v="2"/>
    <x v="0"/>
    <s v="4 to 6 hours a day"/>
    <x v="20"/>
  </r>
  <r>
    <n v="122389.15876831629"/>
    <s v="analyst"/>
    <x v="3"/>
    <x v="0"/>
    <s v="4 to 6 hours a day"/>
    <x v="17"/>
  </r>
  <r>
    <n v="53035.30213293706"/>
    <s v="Shipping Administrator"/>
    <x v="3"/>
    <x v="0"/>
    <s v="4 to 6 hours a day"/>
    <x v="8"/>
  </r>
  <r>
    <n v="93831.688389042494"/>
    <s v="Finance analyst"/>
    <x v="3"/>
    <x v="0"/>
    <s v="All the 8 hours baby, all the 8!"/>
    <x v="15"/>
  </r>
  <r>
    <n v="101990.96564026357"/>
    <s v="Reporting Analyst"/>
    <x v="3"/>
    <x v="0"/>
    <s v="4 to 6 hours a day"/>
    <x v="2"/>
  </r>
  <r>
    <n v="122389.15876831629"/>
    <s v="HSLP Data Analyst"/>
    <x v="3"/>
    <x v="0"/>
    <s v="4 to 6 hours a day"/>
    <x v="14"/>
  </r>
  <r>
    <n v="95871.50770184776"/>
    <s v="Principal Analyst"/>
    <x v="3"/>
    <x v="0"/>
    <s v="2 to 3 hours per day"/>
    <x v="21"/>
  </r>
  <r>
    <n v="173384.64158844808"/>
    <s v="Business Consultant"/>
    <x v="0"/>
    <x v="0"/>
    <s v="2 to 3 hours per day"/>
    <x v="3"/>
  </r>
  <r>
    <n v="71393.675948184507"/>
    <s v="Director"/>
    <x v="1"/>
    <x v="0"/>
    <s v="All the 8 hours baby, all the 8!"/>
    <x v="17"/>
  </r>
  <r>
    <n v="50995.482820131787"/>
    <s v="BA"/>
    <x v="3"/>
    <x v="0"/>
    <s v="4 to 6 hours a day"/>
    <x v="8"/>
  </r>
  <r>
    <n v="152986.44846039536"/>
    <s v="Analyst"/>
    <x v="3"/>
    <x v="0"/>
    <s v="2 to 3 hours per day"/>
    <x v="5"/>
  </r>
  <r>
    <n v="81592.772512210868"/>
    <s v="systems accountant"/>
    <x v="4"/>
    <x v="0"/>
    <s v="4 to 6 hours a day"/>
    <x v="14"/>
  </r>
  <r>
    <n v="91791.869076237213"/>
    <s v="Business Analyst"/>
    <x v="3"/>
    <x v="0"/>
    <s v="4 to 6 hours a day"/>
    <x v="14"/>
  </r>
  <r>
    <n v="112190.06220428993"/>
    <s v="Analyst"/>
    <x v="3"/>
    <x v="0"/>
    <s v="2 to 3 hours per day"/>
    <x v="11"/>
  </r>
  <r>
    <n v="101990.96564026357"/>
    <s v="Contractor/Consultant"/>
    <x v="0"/>
    <x v="0"/>
    <s v="4 to 6 hours a day"/>
    <x v="18"/>
  </r>
  <r>
    <n v="43000"/>
    <s v="Operations Support Officer"/>
    <x v="2"/>
    <x v="0"/>
    <s v="2 to 3 hours per day"/>
    <x v="8"/>
  </r>
  <r>
    <n v="48955.663507326513"/>
    <s v="Research Assistant"/>
    <x v="3"/>
    <x v="0"/>
    <s v="1 or 2 hours a day"/>
    <x v="17"/>
  </r>
  <r>
    <n v="69353.856635379227"/>
    <s v="Project Support Officer"/>
    <x v="2"/>
    <x v="0"/>
    <s v="4 to 6 hours a day"/>
    <x v="5"/>
  </r>
  <r>
    <n v="49975.573163729154"/>
    <s v="Document Control"/>
    <x v="6"/>
    <x v="0"/>
    <s v="4 to 6 hours a day"/>
    <x v="22"/>
  </r>
  <r>
    <n v="152986.44846039536"/>
    <s v="Bus Analyst"/>
    <x v="3"/>
    <x v="0"/>
    <s v="1 or 2 hours a day"/>
    <x v="23"/>
  </r>
  <r>
    <n v="101990.96564026357"/>
    <s v="Principal advisor"/>
    <x v="0"/>
    <x v="0"/>
    <s v="1 or 2 hours a day"/>
    <x v="22"/>
  </r>
  <r>
    <n v="56095.031102144967"/>
    <s v="PA"/>
    <x v="3"/>
    <x v="0"/>
    <s v="2 to 3 hours per day"/>
    <x v="1"/>
  </r>
  <r>
    <n v="71393.675948184507"/>
    <s v="Assistant Accountant"/>
    <x v="4"/>
    <x v="0"/>
    <s v="2 to 3 hours per day"/>
    <x v="14"/>
  </r>
  <r>
    <n v="87712.230450626681"/>
    <s v="data analyst"/>
    <x v="3"/>
    <x v="0"/>
    <s v="4 to 6 hours a day"/>
    <x v="5"/>
  </r>
  <r>
    <n v="127488.70705032947"/>
    <s v="Financial Application Developer"/>
    <x v="4"/>
    <x v="0"/>
    <s v="4 to 6 hours a day"/>
    <x v="11"/>
  </r>
  <r>
    <n v="168285.09330643489"/>
    <s v="Engineer"/>
    <x v="8"/>
    <x v="0"/>
    <s v="2 to 3 hours per day"/>
    <x v="24"/>
  </r>
  <r>
    <n v="75473.31457379504"/>
    <s v="operations Administrator"/>
    <x v="3"/>
    <x v="0"/>
    <s v="All the 8 hours baby, all the 8!"/>
    <x v="2"/>
  </r>
  <r>
    <n v="86692.320794224041"/>
    <s v="Demand Planner"/>
    <x v="3"/>
    <x v="0"/>
    <s v="1 or 2 hours a day"/>
    <x v="14"/>
  </r>
  <r>
    <n v="101990.96564026357"/>
    <s v="Management Accountant"/>
    <x v="2"/>
    <x v="0"/>
    <s v="4 to 6 hours a day"/>
    <x v="2"/>
  </r>
  <r>
    <n v="86692.320794224041"/>
    <s v="Administrator"/>
    <x v="3"/>
    <x v="0"/>
    <s v="4 to 6 hours a day"/>
    <x v="22"/>
  </r>
  <r>
    <n v="122389.15876831629"/>
    <s v="Reporting Analyst"/>
    <x v="3"/>
    <x v="0"/>
    <s v="2 to 3 hours per day"/>
    <x v="14"/>
  </r>
  <r>
    <n v="85672.4111378214"/>
    <s v="consultant"/>
    <x v="0"/>
    <x v="0"/>
    <s v="4 to 6 hours a day"/>
    <x v="15"/>
  </r>
  <r>
    <n v="81592.772512210868"/>
    <s v="PPC Search Specialist"/>
    <x v="5"/>
    <x v="0"/>
    <s v="4 to 6 hours a day"/>
    <x v="14"/>
  </r>
  <r>
    <n v="61194.579384158147"/>
    <s v="business analyst"/>
    <x v="3"/>
    <x v="0"/>
    <s v="2 to 3 hours per day"/>
    <x v="9"/>
  </r>
  <r>
    <n v="159105.90639881117"/>
    <s v="Senior Associate Engineer"/>
    <x v="8"/>
    <x v="0"/>
    <s v="2 to 3 hours per day"/>
    <x v="10"/>
  </r>
  <r>
    <n v="147886.90017838217"/>
    <s v="Financial controller"/>
    <x v="6"/>
    <x v="0"/>
    <s v="2 to 3 hours per day"/>
    <x v="18"/>
  </r>
  <r>
    <n v="64254.308353366054"/>
    <s v="Financial Modelling adviser"/>
    <x v="4"/>
    <x v="0"/>
    <s v="All the 8 hours baby, all the 8!"/>
    <x v="9"/>
  </r>
  <r>
    <n v="77819.106783521114"/>
    <s v="Operations Analyst"/>
    <x v="3"/>
    <x v="0"/>
    <s v="All the 8 hours baby, all the 8!"/>
    <x v="9"/>
  </r>
  <r>
    <n v="122389.15876831629"/>
    <s v="Manager"/>
    <x v="2"/>
    <x v="0"/>
    <s v="1 or 2 hours a day"/>
    <x v="3"/>
  </r>
  <r>
    <n v="75473.31457379504"/>
    <s v="Systems Analyst"/>
    <x v="3"/>
    <x v="0"/>
    <s v="4 to 6 hours a day"/>
    <x v="3"/>
  </r>
  <r>
    <n v="68835.306612122877"/>
    <s v="Product Engineer"/>
    <x v="8"/>
    <x v="1"/>
    <s v="2 to 3 hours per day"/>
    <x v="0"/>
  </r>
  <r>
    <n v="55068.245289698301"/>
    <s v="Sales Analyst"/>
    <x v="3"/>
    <x v="1"/>
    <s v="All the 8 hours baby, all the 8!"/>
    <x v="0"/>
  </r>
  <r>
    <n v="58460.842544152933"/>
    <s v="Process Improvement Specialist"/>
    <x v="5"/>
    <x v="1"/>
    <s v="All the 8 hours baby, all the 8!"/>
    <x v="0"/>
  </r>
  <r>
    <n v="60000"/>
    <s v="Statistical Analyst"/>
    <x v="3"/>
    <x v="1"/>
    <s v="1 or 2 hours a day"/>
    <x v="0"/>
  </r>
  <r>
    <n v="41301.183967273726"/>
    <s v="IT Asset Administrator"/>
    <x v="3"/>
    <x v="1"/>
    <s v="4 to 6 hours a day"/>
    <x v="0"/>
  </r>
  <r>
    <n v="59001.691381819612"/>
    <s v="Web Developer"/>
    <x v="3"/>
    <x v="1"/>
    <s v="Excel ?!? What Excel?"/>
    <x v="0"/>
  </r>
  <r>
    <n v="68835.306612122877"/>
    <s v="project manager"/>
    <x v="2"/>
    <x v="1"/>
    <s v="4 to 6 hours a day"/>
    <x v="0"/>
  </r>
  <r>
    <n v="49168.076151516347"/>
    <s v="Inventory manger"/>
    <x v="2"/>
    <x v="1"/>
    <s v="4 to 6 hours a day"/>
    <x v="0"/>
  </r>
  <r>
    <n v="60968.414427880263"/>
    <s v="Process Technician"/>
    <x v="3"/>
    <x v="1"/>
    <s v="2 to 3 hours per day"/>
    <x v="0"/>
  </r>
  <r>
    <n v="58000"/>
    <s v="Team Lead - Computer Discounts"/>
    <x v="2"/>
    <x v="1"/>
    <s v="1 or 2 hours a day"/>
    <x v="0"/>
  </r>
  <r>
    <n v="105219.68296424497"/>
    <s v="Manager, Asset Optimization"/>
    <x v="2"/>
    <x v="1"/>
    <s v="2 to 3 hours per day"/>
    <x v="0"/>
  </r>
  <r>
    <n v="88502.537072729421"/>
    <s v="Senior Actuarial Analyst"/>
    <x v="3"/>
    <x v="1"/>
    <s v="4 to 6 hours a day"/>
    <x v="0"/>
  </r>
  <r>
    <n v="41406"/>
    <s v="Executive Assistant"/>
    <x v="3"/>
    <x v="1"/>
    <s v="1 or 2 hours a day"/>
    <x v="0"/>
  </r>
  <r>
    <n v="90469.260118790073"/>
    <s v="Consultant - Retail Mkts"/>
    <x v="0"/>
    <x v="1"/>
    <s v="All the 8 hours baby, all the 8!"/>
    <x v="0"/>
  </r>
  <r>
    <n v="59001.691381819612"/>
    <s v="Demographer"/>
    <x v="3"/>
    <x v="1"/>
    <s v="2 to 3 hours per day"/>
    <x v="0"/>
  </r>
  <r>
    <n v="44251.268536364711"/>
    <s v="Technical support specialist"/>
    <x v="5"/>
    <x v="1"/>
    <s v="1 or 2 hours a day"/>
    <x v="0"/>
  </r>
  <r>
    <n v="98336.152303032693"/>
    <s v="retail buyer"/>
    <x v="2"/>
    <x v="1"/>
    <s v="2 to 3 hours per day"/>
    <x v="0"/>
  </r>
  <r>
    <n v="63918.498996971248"/>
    <s v="Insurance Manager"/>
    <x v="2"/>
    <x v="1"/>
    <s v="4 to 6 hours a day"/>
    <x v="0"/>
  </r>
  <r>
    <n v="41301.183967273726"/>
    <s v="Financial Analyst"/>
    <x v="3"/>
    <x v="1"/>
    <s v="All the 8 hours baby, all the 8!"/>
    <x v="0"/>
  </r>
  <r>
    <n v="59001.691381819612"/>
    <s v="Sr. Business Analyst"/>
    <x v="3"/>
    <x v="1"/>
    <s v="All the 8 hours baby, all the 8!"/>
    <x v="0"/>
  </r>
  <r>
    <n v="63918.498996971248"/>
    <s v="Product developer"/>
    <x v="2"/>
    <x v="1"/>
    <s v="2 to 3 hours per day"/>
    <x v="0"/>
  </r>
  <r>
    <n v="55068.245289698301"/>
    <s v="Online Analyst"/>
    <x v="3"/>
    <x v="1"/>
    <s v="4 to 6 hours a day"/>
    <x v="0"/>
  </r>
  <r>
    <n v="157337.8436848523"/>
    <s v="Consultant"/>
    <x v="0"/>
    <x v="1"/>
    <s v="2 to 3 hours per day"/>
    <x v="0"/>
  </r>
  <r>
    <n v="73752.11422727452"/>
    <s v="web marketing analyst"/>
    <x v="3"/>
    <x v="1"/>
    <s v="4 to 6 hours a day"/>
    <x v="0"/>
  </r>
  <r>
    <n v="78668.921842426149"/>
    <s v="Senior Business Analyst"/>
    <x v="3"/>
    <x v="1"/>
    <s v="4 to 6 hours a day"/>
    <x v="0"/>
  </r>
  <r>
    <n v="70802.029658183528"/>
    <s v="Controller"/>
    <x v="6"/>
    <x v="1"/>
    <s v="4 to 6 hours a day"/>
    <x v="0"/>
  </r>
  <r>
    <n v="108169.76753333595"/>
    <s v="Continuos improvment"/>
    <x v="6"/>
    <x v="1"/>
    <s v="2 to 3 hours per day"/>
    <x v="0"/>
  </r>
  <r>
    <n v="51134.799197576998"/>
    <s v="Office Manager"/>
    <x v="2"/>
    <x v="1"/>
    <s v="4 to 6 hours a day"/>
    <x v="0"/>
  </r>
  <r>
    <n v="68835.306612122877"/>
    <s v="Program Manager"/>
    <x v="2"/>
    <x v="1"/>
    <s v="1 or 2 hours a day"/>
    <x v="0"/>
  </r>
  <r>
    <n v="85552.452503638444"/>
    <s v="Business Manager"/>
    <x v="2"/>
    <x v="1"/>
    <s v="4 to 6 hours a day"/>
    <x v="0"/>
  </r>
  <r>
    <n v="45234.630059395036"/>
    <s v="Sr. Marketing Solutions Analyst"/>
    <x v="3"/>
    <x v="1"/>
    <s v="All the 8 hours baby, all the 8!"/>
    <x v="0"/>
  </r>
  <r>
    <n v="67360.264327577388"/>
    <s v="Financial Analyst"/>
    <x v="3"/>
    <x v="1"/>
    <s v="4 to 6 hours a day"/>
    <x v="0"/>
  </r>
  <r>
    <n v="86093.301341305123"/>
    <s v="Manager"/>
    <x v="2"/>
    <x v="1"/>
    <s v="4 to 6 hours a day"/>
    <x v="0"/>
  </r>
  <r>
    <n v="245840.3807575817"/>
    <s v="Business Analyst"/>
    <x v="3"/>
    <x v="1"/>
    <s v="4 to 6 hours a day"/>
    <x v="25"/>
  </r>
  <r>
    <n v="54084.883766667976"/>
    <s v="Project coordinator"/>
    <x v="2"/>
    <x v="1"/>
    <s v="4 to 6 hours a day"/>
    <x v="14"/>
  </r>
  <r>
    <n v="64901.860520001574"/>
    <s v="Programmer-analyst"/>
    <x v="3"/>
    <x v="1"/>
    <s v="2 to 3 hours per day"/>
    <x v="2"/>
  </r>
  <r>
    <n v="98336.152303032693"/>
    <s v="VP Infrastructure"/>
    <x v="1"/>
    <x v="1"/>
    <s v="4 to 6 hours a day"/>
    <x v="14"/>
  </r>
  <r>
    <n v="98336.152303032693"/>
    <s v="Marketing Manager"/>
    <x v="2"/>
    <x v="1"/>
    <s v="2 to 3 hours per day"/>
    <x v="5"/>
  </r>
  <r>
    <n v="34417.653306061438"/>
    <s v="Reporting Analyst"/>
    <x v="3"/>
    <x v="1"/>
    <s v="All the 8 hours baby, all the 8!"/>
    <x v="8"/>
  </r>
  <r>
    <n v="63918.498996971248"/>
    <s v="IT Analyst (Reporting)"/>
    <x v="3"/>
    <x v="1"/>
    <s v="4 to 6 hours a day"/>
    <x v="2"/>
  </r>
  <r>
    <n v="50000"/>
    <s v="Program Manager"/>
    <x v="2"/>
    <x v="1"/>
    <s v="1 or 2 hours a day"/>
    <x v="14"/>
  </r>
  <r>
    <n v="52118.160720607324"/>
    <s v="Data Analyst"/>
    <x v="3"/>
    <x v="1"/>
    <s v="4 to 6 hours a day"/>
    <x v="15"/>
  </r>
  <r>
    <n v="50437.70470615309"/>
    <s v="Performance Analyst"/>
    <x v="3"/>
    <x v="1"/>
    <s v="4 to 6 hours a day"/>
    <x v="26"/>
  </r>
  <r>
    <n v="63918.498996971248"/>
    <s v="it manager"/>
    <x v="2"/>
    <x v="1"/>
    <s v="2 to 3 hours per day"/>
    <x v="18"/>
  </r>
  <r>
    <n v="83000"/>
    <s v="Senior Planning Analyst"/>
    <x v="3"/>
    <x v="1"/>
    <s v="4 to 6 hours a day"/>
    <x v="10"/>
  </r>
  <r>
    <n v="49168.076151516347"/>
    <s v="Business Analyst"/>
    <x v="3"/>
    <x v="1"/>
    <s v="4 to 6 hours a day"/>
    <x v="9"/>
  </r>
  <r>
    <n v="72768.752704244194"/>
    <s v="Operations Analyst"/>
    <x v="3"/>
    <x v="1"/>
    <s v="4 to 6 hours a day"/>
    <x v="5"/>
  </r>
  <r>
    <n v="78668.921842426149"/>
    <s v="Business Operations Analyst"/>
    <x v="3"/>
    <x v="1"/>
    <s v="4 to 6 hours a day"/>
    <x v="11"/>
  </r>
  <r>
    <n v="49168.076151516347"/>
    <s v="Application Developer"/>
    <x v="3"/>
    <x v="1"/>
    <s v="4 to 6 hours a day"/>
    <x v="14"/>
  </r>
  <r>
    <n v="55068.245289698301"/>
    <s v="consultant"/>
    <x v="0"/>
    <x v="1"/>
    <s v="All the 8 hours baby, all the 8!"/>
    <x v="7"/>
  </r>
  <r>
    <n v="35401.014829091764"/>
    <s v="data organizer"/>
    <x v="3"/>
    <x v="1"/>
    <s v="All the 8 hours baby, all the 8!"/>
    <x v="17"/>
  </r>
  <r>
    <n v="131770.4440860638"/>
    <s v="Senior Production Accountant"/>
    <x v="4"/>
    <x v="1"/>
    <s v="All the 8 hours baby, all the 8!"/>
    <x v="2"/>
  </r>
  <r>
    <n v="68835.306612122877"/>
    <s v="Financial Analyst"/>
    <x v="3"/>
    <x v="1"/>
    <s v="All the 8 hours baby, all the 8!"/>
    <x v="17"/>
  </r>
  <r>
    <n v="39334.460921213074"/>
    <s v="Machine Scheduler"/>
    <x v="3"/>
    <x v="1"/>
    <s v="1 or 2 hours a day"/>
    <x v="7"/>
  </r>
  <r>
    <n v="76702.198796365497"/>
    <s v="SFA"/>
    <x v="3"/>
    <x v="1"/>
    <s v="All the 8 hours baby, all the 8!"/>
    <x v="8"/>
  </r>
  <r>
    <n v="20000"/>
    <s v="administrator"/>
    <x v="3"/>
    <x v="1"/>
    <s v="2 to 3 hours per day"/>
    <x v="17"/>
  </r>
  <r>
    <n v="60000"/>
    <s v="buyer"/>
    <x v="2"/>
    <x v="1"/>
    <s v="2 to 3 hours per day"/>
    <x v="5"/>
  </r>
  <r>
    <n v="5846"/>
    <s v="MIS Analyst"/>
    <x v="3"/>
    <x v="2"/>
    <s v="4 to 6 hours a day"/>
    <x v="0"/>
  </r>
  <r>
    <n v="13338.129598894484"/>
    <s v="Senion Analyst"/>
    <x v="3"/>
    <x v="2"/>
    <s v="All the 8 hours baby, all the 8!"/>
    <x v="0"/>
  </r>
  <r>
    <n v="9794.354178093412"/>
    <s v="AGM"/>
    <x v="2"/>
    <x v="2"/>
    <s v="2 to 3 hours per day"/>
    <x v="0"/>
  </r>
  <r>
    <n v="50000"/>
    <s v="GM"/>
    <x v="2"/>
    <x v="2"/>
    <s v="1 or 2 hours a day"/>
    <x v="0"/>
  </r>
  <r>
    <n v="13500"/>
    <s v="DSE Co-ordinator"/>
    <x v="2"/>
    <x v="2"/>
    <s v="4 to 6 hours a day"/>
    <x v="0"/>
  </r>
  <r>
    <n v="17807.916687442568"/>
    <s v="Manager"/>
    <x v="2"/>
    <x v="2"/>
    <s v="4 to 6 hours a day"/>
    <x v="0"/>
  </r>
  <r>
    <n v="16027.125018698311"/>
    <s v="Applications Engineer"/>
    <x v="8"/>
    <x v="2"/>
    <s v="1 or 2 hours a day"/>
    <x v="0"/>
  </r>
  <r>
    <n v="10684.750012465542"/>
    <s v="strategy manager"/>
    <x v="2"/>
    <x v="2"/>
    <s v="4 to 6 hours a day"/>
    <x v="0"/>
  </r>
  <r>
    <n v="6410.8500074793246"/>
    <s v="Specialist"/>
    <x v="5"/>
    <x v="2"/>
    <s v="4 to 6 hours a day"/>
    <x v="0"/>
  </r>
  <r>
    <n v="8903.9583437212841"/>
    <s v="Senior Consultant"/>
    <x v="0"/>
    <x v="2"/>
    <s v="All the 8 hours baby, all the 8!"/>
    <x v="0"/>
  </r>
  <r>
    <n v="7123.1666749770275"/>
    <s v="Coordination"/>
    <x v="2"/>
    <x v="2"/>
    <s v="4 to 6 hours a day"/>
    <x v="0"/>
  </r>
  <r>
    <n v="14500"/>
    <s v="Business Analsyt"/>
    <x v="3"/>
    <x v="2"/>
    <s v="4 to 6 hours a day"/>
    <x v="0"/>
  </r>
  <r>
    <n v="14246.333349954055"/>
    <s v="Team Lead"/>
    <x v="2"/>
    <x v="2"/>
    <s v="2 to 3 hours per day"/>
    <x v="0"/>
  </r>
  <r>
    <n v="4320"/>
    <s v="Financial Planner"/>
    <x v="4"/>
    <x v="2"/>
    <s v="2 to 3 hours per day"/>
    <x v="0"/>
  </r>
  <r>
    <n v="7500"/>
    <s v="Analyst"/>
    <x v="3"/>
    <x v="2"/>
    <s v="4 to 6 hours a day"/>
    <x v="0"/>
  </r>
  <r>
    <n v="8903.9583437212841"/>
    <s v="Senior Consultant"/>
    <x v="0"/>
    <x v="2"/>
    <s v="All the 8 hours baby, all the 8!"/>
    <x v="0"/>
  </r>
  <r>
    <n v="2564.3400029917298"/>
    <s v="Financial Consultant"/>
    <x v="0"/>
    <x v="2"/>
    <s v="1 or 2 hours a day"/>
    <x v="0"/>
  </r>
  <r>
    <n v="40958.208381117904"/>
    <s v="Analytics lead"/>
    <x v="3"/>
    <x v="2"/>
    <s v="1 or 2 hours a day"/>
    <x v="0"/>
  </r>
  <r>
    <n v="14246.333349954055"/>
    <s v="Manager : Accounts"/>
    <x v="2"/>
    <x v="2"/>
    <s v="2 to 3 hours per day"/>
    <x v="0"/>
  </r>
  <r>
    <n v="5983.4600069807029"/>
    <s v="MIS Team Leader"/>
    <x v="7"/>
    <x v="2"/>
    <s v="4 to 6 hours a day"/>
    <x v="0"/>
  </r>
  <r>
    <n v="7479.3250087258784"/>
    <s v="managerial"/>
    <x v="2"/>
    <x v="2"/>
    <s v="1 or 2 hours a day"/>
    <x v="0"/>
  </r>
  <r>
    <n v="23150.291693675339"/>
    <s v="Manager"/>
    <x v="2"/>
    <x v="2"/>
    <s v="4 to 6 hours a day"/>
    <x v="0"/>
  </r>
  <r>
    <n v="8903.9583437212841"/>
    <s v="QA Executive"/>
    <x v="3"/>
    <x v="2"/>
    <s v="2 to 3 hours per day"/>
    <x v="0"/>
  </r>
  <r>
    <n v="3205.4250037396623"/>
    <s v="Sr. Associate"/>
    <x v="3"/>
    <x v="2"/>
    <s v="4 to 6 hours a day"/>
    <x v="0"/>
  </r>
  <r>
    <n v="19588.708356186824"/>
    <s v="Asst manager investor relations and business analytics"/>
    <x v="2"/>
    <x v="2"/>
    <s v="4 to 6 hours a day"/>
    <x v="0"/>
  </r>
  <r>
    <n v="3205.4250037396623"/>
    <s v="Sr. Associate"/>
    <x v="3"/>
    <x v="2"/>
    <s v="4 to 6 hours a day"/>
    <x v="0"/>
  </r>
  <r>
    <n v="13636"/>
    <s v="Process Manager"/>
    <x v="2"/>
    <x v="2"/>
    <s v="All the 8 hours baby, all the 8!"/>
    <x v="0"/>
  </r>
  <r>
    <n v="4149.2445881741187"/>
    <s v="Asst. Manager (MIS)"/>
    <x v="2"/>
    <x v="2"/>
    <s v="All the 8 hours baby, all the 8!"/>
    <x v="0"/>
  </r>
  <r>
    <n v="4897.177089046706"/>
    <s v="low level monitoring"/>
    <x v="3"/>
    <x v="2"/>
    <s v="2 to 3 hours per day"/>
    <x v="0"/>
  </r>
  <r>
    <n v="3419.1200039889732"/>
    <s v="Administrative"/>
    <x v="3"/>
    <x v="2"/>
    <s v="All the 8 hours baby, all the 8!"/>
    <x v="0"/>
  </r>
  <r>
    <n v="32054.250037396621"/>
    <s v="Chief Manager"/>
    <x v="2"/>
    <x v="2"/>
    <s v="1 or 2 hours a day"/>
    <x v="0"/>
  </r>
  <r>
    <n v="8903.9583437212841"/>
    <s v="Project Manager"/>
    <x v="2"/>
    <x v="2"/>
    <s v="4 to 6 hours a day"/>
    <x v="0"/>
  </r>
  <r>
    <n v="6232.7708406048987"/>
    <s v="Jr. Executive Finance"/>
    <x v="4"/>
    <x v="2"/>
    <s v="4 to 6 hours a day"/>
    <x v="0"/>
  </r>
  <r>
    <n v="8547.8000099724322"/>
    <s v="Cash Officer"/>
    <x v="2"/>
    <x v="2"/>
    <s v="4 to 6 hours a day"/>
    <x v="0"/>
  </r>
  <r>
    <n v="3561.5833374885137"/>
    <s v="medical biller"/>
    <x v="3"/>
    <x v="2"/>
    <s v="1 or 2 hours a day"/>
    <x v="0"/>
  </r>
  <r>
    <n v="21369.500024931083"/>
    <s v="Branch head -sales"/>
    <x v="2"/>
    <x v="2"/>
    <s v="2 to 3 hours per day"/>
    <x v="0"/>
  </r>
  <r>
    <n v="20000"/>
    <s v="category manager"/>
    <x v="2"/>
    <x v="2"/>
    <s v="4 to 6 hours a day"/>
    <x v="0"/>
  </r>
  <r>
    <n v="25000"/>
    <s v="Team Lead"/>
    <x v="2"/>
    <x v="2"/>
    <s v="1 or 2 hours a day"/>
    <x v="0"/>
  </r>
  <r>
    <n v="8369.7208430980063"/>
    <s v="Web Statistics Analyst"/>
    <x v="3"/>
    <x v="2"/>
    <s v="All the 8 hours baby, all the 8!"/>
    <x v="0"/>
  </r>
  <r>
    <n v="34191.200039889729"/>
    <s v="Project Manager"/>
    <x v="2"/>
    <x v="2"/>
    <s v="2 to 3 hours per day"/>
    <x v="0"/>
  </r>
  <r>
    <n v="4914.9850057341491"/>
    <s v="analyst"/>
    <x v="3"/>
    <x v="2"/>
    <s v="All the 8 hours baby, all the 8!"/>
    <x v="0"/>
  </r>
  <r>
    <n v="20000"/>
    <s v="Analyst"/>
    <x v="3"/>
    <x v="2"/>
    <s v="All the 8 hours baby, all the 8!"/>
    <x v="0"/>
  </r>
  <r>
    <n v="26711.875031163851"/>
    <s v="Consultant"/>
    <x v="0"/>
    <x v="2"/>
    <s v="All the 8 hours baby, all the 8!"/>
    <x v="0"/>
  </r>
  <r>
    <n v="22000"/>
    <s v="MIS"/>
    <x v="7"/>
    <x v="2"/>
    <s v="All the 8 hours baby, all the 8!"/>
    <x v="0"/>
  </r>
  <r>
    <n v="8013.5625093491553"/>
    <s v="Business Analyst"/>
    <x v="3"/>
    <x v="2"/>
    <s v="4 to 6 hours a day"/>
    <x v="0"/>
  </r>
  <r>
    <n v="3205.4250037396623"/>
    <s v="Administrative Officer"/>
    <x v="2"/>
    <x v="2"/>
    <s v="4 to 6 hours a day"/>
    <x v="0"/>
  </r>
  <r>
    <n v="12000"/>
    <s v="Analyst"/>
    <x v="3"/>
    <x v="2"/>
    <s v="All the 8 hours baby, all the 8!"/>
    <x v="0"/>
  </r>
  <r>
    <n v="24931.083362419595"/>
    <s v="Marketing"/>
    <x v="2"/>
    <x v="2"/>
    <s v="1 or 2 hours a day"/>
    <x v="0"/>
  </r>
  <r>
    <n v="17807.916687442568"/>
    <s v="Manager"/>
    <x v="2"/>
    <x v="2"/>
    <s v="4 to 6 hours a day"/>
    <x v="0"/>
  </r>
  <r>
    <n v="7123.1666749770275"/>
    <s v="Test Analyst"/>
    <x v="3"/>
    <x v="2"/>
    <s v="4 to 6 hours a day"/>
    <x v="0"/>
  </r>
  <r>
    <n v="6410.8500074793246"/>
    <s v="Business Analysit"/>
    <x v="3"/>
    <x v="2"/>
    <s v="2 to 3 hours per day"/>
    <x v="0"/>
  </r>
  <r>
    <n v="13000"/>
    <s v="operation-manager"/>
    <x v="2"/>
    <x v="2"/>
    <s v="All the 8 hours baby, all the 8!"/>
    <x v="0"/>
  </r>
  <r>
    <n v="3800"/>
    <s v="MIS EXCUTIVE"/>
    <x v="7"/>
    <x v="2"/>
    <s v="4 to 6 hours a day"/>
    <x v="0"/>
  </r>
  <r>
    <n v="6588.9291743537506"/>
    <s v="Senior Design Associate"/>
    <x v="3"/>
    <x v="2"/>
    <s v="All the 8 hours baby, all the 8!"/>
    <x v="0"/>
  </r>
  <r>
    <n v="25000"/>
    <s v="Manager"/>
    <x v="2"/>
    <x v="2"/>
    <s v="4 to 6 hours a day"/>
    <x v="0"/>
  </r>
  <r>
    <n v="18000"/>
    <s v="ceo"/>
    <x v="1"/>
    <x v="2"/>
    <s v="2 to 3 hours per day"/>
    <x v="0"/>
  </r>
  <r>
    <n v="8547.8000099724322"/>
    <s v="System Manager"/>
    <x v="2"/>
    <x v="2"/>
    <s v="1 or 2 hours a day"/>
    <x v="0"/>
  </r>
  <r>
    <n v="160271.25018698312"/>
    <s v="Financial Analyst"/>
    <x v="3"/>
    <x v="2"/>
    <s v="4 to 6 hours a day"/>
    <x v="0"/>
  </r>
  <r>
    <n v="8903.9583437212841"/>
    <s v="Owner"/>
    <x v="2"/>
    <x v="2"/>
    <s v="2 to 3 hours per day"/>
    <x v="0"/>
  </r>
  <r>
    <n v="9616.275011218986"/>
    <s v="Senior Billing Engineer"/>
    <x v="8"/>
    <x v="2"/>
    <s v="4 to 6 hours a day"/>
    <x v="0"/>
  </r>
  <r>
    <n v="11040.908346214392"/>
    <s v="assistant manager (finance)"/>
    <x v="2"/>
    <x v="2"/>
    <s v="1 or 2 hours a day"/>
    <x v="0"/>
  </r>
  <r>
    <n v="13355.937515581925"/>
    <s v="Business Analyst"/>
    <x v="3"/>
    <x v="2"/>
    <s v="1 or 2 hours a day"/>
    <x v="0"/>
  </r>
  <r>
    <n v="30000"/>
    <s v="ceo"/>
    <x v="1"/>
    <x v="2"/>
    <s v="2 to 3 hours per day"/>
    <x v="0"/>
  </r>
  <r>
    <n v="5342.3750062327708"/>
    <s v="Sr. Systems Engineer"/>
    <x v="8"/>
    <x v="2"/>
    <s v="1 or 2 hours a day"/>
    <x v="0"/>
  </r>
  <r>
    <n v="7123.1666749770275"/>
    <s v="Analyst"/>
    <x v="3"/>
    <x v="2"/>
    <s v="4 to 6 hours a day"/>
    <x v="0"/>
  </r>
  <r>
    <n v="3561.5833374885137"/>
    <s v="Consultant"/>
    <x v="0"/>
    <x v="2"/>
    <s v="1 or 2 hours a day"/>
    <x v="0"/>
  </r>
  <r>
    <n v="4273.9000049862161"/>
    <s v="WFM Team Lead"/>
    <x v="2"/>
    <x v="2"/>
    <s v="All the 8 hours baby, all the 8!"/>
    <x v="0"/>
  </r>
  <r>
    <n v="71231.666749770273"/>
    <s v="Sr Mgr Finance"/>
    <x v="4"/>
    <x v="2"/>
    <s v="All the 8 hours baby, all the 8!"/>
    <x v="0"/>
  </r>
  <r>
    <n v="5342.3750062327708"/>
    <s v="Web Portal Manager"/>
    <x v="2"/>
    <x v="2"/>
    <s v="4 to 6 hours a day"/>
    <x v="0"/>
  </r>
  <r>
    <n v="19588.708356186824"/>
    <s v="manager - MIS &amp; operations planning"/>
    <x v="2"/>
    <x v="2"/>
    <s v="4 to 6 hours a day"/>
    <x v="0"/>
  </r>
  <r>
    <n v="53423.750062327701"/>
    <s v="Management Consultant"/>
    <x v="2"/>
    <x v="2"/>
    <s v="4 to 6 hours a day"/>
    <x v="0"/>
  </r>
  <r>
    <n v="5000"/>
    <s v="mis"/>
    <x v="7"/>
    <x v="2"/>
    <s v="4 to 6 hours a day"/>
    <x v="0"/>
  </r>
  <r>
    <n v="8903.9583437212841"/>
    <s v="Business Analyst"/>
    <x v="3"/>
    <x v="2"/>
    <s v="4 to 6 hours a day"/>
    <x v="0"/>
  </r>
  <r>
    <n v="16027.125018698311"/>
    <s v="Regional Manager"/>
    <x v="2"/>
    <x v="2"/>
    <s v="1 or 2 hours a day"/>
    <x v="0"/>
  </r>
  <r>
    <n v="14246.333349954055"/>
    <s v="Partner"/>
    <x v="1"/>
    <x v="2"/>
    <s v="All the 8 hours baby, all the 8!"/>
    <x v="0"/>
  </r>
  <r>
    <n v="2225.989585930321"/>
    <s v="clerk"/>
    <x v="3"/>
    <x v="2"/>
    <s v="4 to 6 hours a day"/>
    <x v="0"/>
  </r>
  <r>
    <n v="20000"/>
    <s v="Specialist"/>
    <x v="5"/>
    <x v="2"/>
    <s v="4 to 6 hours a day"/>
    <x v="0"/>
  </r>
  <r>
    <n v="20000"/>
    <s v="Consultant"/>
    <x v="0"/>
    <x v="2"/>
    <s v="2 to 3 hours per day"/>
    <x v="0"/>
  </r>
  <r>
    <n v="6000"/>
    <s v="MIS"/>
    <x v="7"/>
    <x v="2"/>
    <s v="All the 8 hours baby, all the 8!"/>
    <x v="0"/>
  </r>
  <r>
    <n v="3561.5833374885137"/>
    <s v="chemist"/>
    <x v="3"/>
    <x v="2"/>
    <s v="2 to 3 hours per day"/>
    <x v="0"/>
  </r>
  <r>
    <n v="12821.700014958649"/>
    <s v="Manager Finance"/>
    <x v="2"/>
    <x v="2"/>
    <s v="2 to 3 hours per day"/>
    <x v="0"/>
  </r>
  <r>
    <n v="10684.750012465542"/>
    <s v="Business Co ordinator"/>
    <x v="2"/>
    <x v="2"/>
    <s v="4 to 6 hours a day"/>
    <x v="0"/>
  </r>
  <r>
    <n v="8400"/>
    <s v="Manager"/>
    <x v="2"/>
    <x v="2"/>
    <s v="4 to 6 hours a day"/>
    <x v="0"/>
  </r>
  <r>
    <n v="8903.9583437212841"/>
    <s v="duty manager"/>
    <x v="2"/>
    <x v="2"/>
    <s v="2 to 3 hours per day"/>
    <x v="0"/>
  </r>
  <r>
    <n v="15000"/>
    <s v="Asst.Manager"/>
    <x v="2"/>
    <x v="2"/>
    <s v="4 to 6 hours a day"/>
    <x v="0"/>
  </r>
  <r>
    <n v="10684.750012465542"/>
    <s v="Project Manager"/>
    <x v="2"/>
    <x v="2"/>
    <s v="4 to 6 hours a day"/>
    <x v="0"/>
  </r>
  <r>
    <n v="8013.5625093491553"/>
    <s v="deputy manager"/>
    <x v="2"/>
    <x v="2"/>
    <s v="All the 8 hours baby, all the 8!"/>
    <x v="0"/>
  </r>
  <r>
    <n v="8903.9583437212841"/>
    <s v="Research Associate"/>
    <x v="3"/>
    <x v="2"/>
    <s v="All the 8 hours baby, all the 8!"/>
    <x v="0"/>
  </r>
  <r>
    <n v="4285"/>
    <s v="Assistant"/>
    <x v="3"/>
    <x v="2"/>
    <s v="All the 8 hours baby, all the 8!"/>
    <x v="15"/>
  </r>
  <r>
    <n v="7123.1666749770275"/>
    <s v="BPO"/>
    <x v="2"/>
    <x v="2"/>
    <s v="1 or 2 hours a day"/>
    <x v="9"/>
  </r>
  <r>
    <n v="50000"/>
    <s v="General manager"/>
    <x v="2"/>
    <x v="2"/>
    <s v="1 or 2 hours a day"/>
    <x v="12"/>
  </r>
  <r>
    <n v="4273.9000049862161"/>
    <s v="Talati"/>
    <x v="3"/>
    <x v="2"/>
    <s v="2 to 3 hours per day"/>
    <x v="14"/>
  </r>
  <r>
    <n v="50000"/>
    <s v="Product manager"/>
    <x v="2"/>
    <x v="2"/>
    <s v="1 or 2 hours a day"/>
    <x v="5"/>
  </r>
  <r>
    <n v="6767.0083412281756"/>
    <s v="Incharge"/>
    <x v="2"/>
    <x v="2"/>
    <s v="4 to 6 hours a day"/>
    <x v="5"/>
  </r>
  <r>
    <n v="7479.3250087258784"/>
    <s v="Assistant EDP"/>
    <x v="3"/>
    <x v="2"/>
    <s v="4 to 6 hours a day"/>
    <x v="9"/>
  </r>
  <r>
    <n v="15136.729184326183"/>
    <s v="Sales Analyst"/>
    <x v="3"/>
    <x v="2"/>
    <s v="4 to 6 hours a day"/>
    <x v="15"/>
  </r>
  <r>
    <n v="32054.250037396621"/>
    <s v="AGM Finance"/>
    <x v="2"/>
    <x v="2"/>
    <s v="2 to 3 hours per day"/>
    <x v="5"/>
  </r>
  <r>
    <n v="21000"/>
    <s v="Manager"/>
    <x v="2"/>
    <x v="2"/>
    <s v="All the 8 hours baby, all the 8!"/>
    <x v="27"/>
  </r>
  <r>
    <n v="2849.2666699908109"/>
    <s v="MIS Executive"/>
    <x v="7"/>
    <x v="2"/>
    <s v="All the 8 hours baby, all the 8!"/>
    <x v="9"/>
  </r>
  <r>
    <n v="8400"/>
    <s v="SYSTEM MANAGER"/>
    <x v="2"/>
    <x v="2"/>
    <s v="All the 8 hours baby, all the 8!"/>
    <x v="28"/>
  </r>
  <r>
    <n v="4000"/>
    <s v="MIS Executive"/>
    <x v="7"/>
    <x v="2"/>
    <s v="All the 8 hours baby, all the 8!"/>
    <x v="15"/>
  </r>
  <r>
    <n v="4200"/>
    <s v="MIS Executive"/>
    <x v="7"/>
    <x v="2"/>
    <s v="All the 8 hours baby, all the 8!"/>
    <x v="8"/>
  </r>
  <r>
    <n v="12821.700014958649"/>
    <s v="Quantity Surveyor"/>
    <x v="2"/>
    <x v="2"/>
    <s v="4 to 6 hours a day"/>
    <x v="10"/>
  </r>
  <r>
    <n v="3561.5833374885137"/>
    <s v="Auditor"/>
    <x v="4"/>
    <x v="2"/>
    <s v="4 to 6 hours a day"/>
    <x v="9"/>
  </r>
  <r>
    <n v="10684.750012465542"/>
    <s v="Financial Analyst"/>
    <x v="3"/>
    <x v="2"/>
    <s v="2 to 3 hours per day"/>
    <x v="9"/>
  </r>
  <r>
    <n v="5342.3750062327708"/>
    <s v="Planning Engineer"/>
    <x v="8"/>
    <x v="2"/>
    <s v="All the 8 hours baby, all the 8!"/>
    <x v="17"/>
  </r>
  <r>
    <n v="71231.666749770273"/>
    <s v="Senior Executive"/>
    <x v="2"/>
    <x v="2"/>
    <s v="4 to 6 hours a day"/>
    <x v="16"/>
  </r>
  <r>
    <n v="80135.625093491559"/>
    <s v="cmo"/>
    <x v="1"/>
    <x v="2"/>
    <s v="1 or 2 hours a day"/>
    <x v="15"/>
  </r>
  <r>
    <n v="5342.3750062327708"/>
    <s v="MIS"/>
    <x v="7"/>
    <x v="2"/>
    <s v="4 to 6 hours a day"/>
    <x v="7"/>
  </r>
  <r>
    <n v="7123.1666749770275"/>
    <s v="Sr Processor"/>
    <x v="2"/>
    <x v="2"/>
    <s v="1 or 2 hours a day"/>
    <x v="14"/>
  </r>
  <r>
    <n v="10684.750012465542"/>
    <s v="Organiser"/>
    <x v="2"/>
    <x v="2"/>
    <s v="4 to 6 hours a day"/>
    <x v="1"/>
  </r>
  <r>
    <n v="4000"/>
    <s v="MIS Executive"/>
    <x v="7"/>
    <x v="2"/>
    <s v="All the 8 hours baby, all the 8!"/>
    <x v="8"/>
  </r>
  <r>
    <n v="2671.1875031163854"/>
    <s v="Executive"/>
    <x v="2"/>
    <x v="2"/>
    <s v="2 to 3 hours per day"/>
    <x v="14"/>
  </r>
  <r>
    <n v="14246.333349954055"/>
    <s v="Engineer"/>
    <x v="8"/>
    <x v="2"/>
    <s v="2 to 3 hours per day"/>
    <x v="9"/>
  </r>
  <r>
    <n v="8547.8000099724322"/>
    <s v="BI Consultant"/>
    <x v="7"/>
    <x v="2"/>
    <s v="1 or 2 hours a day"/>
    <x v="9"/>
  </r>
  <r>
    <n v="7693.0200089751897"/>
    <s v="Assistant Manager - IT"/>
    <x v="2"/>
    <x v="2"/>
    <s v="2 to 3 hours per day"/>
    <x v="14"/>
  </r>
  <r>
    <n v="4000"/>
    <s v="Coordinator"/>
    <x v="2"/>
    <x v="2"/>
    <s v="All the 8 hours baby, all the 8!"/>
    <x v="3"/>
  </r>
  <r>
    <n v="5400"/>
    <s v="manager"/>
    <x v="2"/>
    <x v="2"/>
    <s v="All the 8 hours baby, all the 8!"/>
    <x v="9"/>
  </r>
  <r>
    <n v="186983.12521814698"/>
    <s v="MANAGER"/>
    <x v="2"/>
    <x v="2"/>
    <s v="2 to 3 hours per day"/>
    <x v="5"/>
  </r>
  <r>
    <n v="21500"/>
    <s v="Asst Mgr"/>
    <x v="3"/>
    <x v="2"/>
    <s v="4 to 6 hours a day"/>
    <x v="26"/>
  </r>
  <r>
    <n v="15000"/>
    <s v="MIS Executive"/>
    <x v="7"/>
    <x v="2"/>
    <s v="All the 8 hours baby, all the 8!"/>
    <x v="17"/>
  </r>
  <r>
    <n v="16917.52085307044"/>
    <s v="Investment Banker"/>
    <x v="2"/>
    <x v="2"/>
    <s v="4 to 6 hours a day"/>
    <x v="9"/>
  </r>
  <r>
    <n v="2938.3062534280239"/>
    <s v="Co-operative bank"/>
    <x v="2"/>
    <x v="2"/>
    <s v="All the 8 hours baby, all the 8!"/>
    <x v="1"/>
  </r>
  <r>
    <n v="37000"/>
    <s v="Cad Engineer"/>
    <x v="8"/>
    <x v="2"/>
    <s v="4 to 6 hours a day"/>
    <x v="5"/>
  </r>
  <r>
    <n v="5342.3750062327708"/>
    <s v="Mis Analyst"/>
    <x v="3"/>
    <x v="2"/>
    <s v="4 to 6 hours a day"/>
    <x v="29"/>
  </r>
  <r>
    <n v="3561.5833374885137"/>
    <s v="MIS EXECUTIVE"/>
    <x v="7"/>
    <x v="2"/>
    <s v="All the 8 hours baby, all the 8!"/>
    <x v="9"/>
  </r>
  <r>
    <n v="8547.8000099724322"/>
    <s v="PMO"/>
    <x v="2"/>
    <x v="2"/>
    <s v="2 to 3 hours per day"/>
    <x v="3"/>
  </r>
  <r>
    <n v="5800"/>
    <s v="Asst. Manager(Commercial)"/>
    <x v="2"/>
    <x v="2"/>
    <s v="All the 8 hours baby, all the 8!"/>
    <x v="3"/>
  </r>
  <r>
    <n v="4095.8208381117906"/>
    <s v="MIS Executive"/>
    <x v="7"/>
    <x v="2"/>
    <s v="All the 8 hours baby, all the 8!"/>
    <x v="9"/>
  </r>
  <r>
    <n v="8738"/>
    <s v="Sales Coordinator"/>
    <x v="2"/>
    <x v="2"/>
    <s v="All the 8 hours baby, all the 8!"/>
    <x v="30"/>
  </r>
  <r>
    <n v="10200"/>
    <s v="business analyst"/>
    <x v="3"/>
    <x v="2"/>
    <s v="4 to 6 hours a day"/>
    <x v="29"/>
  </r>
  <r>
    <n v="5787.5729234188348"/>
    <s v="MIS Executive"/>
    <x v="7"/>
    <x v="2"/>
    <s v="All the 8 hours baby, all the 8!"/>
    <x v="29"/>
  </r>
  <r>
    <n v="4451.9791718606421"/>
    <s v="ASM"/>
    <x v="2"/>
    <x v="2"/>
    <s v="2 to 3 hours per day"/>
    <x v="14"/>
  </r>
  <r>
    <n v="8369.7208430980063"/>
    <s v="Consultant"/>
    <x v="0"/>
    <x v="2"/>
    <s v="All the 8 hours baby, all the 8!"/>
    <x v="8"/>
  </r>
  <r>
    <n v="3917.7416712373652"/>
    <s v="Accounts Payable Analyst"/>
    <x v="3"/>
    <x v="2"/>
    <s v="2 to 3 hours per day"/>
    <x v="9"/>
  </r>
  <r>
    <n v="4630.058338735068"/>
    <s v="Analyst"/>
    <x v="3"/>
    <x v="2"/>
    <s v="4 to 6 hours a day"/>
    <x v="17"/>
  </r>
  <r>
    <n v="2136.9500024931081"/>
    <s v="Data Analyst"/>
    <x v="3"/>
    <x v="2"/>
    <s v="2 to 3 hours per day"/>
    <x v="9"/>
  </r>
  <r>
    <n v="13000"/>
    <s v="Analyst"/>
    <x v="3"/>
    <x v="2"/>
    <s v="1 or 2 hours a day"/>
    <x v="8"/>
  </r>
  <r>
    <n v="2564.3400029917298"/>
    <s v="Team Leader"/>
    <x v="2"/>
    <x v="2"/>
    <s v="2 to 3 hours per day"/>
    <x v="11"/>
  </r>
  <r>
    <n v="20479.104190558952"/>
    <s v="manager portfolio monitoring"/>
    <x v="2"/>
    <x v="2"/>
    <s v="2 to 3 hours per day"/>
    <x v="11"/>
  </r>
  <r>
    <n v="50000"/>
    <s v="AREA SALES MANAGER"/>
    <x v="2"/>
    <x v="2"/>
    <s v="2 to 3 hours per day"/>
    <x v="2"/>
  </r>
  <r>
    <n v="5342.3750062327708"/>
    <s v="govt"/>
    <x v="2"/>
    <x v="2"/>
    <s v="2 to 3 hours per day"/>
    <x v="9"/>
  </r>
  <r>
    <n v="11539.530013462785"/>
    <s v="COMPUTER OPERATOR"/>
    <x v="3"/>
    <x v="2"/>
    <s v="All the 8 hours baby, all the 8!"/>
    <x v="17"/>
  </r>
  <r>
    <n v="7000"/>
    <s v="Business Executive"/>
    <x v="2"/>
    <x v="2"/>
    <s v="4 to 6 hours a day"/>
    <x v="27"/>
  </r>
  <r>
    <n v="6767.0083412281756"/>
    <s v="Team Lead Mis"/>
    <x v="7"/>
    <x v="2"/>
    <s v="2 to 3 hours per day"/>
    <x v="15"/>
  </r>
  <r>
    <n v="4451.9791718606421"/>
    <s v="MIS executive"/>
    <x v="7"/>
    <x v="2"/>
    <s v="All the 8 hours baby, all the 8!"/>
    <x v="8"/>
  </r>
  <r>
    <n v="2671.1875031163854"/>
    <s v="Oprations head"/>
    <x v="1"/>
    <x v="2"/>
    <s v="4 to 6 hours a day"/>
    <x v="29"/>
  </r>
  <r>
    <n v="4957.7240057840108"/>
    <s v="Asst. Manager"/>
    <x v="2"/>
    <x v="2"/>
    <s v="4 to 6 hours a day"/>
    <x v="14"/>
  </r>
  <r>
    <n v="3205.4250037396623"/>
    <s v="accounts"/>
    <x v="4"/>
    <x v="2"/>
    <s v="2 to 3 hours per day"/>
    <x v="21"/>
  </r>
  <r>
    <n v="14246.333349954055"/>
    <s v="Manager"/>
    <x v="2"/>
    <x v="2"/>
    <s v="4 to 6 hours a day"/>
    <x v="11"/>
  </r>
  <r>
    <n v="5342.3750062327708"/>
    <s v="Analyst"/>
    <x v="3"/>
    <x v="2"/>
    <s v="All the 8 hours baby, all the 8!"/>
    <x v="11"/>
  </r>
  <r>
    <n v="6588.9291743537506"/>
    <s v="Operations Analyst"/>
    <x v="3"/>
    <x v="2"/>
    <s v="All the 8 hours baby, all the 8!"/>
    <x v="17"/>
  </r>
  <r>
    <n v="6588.9291743537506"/>
    <s v="Operations Analyst"/>
    <x v="3"/>
    <x v="2"/>
    <s v="All the 8 hours baby, all the 8!"/>
    <x v="17"/>
  </r>
  <r>
    <n v="12821.700014958649"/>
    <s v="Cost Accountant"/>
    <x v="4"/>
    <x v="2"/>
    <s v="4 to 6 hours a day"/>
    <x v="8"/>
  </r>
  <r>
    <n v="10684.750012465542"/>
    <s v="senior executive"/>
    <x v="2"/>
    <x v="2"/>
    <s v="1 or 2 hours a day"/>
    <x v="17"/>
  </r>
  <r>
    <n v="10000"/>
    <s v="Executive"/>
    <x v="2"/>
    <x v="2"/>
    <s v="4 to 6 hours a day"/>
    <x v="17"/>
  </r>
  <r>
    <n v="2136.9500024931081"/>
    <s v="Intern"/>
    <x v="3"/>
    <x v="2"/>
    <s v="1 or 2 hours a day"/>
    <x v="31"/>
  </r>
  <r>
    <n v="8547.8000099724322"/>
    <s v="Business Analyst"/>
    <x v="3"/>
    <x v="2"/>
    <s v="4 to 6 hours a day"/>
    <x v="8"/>
  </r>
  <r>
    <n v="8013.5625093491553"/>
    <s v="Data Analyst"/>
    <x v="3"/>
    <x v="2"/>
    <s v="All the 8 hours baby, all the 8!"/>
    <x v="3"/>
  </r>
  <r>
    <n v="7123.1666749770275"/>
    <s v="Consultant"/>
    <x v="0"/>
    <x v="2"/>
    <s v="4 to 6 hours a day"/>
    <x v="31"/>
  </r>
  <r>
    <n v="40958.208381117904"/>
    <s v="analyst"/>
    <x v="3"/>
    <x v="2"/>
    <s v="All the 8 hours baby, all the 8!"/>
    <x v="14"/>
  </r>
  <r>
    <n v="11325.835013213473"/>
    <s v="Audit Manager"/>
    <x v="2"/>
    <x v="2"/>
    <s v="4 to 6 hours a day"/>
    <x v="17"/>
  </r>
  <r>
    <n v="8903.9583437212841"/>
    <s v="mis "/>
    <x v="7"/>
    <x v="2"/>
    <s v="2 to 3 hours per day"/>
    <x v="7"/>
  </r>
  <r>
    <n v="8903.9583437212841"/>
    <s v="Engineer"/>
    <x v="8"/>
    <x v="2"/>
    <s v="All the 8 hours baby, all the 8!"/>
    <x v="17"/>
  </r>
  <r>
    <n v="12821.700014958649"/>
    <s v="Asstt manager"/>
    <x v="2"/>
    <x v="2"/>
    <s v="All the 8 hours baby, all the 8!"/>
    <x v="5"/>
  </r>
  <r>
    <n v="3205.4250037396623"/>
    <s v="Import &amp; Export Documentation Executive"/>
    <x v="2"/>
    <x v="2"/>
    <s v="All the 8 hours baby, all the 8!"/>
    <x v="11"/>
  </r>
  <r>
    <n v="6677.9687577909626"/>
    <s v="Team Lead"/>
    <x v="2"/>
    <x v="2"/>
    <s v="2 to 3 hours per day"/>
    <x v="15"/>
  </r>
  <r>
    <n v="31250"/>
    <s v="Program management"/>
    <x v="2"/>
    <x v="2"/>
    <s v="2 to 3 hours per day"/>
    <x v="15"/>
  </r>
  <r>
    <n v="7123.1666749770275"/>
    <s v="sr. mis executive"/>
    <x v="7"/>
    <x v="2"/>
    <s v="All the 8 hours baby, all the 8!"/>
    <x v="8"/>
  </r>
  <r>
    <n v="4451.9791718606421"/>
    <s v="Asst. Manager"/>
    <x v="2"/>
    <x v="2"/>
    <s v="4 to 6 hours a day"/>
    <x v="15"/>
  </r>
  <r>
    <n v="6945.0875081026015"/>
    <s v="Business Analyst"/>
    <x v="3"/>
    <x v="2"/>
    <s v="4 to 6 hours a day"/>
    <x v="7"/>
  </r>
  <r>
    <n v="10684.750012465542"/>
    <s v="Sr Financial Execative"/>
    <x v="4"/>
    <x v="2"/>
    <s v="All the 8 hours baby, all the 8!"/>
    <x v="11"/>
  </r>
  <r>
    <n v="8547.8000099724322"/>
    <s v="Asst Mngr"/>
    <x v="3"/>
    <x v="2"/>
    <s v="2 to 3 hours per day"/>
    <x v="32"/>
  </r>
  <r>
    <n v="35000"/>
    <s v="Associate"/>
    <x v="3"/>
    <x v="2"/>
    <s v="4 to 6 hours a day"/>
    <x v="5"/>
  </r>
  <r>
    <n v="17807.916687442568"/>
    <s v="Sr Associate"/>
    <x v="3"/>
    <x v="2"/>
    <s v="2 to 3 hours per day"/>
    <x v="10"/>
  </r>
  <r>
    <n v="3205.4250037396623"/>
    <s v="Accountant"/>
    <x v="4"/>
    <x v="2"/>
    <s v="All the 8 hours baby, all the 8!"/>
    <x v="8"/>
  </r>
  <r>
    <n v="14246.333349954055"/>
    <s v="Manager"/>
    <x v="2"/>
    <x v="2"/>
    <s v="2 to 3 hours per day"/>
    <x v="13"/>
  </r>
  <r>
    <n v="10684.750012465542"/>
    <s v="ERP Co-Ordinator"/>
    <x v="2"/>
    <x v="2"/>
    <s v="2 to 3 hours per day"/>
    <x v="3"/>
  </r>
  <r>
    <n v="40000"/>
    <s v="Revenue Manager"/>
    <x v="2"/>
    <x v="2"/>
    <s v="All the 8 hours baby, all the 8!"/>
    <x v="18"/>
  </r>
  <r>
    <n v="7301.2458418514525"/>
    <s v="MIS Analyst"/>
    <x v="3"/>
    <x v="2"/>
    <s v="All the 8 hours baby, all the 8!"/>
    <x v="14"/>
  </r>
  <r>
    <n v="10684.750012465542"/>
    <s v="Finance Manager"/>
    <x v="2"/>
    <x v="2"/>
    <s v="4 to 6 hours a day"/>
    <x v="14"/>
  </r>
  <r>
    <n v="15000"/>
    <s v="PROCSS ASOCIATE"/>
    <x v="6"/>
    <x v="2"/>
    <s v="2 to 3 hours per day"/>
    <x v="17"/>
  </r>
  <r>
    <n v="10000"/>
    <s v="Reporting Analyst"/>
    <x v="3"/>
    <x v="2"/>
    <s v="4 to 6 hours a day"/>
    <x v="10"/>
  </r>
  <r>
    <n v="16000"/>
    <s v="Engineer"/>
    <x v="8"/>
    <x v="2"/>
    <s v="2 to 3 hours per day"/>
    <x v="14"/>
  </r>
  <r>
    <n v="6000"/>
    <s v="Merchandiser"/>
    <x v="2"/>
    <x v="2"/>
    <s v="2 to 3 hours per day"/>
    <x v="15"/>
  </r>
  <r>
    <n v="6410.8500074793246"/>
    <s v="Project Lead"/>
    <x v="2"/>
    <x v="2"/>
    <s v="All the 8 hours baby, all the 8!"/>
    <x v="15"/>
  </r>
  <r>
    <n v="20000"/>
    <s v="engineer"/>
    <x v="8"/>
    <x v="2"/>
    <s v="1 or 2 hours a day"/>
    <x v="11"/>
  </r>
  <r>
    <n v="4273.9000049862161"/>
    <s v="SR. ACCOUNTS EXECUTIVE"/>
    <x v="4"/>
    <x v="2"/>
    <s v="4 to 6 hours a day"/>
    <x v="3"/>
  </r>
  <r>
    <n v="8000"/>
    <s v="Business Analyst"/>
    <x v="3"/>
    <x v="2"/>
    <s v="2 to 3 hours per day"/>
    <x v="15"/>
  </r>
  <r>
    <n v="4006.7812546745777"/>
    <s v="MIS Executive"/>
    <x v="7"/>
    <x v="2"/>
    <s v="All the 8 hours baby, all the 8!"/>
    <x v="23"/>
  </r>
  <r>
    <n v="4273.9000049862161"/>
    <s v="EXECUTIVE"/>
    <x v="3"/>
    <x v="2"/>
    <s v="2 to 3 hours per day"/>
    <x v="2"/>
  </r>
  <r>
    <n v="12465.541681209797"/>
    <s v="Sales Management Analyst"/>
    <x v="3"/>
    <x v="2"/>
    <s v="All the 8 hours baby, all the 8!"/>
    <x v="14"/>
  </r>
  <r>
    <n v="24000"/>
    <s v="Asst Production Planner"/>
    <x v="3"/>
    <x v="2"/>
    <s v="2 to 3 hours per day"/>
    <x v="7"/>
  </r>
  <r>
    <n v="2136.9500024931081"/>
    <s v="ACCOUNTANT"/>
    <x v="4"/>
    <x v="2"/>
    <s v="2 to 3 hours per day"/>
    <x v="17"/>
  </r>
  <r>
    <n v="21369.500024931083"/>
    <s v="Regional Formwork Head "/>
    <x v="2"/>
    <x v="2"/>
    <s v="All the 8 hours baby, all the 8!"/>
    <x v="21"/>
  </r>
  <r>
    <n v="3650.6229209257262"/>
    <s v="BRANCH ACCOUNTANT"/>
    <x v="4"/>
    <x v="2"/>
    <s v="All the 8 hours baby, all the 8!"/>
    <x v="5"/>
  </r>
  <r>
    <n v="5342.3750062327708"/>
    <s v="OPEX CONTROL"/>
    <x v="6"/>
    <x v="2"/>
    <s v="All the 8 hours baby, all the 8!"/>
    <x v="8"/>
  </r>
  <r>
    <n v="3917.7416712373652"/>
    <s v="Associate Software Engineer"/>
    <x v="8"/>
    <x v="2"/>
    <s v="4 to 6 hours a day"/>
    <x v="17"/>
  </r>
  <r>
    <n v="13500"/>
    <s v="MIS"/>
    <x v="7"/>
    <x v="2"/>
    <s v="All the 8 hours baby, all the 8!"/>
    <x v="19"/>
  </r>
  <r>
    <n v="45000"/>
    <s v="AGM"/>
    <x v="2"/>
    <x v="2"/>
    <s v="1 or 2 hours a day"/>
    <x v="18"/>
  </r>
  <r>
    <n v="8547.8000099724322"/>
    <s v="Banker"/>
    <x v="2"/>
    <x v="2"/>
    <s v="4 to 6 hours a day"/>
    <x v="1"/>
  </r>
  <r>
    <n v="10150.512511842264"/>
    <s v="Analyst"/>
    <x v="3"/>
    <x v="2"/>
    <s v="All the 8 hours baby, all the 8!"/>
    <x v="33"/>
  </r>
  <r>
    <n v="11325.835013213473"/>
    <s v="Program Manager"/>
    <x v="2"/>
    <x v="2"/>
    <s v="4 to 6 hours a day"/>
    <x v="11"/>
  </r>
  <r>
    <n v="40067.812546745779"/>
    <s v="company secretary"/>
    <x v="4"/>
    <x v="2"/>
    <s v="1 or 2 hours a day"/>
    <x v="14"/>
  </r>
  <r>
    <n v="16000"/>
    <s v="Mis executiv"/>
    <x v="7"/>
    <x v="2"/>
    <s v="All the 8 hours baby, all the 8!"/>
    <x v="7"/>
  </r>
  <r>
    <n v="4273.9000049862161"/>
    <s v="Analyst"/>
    <x v="3"/>
    <x v="2"/>
    <s v="All the 8 hours baby, all the 8!"/>
    <x v="8"/>
  </r>
  <r>
    <n v="7123.1666749770275"/>
    <s v="Asst.Manager"/>
    <x v="2"/>
    <x v="2"/>
    <s v="4 to 6 hours a day"/>
    <x v="11"/>
  </r>
  <r>
    <n v="10000"/>
    <s v="BDM"/>
    <x v="2"/>
    <x v="2"/>
    <s v="1 or 2 hours a day"/>
    <x v="10"/>
  </r>
  <r>
    <n v="8013.5625093491553"/>
    <s v="Material Planner"/>
    <x v="2"/>
    <x v="2"/>
    <s v="All the 8 hours baby, all the 8!"/>
    <x v="16"/>
  </r>
  <r>
    <n v="2671.1875031163854"/>
    <s v="WORKING WITH PRODUCT TEAM OF MAKEMYTRIP.COM"/>
    <x v="3"/>
    <x v="2"/>
    <s v="4 to 6 hours a day"/>
    <x v="17"/>
  </r>
  <r>
    <n v="96000"/>
    <s v="MIS Executive"/>
    <x v="7"/>
    <x v="2"/>
    <s v="All the 8 hours baby, all the 8!"/>
    <x v="3"/>
  </r>
  <r>
    <n v="20514.720023933838"/>
    <s v="Cashier"/>
    <x v="4"/>
    <x v="2"/>
    <s v="4 to 6 hours a day"/>
    <x v="15"/>
  </r>
  <r>
    <n v="6713.584591165848"/>
    <s v="Team Developer"/>
    <x v="3"/>
    <x v="2"/>
    <s v="1 or 2 hours a day"/>
    <x v="11"/>
  </r>
  <r>
    <n v="10684.750012465542"/>
    <s v="MIS Analyst"/>
    <x v="3"/>
    <x v="2"/>
    <s v="All the 8 hours baby, all the 8!"/>
    <x v="8"/>
  </r>
  <r>
    <n v="15136.729184326183"/>
    <s v="Senior Research Analyst"/>
    <x v="3"/>
    <x v="2"/>
    <s v="4 to 6 hours a day"/>
    <x v="17"/>
  </r>
  <r>
    <n v="8013.5625093491553"/>
    <s v="Sr. Executive"/>
    <x v="2"/>
    <x v="2"/>
    <s v="4 to 6 hours a day"/>
    <x v="15"/>
  </r>
  <r>
    <n v="3027.3458368652364"/>
    <s v="Sr. Executive MIS"/>
    <x v="7"/>
    <x v="2"/>
    <s v="4 to 6 hours a day"/>
    <x v="17"/>
  </r>
  <r>
    <n v="13100"/>
    <s v="accountant"/>
    <x v="4"/>
    <x v="2"/>
    <s v="2 to 3 hours per day"/>
    <x v="14"/>
  </r>
  <r>
    <n v="4273.9000049862161"/>
    <s v="MANAGER"/>
    <x v="2"/>
    <x v="2"/>
    <s v="2 to 3 hours per day"/>
    <x v="9"/>
  </r>
  <r>
    <n v="11575.14584683767"/>
    <s v="Deputy Manager"/>
    <x v="2"/>
    <x v="2"/>
    <s v="2 to 3 hours per day"/>
    <x v="14"/>
  </r>
  <r>
    <n v="9188.8850107203652"/>
    <s v="Management Trainee"/>
    <x v="2"/>
    <x v="2"/>
    <s v="4 to 6 hours a day"/>
    <x v="31"/>
  </r>
  <r>
    <n v="8975.1900104710548"/>
    <s v="MNR"/>
    <x v="2"/>
    <x v="2"/>
    <s v="All the 8 hours baby, all the 8!"/>
    <x v="9"/>
  </r>
  <r>
    <n v="2564.3400029917298"/>
    <s v="BPO information process enabler"/>
    <x v="3"/>
    <x v="2"/>
    <s v="All the 8 hours baby, all the 8!"/>
    <x v="7"/>
  </r>
  <r>
    <n v="15500"/>
    <s v="Engineer"/>
    <x v="8"/>
    <x v="2"/>
    <s v="1 or 2 hours a day"/>
    <x v="9"/>
  </r>
  <r>
    <n v="10684.750012465542"/>
    <s v="Reporting Analyst"/>
    <x v="3"/>
    <x v="2"/>
    <s v="All the 8 hours baby, all the 8!"/>
    <x v="14"/>
  </r>
  <r>
    <n v="30273.458368652366"/>
    <s v="Operations Lead"/>
    <x v="2"/>
    <x v="2"/>
    <s v="All the 8 hours baby, all the 8!"/>
    <x v="34"/>
  </r>
  <r>
    <n v="6410.8500074793246"/>
    <s v="Application Developer"/>
    <x v="3"/>
    <x v="2"/>
    <s v="All the 8 hours baby, all the 8!"/>
    <x v="8"/>
  </r>
  <r>
    <n v="9794.354178093412"/>
    <s v="web analyst"/>
    <x v="3"/>
    <x v="2"/>
    <s v="4 to 6 hours a day"/>
    <x v="7"/>
  </r>
  <r>
    <n v="10684.750012465542"/>
    <s v="AO"/>
    <x v="2"/>
    <x v="2"/>
    <s v="All the 8 hours baby, all the 8!"/>
    <x v="2"/>
  </r>
  <r>
    <n v="10684.750012465542"/>
    <s v="Project Manager"/>
    <x v="2"/>
    <x v="2"/>
    <s v="2 to 3 hours per day"/>
    <x v="35"/>
  </r>
  <r>
    <n v="17807.916687442568"/>
    <s v="business analyist"/>
    <x v="3"/>
    <x v="2"/>
    <s v="4 to 6 hours a day"/>
    <x v="5"/>
  </r>
  <r>
    <n v="13000"/>
    <s v="Business Analyst"/>
    <x v="3"/>
    <x v="2"/>
    <s v="All the 8 hours baby, all the 8!"/>
    <x v="15"/>
  </r>
  <r>
    <n v="16027.125018698311"/>
    <s v="Deputy Manager"/>
    <x v="2"/>
    <x v="2"/>
    <s v="1 or 2 hours a day"/>
    <x v="26"/>
  </r>
  <r>
    <n v="30000"/>
    <s v="MIS Executive"/>
    <x v="7"/>
    <x v="2"/>
    <s v="4 to 6 hours a day"/>
    <x v="17"/>
  </r>
  <r>
    <n v="21369.500024931083"/>
    <s v="project manager"/>
    <x v="2"/>
    <x v="2"/>
    <s v="1 or 2 hours a day"/>
    <x v="35"/>
  </r>
  <r>
    <n v="3561.5833374885137"/>
    <s v="Bio-Statiscian"/>
    <x v="7"/>
    <x v="2"/>
    <s v="4 to 6 hours a day"/>
    <x v="7"/>
  </r>
  <r>
    <n v="5000"/>
    <s v="Management Intern"/>
    <x v="2"/>
    <x v="2"/>
    <s v="4 to 6 hours a day"/>
    <x v="7"/>
  </r>
  <r>
    <n v="3561.5833374885137"/>
    <s v="Sales Analyst"/>
    <x v="3"/>
    <x v="2"/>
    <s v="4 to 6 hours a day"/>
    <x v="17"/>
  </r>
  <r>
    <n v="17807.916687442568"/>
    <s v="HR Analyst"/>
    <x v="3"/>
    <x v="2"/>
    <s v="4 to 6 hours a day"/>
    <x v="36"/>
  </r>
  <r>
    <n v="11575.14584683767"/>
    <s v="Financial Analyist"/>
    <x v="3"/>
    <x v="2"/>
    <s v="All the 8 hours baby, all the 8!"/>
    <x v="32"/>
  </r>
  <r>
    <n v="9794.354178093412"/>
    <s v="Analyst"/>
    <x v="3"/>
    <x v="2"/>
    <s v="4 to 6 hours a day"/>
    <x v="7"/>
  </r>
  <r>
    <n v="9616.275011218986"/>
    <s v="Senior analyst"/>
    <x v="3"/>
    <x v="2"/>
    <s v="All the 8 hours baby, all the 8!"/>
    <x v="3"/>
  </r>
  <r>
    <n v="2564.3400029917298"/>
    <s v="Cost Trainee"/>
    <x v="3"/>
    <x v="2"/>
    <s v="4 to 6 hours a day"/>
    <x v="7"/>
  </r>
  <r>
    <n v="5342.3750062327708"/>
    <s v="Sales"/>
    <x v="3"/>
    <x v="2"/>
    <s v="1 or 2 hours a day"/>
    <x v="5"/>
  </r>
  <r>
    <n v="12821.700014958649"/>
    <s v="Article (Internship) - CA"/>
    <x v="4"/>
    <x v="2"/>
    <s v="4 to 6 hours a day"/>
    <x v="9"/>
  </r>
  <r>
    <n v="10684.750012465542"/>
    <s v="Asst Manager"/>
    <x v="2"/>
    <x v="2"/>
    <s v="All the 8 hours baby, all the 8!"/>
    <x v="14"/>
  </r>
  <r>
    <n v="7123.1666749770275"/>
    <s v="engineer"/>
    <x v="8"/>
    <x v="2"/>
    <s v="2 to 3 hours per day"/>
    <x v="15"/>
  </r>
  <r>
    <n v="8903.9583437212841"/>
    <s v="team coach"/>
    <x v="2"/>
    <x v="2"/>
    <s v="1 or 2 hours a day"/>
    <x v="14"/>
  </r>
  <r>
    <n v="7123.1666749770275"/>
    <s v="Accountancy"/>
    <x v="4"/>
    <x v="2"/>
    <s v="2 to 3 hours per day"/>
    <x v="3"/>
  </r>
  <r>
    <n v="40958.208381117904"/>
    <s v="Manager - Business Planning &amp; Reporting"/>
    <x v="2"/>
    <x v="2"/>
    <s v="2 to 3 hours per day"/>
    <x v="3"/>
  </r>
  <r>
    <n v="21369.500024931083"/>
    <s v="ASST VICE PREDISDENT"/>
    <x v="1"/>
    <x v="2"/>
    <s v="4 to 6 hours a day"/>
    <x v="24"/>
  </r>
  <r>
    <n v="2136.9500024931081"/>
    <s v="co ordinator"/>
    <x v="2"/>
    <x v="2"/>
    <s v="4 to 6 hours a day"/>
    <x v="14"/>
  </r>
  <r>
    <n v="8903.9583437212841"/>
    <s v="Planning Engineer"/>
    <x v="8"/>
    <x v="2"/>
    <s v="2 to 3 hours per day"/>
    <x v="9"/>
  </r>
  <r>
    <n v="17807.916687442568"/>
    <s v="Engagement Lead"/>
    <x v="2"/>
    <x v="2"/>
    <s v="4 to 6 hours a day"/>
    <x v="14"/>
  </r>
  <r>
    <n v="15136.729184326183"/>
    <s v="Assistant Manager"/>
    <x v="2"/>
    <x v="2"/>
    <s v="2 to 3 hours per day"/>
    <x v="9"/>
  </r>
  <r>
    <n v="3205.4250037396623"/>
    <s v="Executive"/>
    <x v="3"/>
    <x v="2"/>
    <s v="2 to 3 hours per day"/>
    <x v="32"/>
  </r>
  <r>
    <n v="10000"/>
    <s v="Planner"/>
    <x v="2"/>
    <x v="2"/>
    <s v="4 to 6 hours a day"/>
    <x v="15"/>
  </r>
  <r>
    <n v="10684.750012465542"/>
    <s v="Manager"/>
    <x v="2"/>
    <x v="2"/>
    <s v="All the 8 hours baby, all the 8!"/>
    <x v="26"/>
  </r>
  <r>
    <n v="16350"/>
    <s v="Estimator"/>
    <x v="2"/>
    <x v="2"/>
    <s v="4 to 6 hours a day"/>
    <x v="14"/>
  </r>
  <r>
    <n v="23150.291693675339"/>
    <s v="banker"/>
    <x v="2"/>
    <x v="2"/>
    <s v="1 or 2 hours a day"/>
    <x v="9"/>
  </r>
  <r>
    <n v="13801.135432767991"/>
    <s v="Analyst"/>
    <x v="3"/>
    <x v="2"/>
    <s v="4 to 6 hours a day"/>
    <x v="17"/>
  </r>
  <r>
    <n v="18698.312521814696"/>
    <s v="Manager Market Reesrach"/>
    <x v="2"/>
    <x v="2"/>
    <s v="All the 8 hours baby, all the 8!"/>
    <x v="14"/>
  </r>
  <r>
    <n v="8654.6475100970874"/>
    <s v="Assistant manager"/>
    <x v="2"/>
    <x v="2"/>
    <s v="All the 8 hours baby, all the 8!"/>
    <x v="15"/>
  </r>
  <r>
    <n v="5342.3750062327708"/>
    <s v="ANALYST"/>
    <x v="3"/>
    <x v="2"/>
    <s v="4 to 6 hours a day"/>
    <x v="37"/>
  </r>
  <r>
    <n v="2564.3400029917298"/>
    <s v="operation supervisor"/>
    <x v="6"/>
    <x v="2"/>
    <s v="4 to 6 hours a day"/>
    <x v="8"/>
  </r>
  <r>
    <n v="3205.4250037396623"/>
    <s v="MIS TEAM MEMBER"/>
    <x v="7"/>
    <x v="2"/>
    <s v="All the 8 hours baby, all the 8!"/>
    <x v="3"/>
  </r>
  <r>
    <n v="10684.750012465542"/>
    <s v="Sales Analyst"/>
    <x v="3"/>
    <x v="2"/>
    <s v="All the 8 hours baby, all the 8!"/>
    <x v="3"/>
  </r>
  <r>
    <n v="12465.541681209797"/>
    <s v="Business Support Executive"/>
    <x v="2"/>
    <x v="2"/>
    <s v="4 to 6 hours a day"/>
    <x v="9"/>
  </r>
  <r>
    <n v="24000"/>
    <s v="business analyst"/>
    <x v="3"/>
    <x v="2"/>
    <s v="4 to 6 hours a day"/>
    <x v="9"/>
  </r>
  <r>
    <n v="17807.916687442568"/>
    <s v="business"/>
    <x v="2"/>
    <x v="2"/>
    <s v="All the 8 hours baby, all the 8!"/>
    <x v="3"/>
  </r>
  <r>
    <n v="12465.541681209797"/>
    <s v="Business Analyst"/>
    <x v="3"/>
    <x v="2"/>
    <s v="All the 8 hours baby, all the 8!"/>
    <x v="7"/>
  </r>
  <r>
    <n v="24000"/>
    <s v="sr manager"/>
    <x v="2"/>
    <x v="2"/>
    <s v="4 to 6 hours a day"/>
    <x v="5"/>
  </r>
  <r>
    <n v="8547.8000099724322"/>
    <s v="Manager"/>
    <x v="2"/>
    <x v="2"/>
    <s v="2 to 3 hours per day"/>
    <x v="17"/>
  </r>
  <r>
    <n v="10684.750012465542"/>
    <s v="Asst. Mgr. Finance"/>
    <x v="3"/>
    <x v="2"/>
    <s v="4 to 6 hours a day"/>
    <x v="1"/>
  </r>
  <r>
    <n v="10684.750012465542"/>
    <s v="Executive"/>
    <x v="3"/>
    <x v="2"/>
    <s v="2 to 3 hours per day"/>
    <x v="8"/>
  </r>
  <r>
    <n v="8000"/>
    <s v="IT Analyst"/>
    <x v="3"/>
    <x v="2"/>
    <s v="1 or 2 hours a day"/>
    <x v="14"/>
  </r>
  <r>
    <n v="15000"/>
    <s v="Quality Executive"/>
    <x v="3"/>
    <x v="2"/>
    <s v="2 to 3 hours per day"/>
    <x v="17"/>
  </r>
  <r>
    <n v="3632.815004238284"/>
    <s v="Retired Government Officer, having knowledge in excel."/>
    <x v="2"/>
    <x v="2"/>
    <s v="4 to 6 hours a day"/>
    <x v="31"/>
  </r>
  <r>
    <n v="21369.500024931083"/>
    <s v="Senior Consultant"/>
    <x v="0"/>
    <x v="2"/>
    <s v="All the 8 hours baby, all the 8!"/>
    <x v="15"/>
  </r>
  <r>
    <n v="8903.9583437212841"/>
    <s v="Business Analyst"/>
    <x v="3"/>
    <x v="2"/>
    <s v="4 to 6 hours a day"/>
    <x v="11"/>
  </r>
  <r>
    <n v="9705.3145946561999"/>
    <s v="Assistant Manager"/>
    <x v="2"/>
    <x v="2"/>
    <s v="2 to 3 hours per day"/>
    <x v="15"/>
  </r>
  <r>
    <n v="17807.916687442568"/>
    <s v="Credit Manager - Loans"/>
    <x v="2"/>
    <x v="2"/>
    <s v="All the 8 hours baby, all the 8!"/>
    <x v="3"/>
  </r>
  <r>
    <n v="3205.4250037396623"/>
    <s v="Audit executive"/>
    <x v="3"/>
    <x v="2"/>
    <s v="4 to 6 hours a day"/>
    <x v="5"/>
  </r>
  <r>
    <n v="12465.541681209797"/>
    <s v="Asst Manager - Quality"/>
    <x v="2"/>
    <x v="2"/>
    <s v="2 to 3 hours per day"/>
    <x v="11"/>
  </r>
  <r>
    <n v="11575.14584683767"/>
    <s v="Ass Research  Manager"/>
    <x v="2"/>
    <x v="2"/>
    <s v="2 to 3 hours per day"/>
    <x v="7"/>
  </r>
  <r>
    <n v="18000"/>
    <s v="Data Specialist"/>
    <x v="5"/>
    <x v="2"/>
    <s v="All the 8 hours baby, all the 8!"/>
    <x v="3"/>
  </r>
  <r>
    <n v="6232.7708406048987"/>
    <s v="Data Analyst"/>
    <x v="3"/>
    <x v="2"/>
    <s v="4 to 6 hours a day"/>
    <x v="19"/>
  </r>
  <r>
    <n v="11397.066679963244"/>
    <s v="Sr.Analyst - Process Excellence"/>
    <x v="3"/>
    <x v="2"/>
    <s v="All the 8 hours baby, all the 8!"/>
    <x v="15"/>
  </r>
  <r>
    <n v="15000"/>
    <s v="Operations Management"/>
    <x v="2"/>
    <x v="2"/>
    <s v="4 to 6 hours a day"/>
    <x v="8"/>
  </r>
  <r>
    <n v="6499.8895909165376"/>
    <s v="associate analyst"/>
    <x v="3"/>
    <x v="2"/>
    <s v="4 to 6 hours a day"/>
    <x v="9"/>
  </r>
  <r>
    <n v="7265"/>
    <s v="Softwar Engineer"/>
    <x v="8"/>
    <x v="2"/>
    <s v="4 to 6 hours a day"/>
    <x v="15"/>
  </r>
  <r>
    <n v="8013.5625093491553"/>
    <s v="Asst. Manager"/>
    <x v="2"/>
    <x v="2"/>
    <s v="All the 8 hours baby, all the 8!"/>
    <x v="18"/>
  </r>
  <r>
    <n v="10150.512511842264"/>
    <s v="MIS &amp; Analysis"/>
    <x v="3"/>
    <x v="2"/>
    <s v="4 to 6 hours a day"/>
    <x v="14"/>
  </r>
  <r>
    <n v="10898.445012714852"/>
    <s v="Asst. Manager "/>
    <x v="2"/>
    <x v="2"/>
    <s v="2 to 3 hours per day"/>
    <x v="13"/>
  </r>
  <r>
    <n v="2136.9500024931081"/>
    <s v="Audit Assistant"/>
    <x v="3"/>
    <x v="2"/>
    <s v="2 to 3 hours per day"/>
    <x v="32"/>
  </r>
  <r>
    <n v="7123.1666749770275"/>
    <s v="Sr. Executive"/>
    <x v="2"/>
    <x v="2"/>
    <s v="2 to 3 hours per day"/>
    <x v="14"/>
  </r>
  <r>
    <n v="5342.3750062327708"/>
    <s v="ACCOUNTS"/>
    <x v="4"/>
    <x v="2"/>
    <s v="2 to 3 hours per day"/>
    <x v="14"/>
  </r>
  <r>
    <n v="18000"/>
    <s v="Area Sales Manager"/>
    <x v="2"/>
    <x v="2"/>
    <s v="2 to 3 hours per day"/>
    <x v="38"/>
  </r>
  <r>
    <n v="7479.3250087258784"/>
    <s v="Analyst"/>
    <x v="3"/>
    <x v="2"/>
    <s v="2 to 3 hours per day"/>
    <x v="5"/>
  </r>
  <r>
    <n v="3739.6625043629392"/>
    <s v="MIS executive"/>
    <x v="7"/>
    <x v="2"/>
    <s v="All the 8 hours baby, all the 8!"/>
    <x v="32"/>
  </r>
  <r>
    <n v="28000"/>
    <s v="BI"/>
    <x v="7"/>
    <x v="2"/>
    <s v="2 to 3 hours per day"/>
    <x v="9"/>
  </r>
  <r>
    <n v="6000"/>
    <s v="Manager"/>
    <x v="2"/>
    <x v="2"/>
    <s v="4 to 6 hours a day"/>
    <x v="14"/>
  </r>
  <r>
    <n v="17807.916687442568"/>
    <s v="Teaching"/>
    <x v="3"/>
    <x v="2"/>
    <s v="1 or 2 hours a day"/>
    <x v="12"/>
  </r>
  <r>
    <n v="10684.750012465542"/>
    <s v="Business Analyst"/>
    <x v="3"/>
    <x v="2"/>
    <s v="All the 8 hours baby, all the 8!"/>
    <x v="10"/>
  </r>
  <r>
    <n v="8476.5683432226633"/>
    <s v="Report Specialist"/>
    <x v="7"/>
    <x v="2"/>
    <s v="4 to 6 hours a day"/>
    <x v="3"/>
  </r>
  <r>
    <n v="8700"/>
    <s v="Project Controlling (MIS Reports)"/>
    <x v="6"/>
    <x v="2"/>
    <s v="2 to 3 hours per day"/>
    <x v="11"/>
  </r>
  <r>
    <n v="3561.5833374885137"/>
    <s v="Monitoring &amp; evaluation officer"/>
    <x v="2"/>
    <x v="2"/>
    <s v="All the 8 hours baby, all the 8!"/>
    <x v="3"/>
  </r>
  <r>
    <n v="3205.4250037396623"/>
    <s v="MIS EXCUTIVE"/>
    <x v="7"/>
    <x v="2"/>
    <s v="All the 8 hours baby, all the 8!"/>
    <x v="8"/>
  </r>
  <r>
    <n v="4487.5950052355274"/>
    <s v="Accounts Exec"/>
    <x v="4"/>
    <x v="2"/>
    <s v="1 or 2 hours a day"/>
    <x v="14"/>
  </r>
  <r>
    <n v="12465.541681209797"/>
    <s v="Credit Analyst"/>
    <x v="3"/>
    <x v="2"/>
    <s v="4 to 6 hours a day"/>
    <x v="14"/>
  </r>
  <r>
    <n v="21369.500024931083"/>
    <s v="Management Trainee"/>
    <x v="2"/>
    <x v="2"/>
    <s v="2 to 3 hours per day"/>
    <x v="17"/>
  </r>
  <r>
    <n v="12000"/>
    <s v="consultant"/>
    <x v="0"/>
    <x v="2"/>
    <s v="2 to 3 hours per day"/>
    <x v="3"/>
  </r>
  <r>
    <n v="7265.630008476568"/>
    <s v="Sr Exec - Finance"/>
    <x v="4"/>
    <x v="2"/>
    <s v="All the 8 hours baby, all the 8!"/>
    <x v="14"/>
  </r>
  <r>
    <n v="9438.1958443445619"/>
    <s v="Project Administrator"/>
    <x v="3"/>
    <x v="2"/>
    <s v="2 to 3 hours per day"/>
    <x v="11"/>
  </r>
  <r>
    <n v="3561.5833374885137"/>
    <s v="Business Development Executive"/>
    <x v="2"/>
    <x v="2"/>
    <s v="2 to 3 hours per day"/>
    <x v="14"/>
  </r>
  <r>
    <n v="3561.5833374885137"/>
    <s v="MIS Executive"/>
    <x v="7"/>
    <x v="2"/>
    <s v="4 to 6 hours a day"/>
    <x v="9"/>
  </r>
  <r>
    <n v="5100"/>
    <s v="MIS Executive"/>
    <x v="7"/>
    <x v="2"/>
    <s v="All the 8 hours baby, all the 8!"/>
    <x v="3"/>
  </r>
  <r>
    <n v="21369.500024931083"/>
    <s v="executive"/>
    <x v="3"/>
    <x v="2"/>
    <s v="4 to 6 hours a day"/>
    <x v="11"/>
  </r>
  <r>
    <n v="5342.3750062327708"/>
    <s v="Professional consultant-Finance"/>
    <x v="0"/>
    <x v="2"/>
    <s v="2 to 3 hours per day"/>
    <x v="7"/>
  </r>
  <r>
    <n v="50000"/>
    <s v="Managing Partner"/>
    <x v="1"/>
    <x v="2"/>
    <s v="1 or 2 hours a day"/>
    <x v="28"/>
  </r>
  <r>
    <n v="28492.66669990811"/>
    <s v="Manager Fin"/>
    <x v="2"/>
    <x v="2"/>
    <s v="All the 8 hours baby, all the 8!"/>
    <x v="26"/>
  </r>
  <r>
    <n v="7000"/>
    <s v="MIS Executive"/>
    <x v="7"/>
    <x v="2"/>
    <s v="All the 8 hours baby, all the 8!"/>
    <x v="14"/>
  </r>
  <r>
    <n v="7799.8675090998449"/>
    <s v="Assistant Professor"/>
    <x v="3"/>
    <x v="2"/>
    <s v="1 or 2 hours a day"/>
    <x v="5"/>
  </r>
  <r>
    <n v="6720"/>
    <s v="MIS Executive"/>
    <x v="7"/>
    <x v="2"/>
    <s v="4 to 6 hours a day"/>
    <x v="15"/>
  </r>
  <r>
    <n v="4451.9791718606421"/>
    <s v="SR. MIS "/>
    <x v="7"/>
    <x v="2"/>
    <s v="All the 8 hours baby, all the 8!"/>
    <x v="32"/>
  </r>
  <r>
    <n v="7200"/>
    <s v="Data Entry Operator"/>
    <x v="3"/>
    <x v="2"/>
    <s v="All the 8 hours baby, all the 8!"/>
    <x v="5"/>
  </r>
  <r>
    <n v="44519.791718606422"/>
    <s v="Vice President"/>
    <x v="1"/>
    <x v="2"/>
    <s v="4 to 6 hours a day"/>
    <x v="26"/>
  </r>
  <r>
    <n v="2493.1083362419595"/>
    <s v="Accountant"/>
    <x v="4"/>
    <x v="2"/>
    <s v="4 to 6 hours a day"/>
    <x v="8"/>
  </r>
  <r>
    <n v="21369.500024931083"/>
    <s v="finance controller"/>
    <x v="6"/>
    <x v="2"/>
    <s v="4 to 6 hours a day"/>
    <x v="3"/>
  </r>
  <r>
    <n v="50000"/>
    <s v="Sr. Manager MIS"/>
    <x v="2"/>
    <x v="2"/>
    <s v="2 to 3 hours per day"/>
    <x v="22"/>
  </r>
  <r>
    <n v="4273.9000049862161"/>
    <s v="Executive"/>
    <x v="3"/>
    <x v="2"/>
    <s v="2 to 3 hours per day"/>
    <x v="9"/>
  </r>
  <r>
    <n v="4451.9791718606421"/>
    <s v="MIS Executive"/>
    <x v="7"/>
    <x v="2"/>
    <s v="2 to 3 hours per day"/>
    <x v="9"/>
  </r>
  <r>
    <n v="10684.750012465542"/>
    <s v="Sr.Supervisor"/>
    <x v="3"/>
    <x v="2"/>
    <s v="4 to 6 hours a day"/>
    <x v="5"/>
  </r>
  <r>
    <n v="7960"/>
    <s v="Team Leader"/>
    <x v="2"/>
    <x v="2"/>
    <s v="4 to 6 hours a day"/>
    <x v="11"/>
  </r>
  <r>
    <n v="8903.9583437212841"/>
    <s v="Executive"/>
    <x v="3"/>
    <x v="2"/>
    <s v="2 to 3 hours per day"/>
    <x v="27"/>
  </r>
  <r>
    <n v="4273.9000049862161"/>
    <s v="Accountant"/>
    <x v="4"/>
    <x v="2"/>
    <s v="All the 8 hours baby, all the 8!"/>
    <x v="2"/>
  </r>
  <r>
    <n v="21369.500024931083"/>
    <s v="coordinator"/>
    <x v="2"/>
    <x v="2"/>
    <s v="2 to 3 hours per day"/>
    <x v="14"/>
  </r>
  <r>
    <n v="3205.4250037396623"/>
    <s v="Logistics Operation Analyst"/>
    <x v="3"/>
    <x v="2"/>
    <s v="All the 8 hours baby, all the 8!"/>
    <x v="9"/>
  </r>
  <r>
    <n v="10684.750012465542"/>
    <s v="Company Secretary"/>
    <x v="4"/>
    <x v="2"/>
    <s v="2 to 3 hours per day"/>
    <x v="3"/>
  </r>
  <r>
    <n v="5342.3750062327708"/>
    <s v="Analyst"/>
    <x v="3"/>
    <x v="2"/>
    <s v="4 to 6 hours a day"/>
    <x v="14"/>
  </r>
  <r>
    <n v="60000"/>
    <s v="manager"/>
    <x v="2"/>
    <x v="2"/>
    <s v="All the 8 hours baby, all the 8!"/>
    <x v="21"/>
  </r>
  <r>
    <n v="4487.5950052355274"/>
    <s v="Inventory Manager"/>
    <x v="2"/>
    <x v="2"/>
    <s v="1 or 2 hours a day"/>
    <x v="6"/>
  </r>
  <r>
    <n v="4314.929445034084"/>
    <s v="accountant"/>
    <x v="4"/>
    <x v="2"/>
    <s v="4 to 6 hours a day"/>
    <x v="11"/>
  </r>
  <r>
    <n v="3739.6625043629392"/>
    <s v="information Analyst"/>
    <x v="3"/>
    <x v="2"/>
    <s v="All the 8 hours baby, all the 8!"/>
    <x v="7"/>
  </r>
  <r>
    <n v="16027.125018698311"/>
    <s v="officer"/>
    <x v="2"/>
    <x v="2"/>
    <s v="4 to 6 hours a day"/>
    <x v="39"/>
  </r>
  <r>
    <n v="7123.1666749770275"/>
    <s v="Sr. Team Lead - MIS"/>
    <x v="7"/>
    <x v="2"/>
    <s v="4 to 6 hours a day"/>
    <x v="26"/>
  </r>
  <r>
    <n v="2675.675098121621"/>
    <s v="KEY"/>
    <x v="2"/>
    <x v="2"/>
    <s v="2 to 3 hours per day"/>
    <x v="14"/>
  </r>
  <r>
    <n v="42739.000049862167"/>
    <s v="GM Finance"/>
    <x v="2"/>
    <x v="2"/>
    <s v="All the 8 hours baby, all the 8!"/>
    <x v="5"/>
  </r>
  <r>
    <n v="7123.1666749770275"/>
    <s v="software engineer"/>
    <x v="8"/>
    <x v="2"/>
    <s v="1 or 2 hours a day"/>
    <x v="17"/>
  </r>
  <r>
    <n v="10000"/>
    <s v="Business analyst"/>
    <x v="3"/>
    <x v="2"/>
    <s v="2 to 3 hours per day"/>
    <x v="14"/>
  </r>
  <r>
    <n v="3561.5833374885137"/>
    <s v="MIS Sr. Executive"/>
    <x v="7"/>
    <x v="2"/>
    <s v="All the 8 hours baby, all the 8!"/>
    <x v="14"/>
  </r>
  <r>
    <n v="40000"/>
    <s v="Engineer"/>
    <x v="8"/>
    <x v="2"/>
    <s v="2 to 3 hours per day"/>
    <x v="17"/>
  </r>
  <r>
    <n v="15190.15293438851"/>
    <s v="Lead Research Analyst"/>
    <x v="3"/>
    <x v="2"/>
    <s v="2 to 3 hours per day"/>
    <x v="15"/>
  </r>
  <r>
    <n v="12608.005014709339"/>
    <s v="Manager-Operation"/>
    <x v="2"/>
    <x v="2"/>
    <s v="4 to 6 hours a day"/>
    <x v="14"/>
  </r>
  <r>
    <n v="6000"/>
    <s v="AM Ops"/>
    <x v="2"/>
    <x v="2"/>
    <s v="4 to 6 hours a day"/>
    <x v="15"/>
  </r>
  <r>
    <n v="8903.9583437212841"/>
    <s v="Deputy Manager"/>
    <x v="2"/>
    <x v="2"/>
    <s v="1 or 2 hours a day"/>
    <x v="12"/>
  </r>
  <r>
    <n v="8600"/>
    <s v="Catlog associates"/>
    <x v="3"/>
    <x v="2"/>
    <s v="4 to 6 hours a day"/>
    <x v="17"/>
  </r>
  <r>
    <n v="8903.9583437212841"/>
    <s v="Business Analyst"/>
    <x v="3"/>
    <x v="2"/>
    <s v="4 to 6 hours a day"/>
    <x v="40"/>
  </r>
  <r>
    <n v="3561.5833374885137"/>
    <s v="Associate"/>
    <x v="3"/>
    <x v="2"/>
    <s v="1 or 2 hours a day"/>
    <x v="15"/>
  </r>
  <r>
    <n v="8013.5625093491553"/>
    <s v="Production Manager"/>
    <x v="2"/>
    <x v="2"/>
    <s v="4 to 6 hours a day"/>
    <x v="41"/>
  </r>
  <r>
    <n v="6232.7708406048987"/>
    <s v="officer accounts"/>
    <x v="4"/>
    <x v="2"/>
    <s v="2 to 3 hours per day"/>
    <x v="16"/>
  </r>
  <r>
    <n v="7200"/>
    <s v="Supervisor MIS"/>
    <x v="7"/>
    <x v="2"/>
    <s v="4 to 6 hours a day"/>
    <x v="11"/>
  </r>
  <r>
    <n v="9616.275011218986"/>
    <s v="Business Analyst - Solutions"/>
    <x v="3"/>
    <x v="2"/>
    <s v="4 to 6 hours a day"/>
    <x v="42"/>
  </r>
  <r>
    <n v="8547.8000099724322"/>
    <s v="Documentation Consultant"/>
    <x v="0"/>
    <x v="2"/>
    <s v="All the 8 hours baby, all the 8!"/>
    <x v="18"/>
  </r>
  <r>
    <n v="19588.708356186824"/>
    <s v="Sr. Consultant"/>
    <x v="0"/>
    <x v="2"/>
    <s v="All the 8 hours baby, all the 8!"/>
    <x v="13"/>
  </r>
  <r>
    <n v="4451.9791718606421"/>
    <s v="Officer Production"/>
    <x v="2"/>
    <x v="2"/>
    <s v="4 to 6 hours a day"/>
    <x v="7"/>
  </r>
  <r>
    <n v="16027.125018698311"/>
    <s v="Manager F &amp; A"/>
    <x v="2"/>
    <x v="2"/>
    <s v="1 or 2 hours a day"/>
    <x v="13"/>
  </r>
  <r>
    <n v="4800"/>
    <s v="Financial Analyst"/>
    <x v="3"/>
    <x v="2"/>
    <s v="4 to 6 hours a day"/>
    <x v="14"/>
  </r>
  <r>
    <n v="8903.9583437212841"/>
    <s v="Consultant"/>
    <x v="0"/>
    <x v="2"/>
    <s v="2 to 3 hours per day"/>
    <x v="9"/>
  </r>
  <r>
    <n v="46300.583387350678"/>
    <s v="Practice Manager"/>
    <x v="2"/>
    <x v="2"/>
    <s v="4 to 6 hours a day"/>
    <x v="8"/>
  </r>
  <r>
    <n v="13355.937515581925"/>
    <s v="Assistant Manager"/>
    <x v="2"/>
    <x v="2"/>
    <s v="2 to 3 hours per day"/>
    <x v="9"/>
  </r>
  <r>
    <n v="8013.5625093491553"/>
    <s v="ASSISTANT MANAGER"/>
    <x v="2"/>
    <x v="2"/>
    <s v="All the 8 hours baby, all the 8!"/>
    <x v="17"/>
  </r>
  <r>
    <n v="17807.916687442568"/>
    <s v="Asst Manager"/>
    <x v="2"/>
    <x v="2"/>
    <s v="4 to 6 hours a day"/>
    <x v="43"/>
  </r>
  <r>
    <n v="12465.541681209797"/>
    <s v="Lead Executive MIS"/>
    <x v="7"/>
    <x v="2"/>
    <s v="4 to 6 hours a day"/>
    <x v="15"/>
  </r>
  <r>
    <n v="9000"/>
    <s v="assurance manager"/>
    <x v="2"/>
    <x v="2"/>
    <s v="4 to 6 hours a day"/>
    <x v="7"/>
  </r>
  <r>
    <n v="5342.3750062327708"/>
    <s v="Finance Analyst"/>
    <x v="3"/>
    <x v="2"/>
    <s v="4 to 6 hours a day"/>
    <x v="15"/>
  </r>
  <r>
    <n v="7123.1666749770275"/>
    <s v="Pmo"/>
    <x v="2"/>
    <x v="2"/>
    <s v="4 to 6 hours a day"/>
    <x v="7"/>
  </r>
  <r>
    <n v="30000"/>
    <s v="Practice Manager - Business Operations"/>
    <x v="2"/>
    <x v="2"/>
    <s v="2 to 3 hours per day"/>
    <x v="9"/>
  </r>
  <r>
    <n v="8903.9583437212841"/>
    <s v="Asstt. Manager"/>
    <x v="2"/>
    <x v="2"/>
    <s v="2 to 3 hours per day"/>
    <x v="44"/>
  </r>
  <r>
    <n v="11800"/>
    <s v="Assistant Data Analyst"/>
    <x v="3"/>
    <x v="2"/>
    <s v="4 to 6 hours a day"/>
    <x v="5"/>
  </r>
  <r>
    <n v="6410.8500074793246"/>
    <s v="Team Leader WFM"/>
    <x v="2"/>
    <x v="2"/>
    <s v="All the 8 hours baby, all the 8!"/>
    <x v="15"/>
  </r>
  <r>
    <n v="17807.916687442568"/>
    <s v="Manager"/>
    <x v="2"/>
    <x v="2"/>
    <s v="2 to 3 hours per day"/>
    <x v="5"/>
  </r>
  <r>
    <n v="16027.125018698311"/>
    <s v="RENTAL INVENTORY CONTROLLER"/>
    <x v="6"/>
    <x v="2"/>
    <s v="All the 8 hours baby, all the 8!"/>
    <x v="3"/>
  </r>
  <r>
    <n v="18000"/>
    <s v="Manager"/>
    <x v="2"/>
    <x v="2"/>
    <s v="4 to 6 hours a day"/>
    <x v="10"/>
  </r>
  <r>
    <n v="5342.3750062327708"/>
    <s v="MIS OFFICER"/>
    <x v="7"/>
    <x v="2"/>
    <s v="2 to 3 hours per day"/>
    <x v="14"/>
  </r>
  <r>
    <n v="7123.1666749770275"/>
    <s v="PMO"/>
    <x v="2"/>
    <x v="2"/>
    <s v="All the 8 hours baby, all the 8!"/>
    <x v="9"/>
  </r>
  <r>
    <n v="14000"/>
    <s v="Pricing Analyst"/>
    <x v="3"/>
    <x v="2"/>
    <s v="4 to 6 hours a day"/>
    <x v="10"/>
  </r>
  <r>
    <n v="8000"/>
    <s v="Data Analyst"/>
    <x v="3"/>
    <x v="2"/>
    <s v="All the 8 hours baby, all the 8!"/>
    <x v="8"/>
  </r>
  <r>
    <n v="10684.750012465542"/>
    <s v="Senior Business Executive"/>
    <x v="2"/>
    <x v="2"/>
    <s v="2 to 3 hours per day"/>
    <x v="17"/>
  </r>
  <r>
    <n v="6232.7708406048987"/>
    <s v="I dont know"/>
    <x v="3"/>
    <x v="2"/>
    <s v="4 to 6 hours a day"/>
    <x v="16"/>
  </r>
  <r>
    <n v="26711.875031163851"/>
    <s v="Analyst"/>
    <x v="3"/>
    <x v="2"/>
    <s v="4 to 6 hours a day"/>
    <x v="11"/>
  </r>
  <r>
    <n v="10239.552095279476"/>
    <s v="Asst Manager HR"/>
    <x v="2"/>
    <x v="2"/>
    <s v="2 to 3 hours per day"/>
    <x v="14"/>
  </r>
  <r>
    <n v="8903.9583437212841"/>
    <s v="Senior software engineer"/>
    <x v="8"/>
    <x v="2"/>
    <s v="4 to 6 hours a day"/>
    <x v="17"/>
  </r>
  <r>
    <n v="3739.6625043629392"/>
    <s v="MIS cum Purchase Executive"/>
    <x v="7"/>
    <x v="2"/>
    <s v="1 or 2 hours a day"/>
    <x v="29"/>
  </r>
  <r>
    <n v="3561.5833374885137"/>
    <s v="MIS"/>
    <x v="7"/>
    <x v="2"/>
    <s v="2 to 3 hours per day"/>
    <x v="9"/>
  </r>
  <r>
    <n v="6410.8500074793246"/>
    <s v="Sr. Executive -HR"/>
    <x v="3"/>
    <x v="2"/>
    <s v="All the 8 hours baby, all the 8!"/>
    <x v="15"/>
  </r>
  <r>
    <n v="13500"/>
    <s v="Asst. Manager"/>
    <x v="2"/>
    <x v="2"/>
    <s v="2 to 3 hours per day"/>
    <x v="2"/>
  </r>
  <r>
    <n v="21369.500024931083"/>
    <s v="Manager - Corporate strategy and Planning"/>
    <x v="2"/>
    <x v="2"/>
    <s v="4 to 6 hours a day"/>
    <x v="26"/>
  </r>
  <r>
    <n v="10684.750012465542"/>
    <s v="General Manager"/>
    <x v="2"/>
    <x v="2"/>
    <s v="2 to 3 hours per day"/>
    <x v="45"/>
  </r>
  <r>
    <n v="5591.6858398569666"/>
    <s v="relationship manager"/>
    <x v="2"/>
    <x v="2"/>
    <s v="1 or 2 hours a day"/>
    <x v="46"/>
  </r>
  <r>
    <n v="10000"/>
    <s v="MIS"/>
    <x v="7"/>
    <x v="2"/>
    <s v="1 or 2 hours a day"/>
    <x v="37"/>
  </r>
  <r>
    <n v="9000"/>
    <s v="Data Analyst"/>
    <x v="3"/>
    <x v="2"/>
    <s v="All the 8 hours baby, all the 8!"/>
    <x v="47"/>
  </r>
  <r>
    <n v="9000"/>
    <s v="Data Analyst"/>
    <x v="3"/>
    <x v="2"/>
    <s v="4 to 6 hours a day"/>
    <x v="7"/>
  </r>
  <r>
    <n v="11753.225013712095"/>
    <s v="AM business Intelligence"/>
    <x v="2"/>
    <x v="2"/>
    <s v="All the 8 hours baby, all the 8!"/>
    <x v="11"/>
  </r>
  <r>
    <n v="3632.815004238284"/>
    <s v="MIS Associate"/>
    <x v="7"/>
    <x v="2"/>
    <s v="All the 8 hours baby, all the 8!"/>
    <x v="17"/>
  </r>
  <r>
    <n v="4897.177089046706"/>
    <s v="TL WFM"/>
    <x v="2"/>
    <x v="2"/>
    <s v="All the 8 hours baby, all the 8!"/>
    <x v="8"/>
  </r>
  <r>
    <n v="5342.3750062327708"/>
    <s v="Financial Modelling Analyst"/>
    <x v="3"/>
    <x v="2"/>
    <s v="All the 8 hours baby, all the 8!"/>
    <x v="9"/>
  </r>
  <r>
    <n v="8903.9583437212841"/>
    <s v="support manager"/>
    <x v="2"/>
    <x v="2"/>
    <s v="2 to 3 hours per day"/>
    <x v="14"/>
  </r>
  <r>
    <n v="10684.750012465542"/>
    <s v="Assistant Manager"/>
    <x v="2"/>
    <x v="2"/>
    <s v="1 or 2 hours a day"/>
    <x v="11"/>
  </r>
  <r>
    <n v="21369.500024931083"/>
    <s v="Consultant"/>
    <x v="0"/>
    <x v="2"/>
    <s v="2 to 3 hours per day"/>
    <x v="41"/>
  </r>
  <r>
    <n v="28492.66669990811"/>
    <s v="Senior Associate "/>
    <x v="3"/>
    <x v="2"/>
    <s v="2 to 3 hours per day"/>
    <x v="8"/>
  </r>
  <r>
    <n v="6600"/>
    <s v="MIS HR,HRIS"/>
    <x v="7"/>
    <x v="2"/>
    <s v="2 to 3 hours per day"/>
    <x v="48"/>
  </r>
  <r>
    <n v="4451.9791718606421"/>
    <s v="Credit Executive"/>
    <x v="3"/>
    <x v="2"/>
    <s v="All the 8 hours baby, all the 8!"/>
    <x v="3"/>
  </r>
  <r>
    <n v="8013.5625093491553"/>
    <s v="Mechanical Design engineer"/>
    <x v="8"/>
    <x v="2"/>
    <s v="1 or 2 hours a day"/>
    <x v="11"/>
  </r>
  <r>
    <n v="39355.495879248076"/>
    <s v="Marketing"/>
    <x v="3"/>
    <x v="2"/>
    <s v="1 or 2 hours a day"/>
    <x v="49"/>
  </r>
  <r>
    <n v="4451.9791718606421"/>
    <s v="Manager"/>
    <x v="2"/>
    <x v="2"/>
    <s v="1 or 2 hours a day"/>
    <x v="18"/>
  </r>
  <r>
    <n v="20000"/>
    <s v="Business Operation Specialist"/>
    <x v="5"/>
    <x v="2"/>
    <s v="4 to 6 hours a day"/>
    <x v="15"/>
  </r>
  <r>
    <n v="13355.937515581925"/>
    <s v="Associate - Indirect Tax"/>
    <x v="1"/>
    <x v="2"/>
    <s v="1 or 2 hours a day"/>
    <x v="7"/>
  </r>
  <r>
    <n v="14000"/>
    <s v="Consultant"/>
    <x v="0"/>
    <x v="2"/>
    <s v="4 to 6 hours a day"/>
    <x v="9"/>
  </r>
  <r>
    <n v="57875.729234188344"/>
    <s v="ISO TS Documentation"/>
    <x v="3"/>
    <x v="2"/>
    <s v="4 to 6 hours a day"/>
    <x v="23"/>
  </r>
  <r>
    <n v="25000"/>
    <s v="Accountant"/>
    <x v="4"/>
    <x v="2"/>
    <s v="2 to 3 hours per day"/>
    <x v="3"/>
  </r>
  <r>
    <n v="4356"/>
    <s v="Business Analyst"/>
    <x v="3"/>
    <x v="2"/>
    <s v="4 to 6 hours a day"/>
    <x v="14"/>
  </r>
  <r>
    <n v="5342.3750062327708"/>
    <s v="accountant"/>
    <x v="4"/>
    <x v="2"/>
    <s v="4 to 6 hours a day"/>
    <x v="8"/>
  </r>
  <r>
    <n v="8547.8000099724322"/>
    <s v="Performance Analyst"/>
    <x v="3"/>
    <x v="2"/>
    <s v="4 to 6 hours a day"/>
    <x v="11"/>
  </r>
  <r>
    <n v="16027.125018698311"/>
    <s v="Data Analyst"/>
    <x v="3"/>
    <x v="2"/>
    <s v="4 to 6 hours a day"/>
    <x v="8"/>
  </r>
  <r>
    <n v="10684.750012465542"/>
    <s v="consultant"/>
    <x v="0"/>
    <x v="2"/>
    <s v="2 to 3 hours per day"/>
    <x v="50"/>
  </r>
  <r>
    <n v="8903.9583437212841"/>
    <s v="Project Management"/>
    <x v="2"/>
    <x v="2"/>
    <s v="2 to 3 hours per day"/>
    <x v="31"/>
  </r>
  <r>
    <n v="20000"/>
    <s v="manager"/>
    <x v="2"/>
    <x v="2"/>
    <s v="Excel ?!? What Excel?"/>
    <x v="5"/>
  </r>
  <r>
    <n v="17807.916687442568"/>
    <s v="project management"/>
    <x v="2"/>
    <x v="2"/>
    <s v="All the 8 hours baby, all the 8!"/>
    <x v="15"/>
  </r>
  <r>
    <n v="5698.5333399816218"/>
    <s v="Analyst"/>
    <x v="3"/>
    <x v="2"/>
    <s v="2 to 3 hours per day"/>
    <x v="17"/>
  </r>
  <r>
    <n v="7123.1666749770275"/>
    <s v="Reporting Manager"/>
    <x v="2"/>
    <x v="2"/>
    <s v="4 to 6 hours a day"/>
    <x v="15"/>
  </r>
  <r>
    <n v="4451.9791718606421"/>
    <s v="Manager Commercial"/>
    <x v="2"/>
    <x v="2"/>
    <s v="2 to 3 hours per day"/>
    <x v="18"/>
  </r>
  <r>
    <n v="6410.8500074793246"/>
    <s v="analyst"/>
    <x v="3"/>
    <x v="2"/>
    <s v="2 to 3 hours per day"/>
    <x v="15"/>
  </r>
  <r>
    <n v="20479.104190558952"/>
    <s v="Project Manager"/>
    <x v="2"/>
    <x v="2"/>
    <s v="All the 8 hours baby, all the 8!"/>
    <x v="10"/>
  </r>
  <r>
    <n v="11040.908346214392"/>
    <s v="Catalog Auditor"/>
    <x v="3"/>
    <x v="2"/>
    <s v="1 or 2 hours a day"/>
    <x v="14"/>
  </r>
  <r>
    <n v="17807.916687442568"/>
    <s v="Marketing Specialist"/>
    <x v="5"/>
    <x v="2"/>
    <s v="2 to 3 hours per day"/>
    <x v="11"/>
  </r>
  <r>
    <n v="3561.5833374885137"/>
    <s v="Executive"/>
    <x v="3"/>
    <x v="2"/>
    <s v="4 to 6 hours a day"/>
    <x v="1"/>
  </r>
  <r>
    <n v="4095.8208381117906"/>
    <s v="Process Assocaite"/>
    <x v="3"/>
    <x v="2"/>
    <s v="4 to 6 hours a day"/>
    <x v="51"/>
  </r>
  <r>
    <n v="12821.700014958649"/>
    <s v="DEO"/>
    <x v="3"/>
    <x v="2"/>
    <s v="4 to 6 hours a day"/>
    <x v="9"/>
  </r>
  <r>
    <n v="4000"/>
    <s v="M I S Executive"/>
    <x v="3"/>
    <x v="2"/>
    <s v="All the 8 hours baby, all the 8!"/>
    <x v="15"/>
  </r>
  <r>
    <n v="3200"/>
    <s v="Regional Business Manager "/>
    <x v="2"/>
    <x v="2"/>
    <s v="All the 8 hours baby, all the 8!"/>
    <x v="52"/>
  </r>
  <r>
    <n v="25000"/>
    <s v="data analyst"/>
    <x v="3"/>
    <x v="2"/>
    <s v="All the 8 hours baby, all the 8!"/>
    <x v="8"/>
  </r>
  <r>
    <n v="5000"/>
    <s v="Officer MIS"/>
    <x v="2"/>
    <x v="2"/>
    <s v="All the 8 hours baby, all the 8!"/>
    <x v="8"/>
  </r>
  <r>
    <n v="4950.6008391090336"/>
    <s v="MIS Executive"/>
    <x v="7"/>
    <x v="2"/>
    <s v="All the 8 hours baby, all the 8!"/>
    <x v="3"/>
  </r>
  <r>
    <n v="18000"/>
    <s v="Process Associate"/>
    <x v="3"/>
    <x v="2"/>
    <s v="All the 8 hours baby, all the 8!"/>
    <x v="15"/>
  </r>
  <r>
    <n v="11575.14584683767"/>
    <s v="HR/ADMINISTRATION"/>
    <x v="3"/>
    <x v="2"/>
    <s v="4 to 6 hours a day"/>
    <x v="41"/>
  </r>
  <r>
    <n v="71231.666749770273"/>
    <s v="Operational Specialist"/>
    <x v="5"/>
    <x v="2"/>
    <s v="All the 8 hours baby, all the 8!"/>
    <x v="14"/>
  </r>
  <r>
    <n v="26711.875031163851"/>
    <s v="Senior Consultant - PMO"/>
    <x v="0"/>
    <x v="2"/>
    <s v="4 to 6 hours a day"/>
    <x v="5"/>
  </r>
  <r>
    <n v="9545.0433444692171"/>
    <s v="Team Lead"/>
    <x v="2"/>
    <x v="2"/>
    <s v="4 to 6 hours a day"/>
    <x v="8"/>
  </r>
  <r>
    <n v="8903.9583437212841"/>
    <s v="Developer"/>
    <x v="3"/>
    <x v="2"/>
    <s v="4 to 6 hours a day"/>
    <x v="3"/>
  </r>
  <r>
    <n v="3561.5833374885137"/>
    <s v="Accounts Executive"/>
    <x v="4"/>
    <x v="2"/>
    <s v="All the 8 hours baby, all the 8!"/>
    <x v="9"/>
  </r>
  <r>
    <n v="8000"/>
    <s v="Owner"/>
    <x v="1"/>
    <x v="2"/>
    <s v="4 to 6 hours a day"/>
    <x v="35"/>
  </r>
  <r>
    <n v="6767.0083412281756"/>
    <s v="reporting analyst"/>
    <x v="3"/>
    <x v="2"/>
    <s v="2 to 3 hours per day"/>
    <x v="15"/>
  </r>
  <r>
    <n v="34000"/>
    <s v="Sr Analyst"/>
    <x v="3"/>
    <x v="2"/>
    <s v="All the 8 hours baby, all the 8!"/>
    <x v="8"/>
  </r>
  <r>
    <n v="3205.4250037396623"/>
    <s v="Asst Store Manager"/>
    <x v="2"/>
    <x v="2"/>
    <s v="4 to 6 hours a day"/>
    <x v="14"/>
  </r>
  <r>
    <n v="17807.916687442568"/>
    <s v="Financial analyst"/>
    <x v="3"/>
    <x v="2"/>
    <s v="All the 8 hours baby, all the 8!"/>
    <x v="5"/>
  </r>
  <r>
    <n v="12465.541681209797"/>
    <s v="Manager - Business Development"/>
    <x v="2"/>
    <x v="2"/>
    <s v="All the 8 hours baby, all the 8!"/>
    <x v="22"/>
  </r>
  <r>
    <n v="30000"/>
    <s v="SME"/>
    <x v="3"/>
    <x v="2"/>
    <s v="All the 8 hours baby, all the 8!"/>
    <x v="8"/>
  </r>
  <r>
    <n v="8903.9583437212841"/>
    <s v="Sr. Associate"/>
    <x v="3"/>
    <x v="2"/>
    <s v="4 to 6 hours a day"/>
    <x v="26"/>
  </r>
  <r>
    <n v="15136.729184326183"/>
    <s v="Sr Business analyst"/>
    <x v="3"/>
    <x v="2"/>
    <s v="4 to 6 hours a day"/>
    <x v="14"/>
  </r>
  <r>
    <n v="100614.72928405051"/>
    <s v="MIS"/>
    <x v="7"/>
    <x v="2"/>
    <s v="2 to 3 hours per day"/>
    <x v="15"/>
  </r>
  <r>
    <n v="6410.8500074793246"/>
    <s v="team leader "/>
    <x v="2"/>
    <x v="2"/>
    <s v="2 to 3 hours per day"/>
    <x v="3"/>
  </r>
  <r>
    <n v="4451.9791718606421"/>
    <s v="Analytics engineer"/>
    <x v="8"/>
    <x v="2"/>
    <s v="4 to 6 hours a day"/>
    <x v="19"/>
  </r>
  <r>
    <n v="30273.458368652366"/>
    <s v="AVP"/>
    <x v="1"/>
    <x v="2"/>
    <s v="4 to 6 hours a day"/>
    <x v="15"/>
  </r>
  <r>
    <n v="17807.916687442568"/>
    <s v="Senior Analyst"/>
    <x v="3"/>
    <x v="2"/>
    <s v="All the 8 hours baby, all the 8!"/>
    <x v="8"/>
  </r>
  <r>
    <n v="11575.14584683767"/>
    <s v="Associate"/>
    <x v="3"/>
    <x v="2"/>
    <s v="4 to 6 hours a day"/>
    <x v="14"/>
  </r>
  <r>
    <n v="6000"/>
    <s v="Business Analyst"/>
    <x v="3"/>
    <x v="2"/>
    <s v="4 to 6 hours a day"/>
    <x v="17"/>
  </r>
  <r>
    <n v="10000"/>
    <s v="MIS"/>
    <x v="7"/>
    <x v="2"/>
    <s v="All the 8 hours baby, all the 8!"/>
    <x v="15"/>
  </r>
  <r>
    <n v="10000"/>
    <s v="dgm"/>
    <x v="2"/>
    <x v="2"/>
    <s v="All the 8 hours baby, all the 8!"/>
    <x v="10"/>
  </r>
  <r>
    <n v="20000"/>
    <s v="Manager"/>
    <x v="2"/>
    <x v="2"/>
    <s v="4 to 6 hours a day"/>
    <x v="7"/>
  </r>
  <r>
    <n v="32054.250037396621"/>
    <s v="analyst"/>
    <x v="3"/>
    <x v="2"/>
    <s v="All the 8 hours baby, all the 8!"/>
    <x v="7"/>
  </r>
  <r>
    <n v="15000"/>
    <s v="Business Analysis &amp; MIS "/>
    <x v="3"/>
    <x v="2"/>
    <s v="4 to 6 hours a day"/>
    <x v="14"/>
  </r>
  <r>
    <n v="50000"/>
    <s v="Associate Vice President"/>
    <x v="1"/>
    <x v="2"/>
    <s v="1 or 2 hours a day"/>
    <x v="3"/>
  </r>
  <r>
    <n v="7000"/>
    <s v="M.I.S"/>
    <x v="7"/>
    <x v="2"/>
    <s v="4 to 6 hours a day"/>
    <x v="7"/>
  </r>
  <r>
    <n v="7123.1666749770275"/>
    <s v="application dev"/>
    <x v="3"/>
    <x v="2"/>
    <s v="1 or 2 hours a day"/>
    <x v="19"/>
  </r>
  <r>
    <n v="12109.383347460946"/>
    <s v="Deputy Manager"/>
    <x v="2"/>
    <x v="2"/>
    <s v="1 or 2 hours a day"/>
    <x v="17"/>
  </r>
  <r>
    <n v="5698.5333399816218"/>
    <s v="senior executive"/>
    <x v="2"/>
    <x v="2"/>
    <s v="4 to 6 hours a day"/>
    <x v="14"/>
  </r>
  <r>
    <n v="65889.291743537498"/>
    <s v="Senior Officer"/>
    <x v="2"/>
    <x v="2"/>
    <s v="All the 8 hours baby, all the 8!"/>
    <x v="8"/>
  </r>
  <r>
    <n v="6545"/>
    <s v="Operations"/>
    <x v="2"/>
    <x v="2"/>
    <s v="All the 8 hours baby, all the 8!"/>
    <x v="26"/>
  </r>
  <r>
    <n v="17807.916687442568"/>
    <s v="Category Manager"/>
    <x v="2"/>
    <x v="2"/>
    <s v="2 to 3 hours per day"/>
    <x v="13"/>
  </r>
  <r>
    <n v="17807.916687442568"/>
    <s v="Senior Associate, Finance"/>
    <x v="3"/>
    <x v="2"/>
    <s v="All the 8 hours baby, all the 8!"/>
    <x v="8"/>
  </r>
  <r>
    <n v="12000"/>
    <s v="MIS "/>
    <x v="7"/>
    <x v="2"/>
    <s v="All the 8 hours baby, all the 8!"/>
    <x v="9"/>
  </r>
  <r>
    <n v="2225.989585930321"/>
    <s v="No"/>
    <x v="3"/>
    <x v="2"/>
    <s v="2 to 3 hours per day"/>
    <x v="8"/>
  </r>
  <r>
    <n v="6054.6916737304728"/>
    <s v="Assistant Manager"/>
    <x v="2"/>
    <x v="2"/>
    <s v="4 to 6 hours a day"/>
    <x v="14"/>
  </r>
  <r>
    <n v="3360"/>
    <s v="service executive"/>
    <x v="3"/>
    <x v="2"/>
    <s v="1 or 2 hours a day"/>
    <x v="9"/>
  </r>
  <r>
    <n v="10000"/>
    <s v="ceo"/>
    <x v="1"/>
    <x v="2"/>
    <s v="All the 8 hours baby, all the 8!"/>
    <x v="7"/>
  </r>
  <r>
    <n v="10000"/>
    <s v="MIS Executive"/>
    <x v="7"/>
    <x v="2"/>
    <s v="All the 8 hours baby, all the 8!"/>
    <x v="17"/>
  </r>
  <r>
    <n v="5342.3750062327708"/>
    <s v="Store Inventory"/>
    <x v="3"/>
    <x v="2"/>
    <s v="4 to 6 hours a day"/>
    <x v="3"/>
  </r>
  <r>
    <n v="4273.9000049862161"/>
    <s v="Exicutive TQM"/>
    <x v="6"/>
    <x v="2"/>
    <s v="2 to 3 hours per day"/>
    <x v="18"/>
  </r>
  <r>
    <n v="8903.9583437212841"/>
    <s v="Team Leader"/>
    <x v="2"/>
    <x v="2"/>
    <s v="All the 8 hours baby, all the 8!"/>
    <x v="2"/>
  </r>
  <r>
    <n v="5698.5333399816218"/>
    <s v="Research Associate"/>
    <x v="3"/>
    <x v="2"/>
    <s v="4 to 6 hours a day"/>
    <x v="19"/>
  </r>
  <r>
    <n v="3419.1200039889732"/>
    <s v="Sr Associate"/>
    <x v="3"/>
    <x v="2"/>
    <s v="4 to 6 hours a day"/>
    <x v="14"/>
  </r>
  <r>
    <n v="8013.5625093491553"/>
    <s v="Sr Executive - MIS"/>
    <x v="7"/>
    <x v="2"/>
    <s v="All the 8 hours baby, all the 8!"/>
    <x v="8"/>
  </r>
  <r>
    <n v="3561.5833374885137"/>
    <s v="Executive"/>
    <x v="3"/>
    <x v="2"/>
    <s v="1 or 2 hours a day"/>
    <x v="6"/>
  </r>
  <r>
    <n v="7123.1666749770275"/>
    <s v="Analyst"/>
    <x v="3"/>
    <x v="2"/>
    <s v="4 to 6 hours a day"/>
    <x v="8"/>
  </r>
  <r>
    <n v="8903.9583437212841"/>
    <s v="Sr. Associate"/>
    <x v="3"/>
    <x v="2"/>
    <s v="4 to 6 hours a day"/>
    <x v="8"/>
  </r>
  <r>
    <n v="10684.750012465542"/>
    <s v="admin"/>
    <x v="3"/>
    <x v="2"/>
    <s v="All the 8 hours baby, all the 8!"/>
    <x v="14"/>
  </r>
  <r>
    <n v="9794.354178093412"/>
    <s v="Accounts manager"/>
    <x v="2"/>
    <x v="2"/>
    <s v="4 to 6 hours a day"/>
    <x v="13"/>
  </r>
  <r>
    <n v="14400"/>
    <s v="Engineer"/>
    <x v="8"/>
    <x v="2"/>
    <s v="1 or 2 hours a day"/>
    <x v="3"/>
  </r>
  <r>
    <n v="2671.1875031163854"/>
    <s v="MIS Executive"/>
    <x v="7"/>
    <x v="2"/>
    <s v="All the 8 hours baby, all the 8!"/>
    <x v="9"/>
  </r>
  <r>
    <n v="22000"/>
    <s v="Manager (MIS)"/>
    <x v="2"/>
    <x v="2"/>
    <s v="All the 8 hours baby, all the 8!"/>
    <x v="15"/>
  </r>
  <r>
    <n v="25000"/>
    <s v="exe"/>
    <x v="3"/>
    <x v="2"/>
    <s v="All the 8 hours baby, all the 8!"/>
    <x v="3"/>
  </r>
  <r>
    <n v="8903.9583437212841"/>
    <s v="Business Analyst"/>
    <x v="3"/>
    <x v="2"/>
    <s v="4 to 6 hours a day"/>
    <x v="17"/>
  </r>
  <r>
    <n v="7497.1329254133216"/>
    <s v="PMO Analyst"/>
    <x v="3"/>
    <x v="2"/>
    <s v="4 to 6 hours a day"/>
    <x v="8"/>
  </r>
  <r>
    <n v="10000"/>
    <s v="AGM - Operations &amp; Customer Support"/>
    <x v="2"/>
    <x v="2"/>
    <s v="4 to 6 hours a day"/>
    <x v="1"/>
  </r>
  <r>
    <n v="6410.8500074793246"/>
    <s v="Baan ERP Functional Consultant"/>
    <x v="0"/>
    <x v="2"/>
    <s v="1 or 2 hours a day"/>
    <x v="17"/>
  </r>
  <r>
    <n v="4594.4425053601826"/>
    <s v="Senior Data Associate"/>
    <x v="3"/>
    <x v="2"/>
    <s v="4 to 6 hours a day"/>
    <x v="8"/>
  </r>
  <r>
    <n v="16917.52085307044"/>
    <s v="Associate Manager, Drug Safety Operations"/>
    <x v="2"/>
    <x v="2"/>
    <s v="2 to 3 hours per day"/>
    <x v="26"/>
  </r>
  <r>
    <n v="3205.4250037396623"/>
    <s v="mis"/>
    <x v="7"/>
    <x v="2"/>
    <s v="4 to 6 hours a day"/>
    <x v="17"/>
  </r>
  <r>
    <n v="14246.333349954055"/>
    <s v="MANAGER"/>
    <x v="2"/>
    <x v="2"/>
    <s v="2 to 3 hours per day"/>
    <x v="31"/>
  </r>
  <r>
    <n v="14246.333349954055"/>
    <s v="MANAGER"/>
    <x v="2"/>
    <x v="2"/>
    <s v="2 to 3 hours per day"/>
    <x v="31"/>
  </r>
  <r>
    <n v="28995"/>
    <s v="Senior Executive"/>
    <x v="2"/>
    <x v="2"/>
    <s v="4 to 6 hours a day"/>
    <x v="15"/>
  </r>
  <r>
    <n v="21903.737525554359"/>
    <s v="Financial Analyst "/>
    <x v="3"/>
    <x v="2"/>
    <s v="All the 8 hours baby, all the 8!"/>
    <x v="9"/>
  </r>
  <r>
    <n v="20122.945856810104"/>
    <s v="Financial Analyst "/>
    <x v="3"/>
    <x v="2"/>
    <s v="All the 8 hours baby, all the 8!"/>
    <x v="9"/>
  </r>
  <r>
    <n v="5320"/>
    <s v="Officer"/>
    <x v="2"/>
    <x v="2"/>
    <s v="2 to 3 hours per day"/>
    <x v="14"/>
  </r>
  <r>
    <n v="2493.1083362419595"/>
    <s v="magic"/>
    <x v="9"/>
    <x v="2"/>
    <s v="4 to 6 hours a day"/>
    <x v="14"/>
  </r>
  <r>
    <n v="8903.9583437212841"/>
    <s v="equity research trainee"/>
    <x v="3"/>
    <x v="2"/>
    <s v="All the 8 hours baby, all the 8!"/>
    <x v="31"/>
  </r>
  <r>
    <n v="23150.291693675339"/>
    <s v="Manager"/>
    <x v="2"/>
    <x v="2"/>
    <s v="All the 8 hours baby, all the 8!"/>
    <x v="26"/>
  </r>
  <r>
    <n v="12000"/>
    <s v="project engineer "/>
    <x v="8"/>
    <x v="2"/>
    <s v="2 to 3 hours per day"/>
    <x v="11"/>
  </r>
  <r>
    <n v="2671.1875031163854"/>
    <s v="ENGINEER"/>
    <x v="8"/>
    <x v="2"/>
    <s v="2 to 3 hours per day"/>
    <x v="7"/>
  </r>
  <r>
    <n v="8547.8000099724322"/>
    <s v="Development Analyst"/>
    <x v="3"/>
    <x v="2"/>
    <s v="4 to 6 hours a day"/>
    <x v="7"/>
  </r>
  <r>
    <n v="2400"/>
    <s v="computer operator"/>
    <x v="3"/>
    <x v="2"/>
    <s v="2 to 3 hours per day"/>
    <x v="9"/>
  </r>
  <r>
    <n v="11000"/>
    <s v="Web Analyst"/>
    <x v="3"/>
    <x v="2"/>
    <s v="4 to 6 hours a day"/>
    <x v="17"/>
  </r>
  <r>
    <n v="3600"/>
    <s v="Analyst"/>
    <x v="3"/>
    <x v="2"/>
    <s v="4 to 6 hours a day"/>
    <x v="7"/>
  </r>
  <r>
    <n v="7123.1666749770275"/>
    <s v="business analyst"/>
    <x v="3"/>
    <x v="2"/>
    <s v="2 to 3 hours per day"/>
    <x v="9"/>
  </r>
  <r>
    <n v="9972.4333449678379"/>
    <s v="Associate Manager"/>
    <x v="2"/>
    <x v="2"/>
    <s v="2 to 3 hours per day"/>
    <x v="8"/>
  </r>
  <r>
    <n v="14000"/>
    <s v="Manager"/>
    <x v="2"/>
    <x v="2"/>
    <s v="4 to 6 hours a day"/>
    <x v="14"/>
  </r>
  <r>
    <n v="4986.216672483919"/>
    <s v="Sales Cordinator"/>
    <x v="3"/>
    <x v="2"/>
    <s v="All the 8 hours baby, all the 8!"/>
    <x v="3"/>
  </r>
  <r>
    <n v="4800"/>
    <s v="Sr Executive"/>
    <x v="2"/>
    <x v="2"/>
    <s v="All the 8 hours baby, all the 8!"/>
    <x v="9"/>
  </r>
  <r>
    <n v="8013.5625093491553"/>
    <s v="MIS Executive"/>
    <x v="7"/>
    <x v="2"/>
    <s v="4 to 6 hours a day"/>
    <x v="8"/>
  </r>
  <r>
    <n v="15000"/>
    <s v="senior associate"/>
    <x v="3"/>
    <x v="2"/>
    <s v="2 to 3 hours per day"/>
    <x v="53"/>
  </r>
  <r>
    <n v="17807.916687442568"/>
    <s v="Mnanager- Customer Project finance &amp; recovery"/>
    <x v="2"/>
    <x v="2"/>
    <s v="2 to 3 hours per day"/>
    <x v="5"/>
  </r>
  <r>
    <n v="16027.125018698311"/>
    <s v="Lead "/>
    <x v="2"/>
    <x v="2"/>
    <s v="2 to 3 hours per day"/>
    <x v="15"/>
  </r>
  <r>
    <n v="21369.500024931083"/>
    <s v="AM"/>
    <x v="2"/>
    <x v="2"/>
    <s v="4 to 6 hours a day"/>
    <x v="11"/>
  </r>
  <r>
    <n v="7568.3645921630914"/>
    <s v="accountant"/>
    <x v="4"/>
    <x v="2"/>
    <s v="2 to 3 hours per day"/>
    <x v="15"/>
  </r>
  <r>
    <n v="6720"/>
    <s v="accoutant"/>
    <x v="4"/>
    <x v="2"/>
    <s v="4 to 6 hours a day"/>
    <x v="14"/>
  </r>
  <r>
    <n v="37500"/>
    <s v="consultant"/>
    <x v="0"/>
    <x v="2"/>
    <s v="All the 8 hours baby, all the 8!"/>
    <x v="31"/>
  </r>
  <r>
    <n v="4808.137505609493"/>
    <s v="Team Lead"/>
    <x v="2"/>
    <x v="2"/>
    <s v="2 to 3 hours per day"/>
    <x v="14"/>
  </r>
  <r>
    <n v="24931.083362419595"/>
    <s v="Manager - Controlling"/>
    <x v="2"/>
    <x v="2"/>
    <s v="4 to 6 hours a day"/>
    <x v="5"/>
  </r>
  <r>
    <n v="12465.541681209797"/>
    <s v="Sr. System Analyst"/>
    <x v="3"/>
    <x v="2"/>
    <s v="2 to 3 hours per day"/>
    <x v="8"/>
  </r>
  <r>
    <n v="17807.916687442568"/>
    <s v="Sr.Manager"/>
    <x v="2"/>
    <x v="2"/>
    <s v="All the 8 hours baby, all the 8!"/>
    <x v="5"/>
  </r>
  <r>
    <n v="11000"/>
    <s v="AM"/>
    <x v="2"/>
    <x v="2"/>
    <s v="All the 8 hours baby, all the 8!"/>
    <x v="3"/>
  </r>
  <r>
    <n v="6410.8500074793246"/>
    <s v="Analyst"/>
    <x v="3"/>
    <x v="2"/>
    <s v="All the 8 hours baby, all the 8!"/>
    <x v="17"/>
  </r>
  <r>
    <n v="10684.750012465542"/>
    <s v="Manager- Customer Support"/>
    <x v="2"/>
    <x v="2"/>
    <s v="4 to 6 hours a day"/>
    <x v="10"/>
  </r>
  <r>
    <n v="40000"/>
    <s v="Assistant Manager"/>
    <x v="2"/>
    <x v="2"/>
    <s v="4 to 6 hours a day"/>
    <x v="14"/>
  </r>
  <r>
    <n v="6232.7708406048987"/>
    <s v="Analyst"/>
    <x v="3"/>
    <x v="2"/>
    <s v="4 to 6 hours a day"/>
    <x v="15"/>
  </r>
  <r>
    <n v="41712.231189497601"/>
    <s v="3r23regedf"/>
    <x v="9"/>
    <x v="2"/>
    <s v="2 to 3 hours per day"/>
    <x v="10"/>
  </r>
  <r>
    <n v="12465.541681209797"/>
    <s v="Revenue Focus Manager"/>
    <x v="2"/>
    <x v="2"/>
    <s v="2 to 3 hours per day"/>
    <x v="26"/>
  </r>
  <r>
    <n v="7123.1666749770275"/>
    <s v="technical analyst"/>
    <x v="3"/>
    <x v="2"/>
    <s v="1 or 2 hours a day"/>
    <x v="17"/>
  </r>
  <r>
    <n v="25000"/>
    <s v="Data Analyst"/>
    <x v="3"/>
    <x v="2"/>
    <s v="All the 8 hours baby, all the 8!"/>
    <x v="16"/>
  </r>
  <r>
    <n v="5000"/>
    <s v="admin"/>
    <x v="3"/>
    <x v="2"/>
    <s v="2 to 3 hours per day"/>
    <x v="5"/>
  </r>
  <r>
    <n v="5000"/>
    <s v="analyst "/>
    <x v="3"/>
    <x v="2"/>
    <s v="All the 8 hours baby, all the 8!"/>
    <x v="17"/>
  </r>
  <r>
    <n v="6232.7708406048987"/>
    <s v="manager purchase"/>
    <x v="2"/>
    <x v="2"/>
    <s v="2 to 3 hours per day"/>
    <x v="4"/>
  </r>
  <r>
    <n v="4000"/>
    <s v="operator"/>
    <x v="3"/>
    <x v="2"/>
    <s v="2 to 3 hours per day"/>
    <x v="8"/>
  </r>
  <r>
    <n v="4451.9791718606421"/>
    <s v="MIS EXECUTIVE"/>
    <x v="7"/>
    <x v="2"/>
    <s v="4 to 6 hours a day"/>
    <x v="9"/>
  </r>
  <r>
    <n v="13355.937515581925"/>
    <s v="Analyst"/>
    <x v="3"/>
    <x v="2"/>
    <s v="4 to 6 hours a day"/>
    <x v="14"/>
  </r>
  <r>
    <n v="25000"/>
    <s v="Team Lead"/>
    <x v="2"/>
    <x v="2"/>
    <s v="4 to 6 hours a day"/>
    <x v="5"/>
  </r>
  <r>
    <n v="7479.3250087258784"/>
    <s v="Analyst"/>
    <x v="3"/>
    <x v="2"/>
    <s v="4 to 6 hours a day"/>
    <x v="17"/>
  </r>
  <r>
    <n v="5000"/>
    <s v="abc"/>
    <x v="9"/>
    <x v="2"/>
    <s v="4 to 6 hours a day"/>
    <x v="9"/>
  </r>
  <r>
    <n v="4914.9850057341491"/>
    <s v="MIS specialist"/>
    <x v="7"/>
    <x v="2"/>
    <s v="All the 8 hours baby, all the 8!"/>
    <x v="15"/>
  </r>
  <r>
    <n v="4451.9791718606421"/>
    <s v="research associate"/>
    <x v="3"/>
    <x v="2"/>
    <s v="Excel ?!? What Excel?"/>
    <x v="51"/>
  </r>
  <r>
    <n v="8400"/>
    <s v="Sr. Executive MIS"/>
    <x v="7"/>
    <x v="2"/>
    <s v="All the 8 hours baby, all the 8!"/>
    <x v="15"/>
  </r>
  <r>
    <n v="20000"/>
    <s v="Monitoring and Evaluation Officer"/>
    <x v="2"/>
    <x v="2"/>
    <s v="2 to 3 hours per day"/>
    <x v="14"/>
  </r>
  <r>
    <n v="3205.4250037396623"/>
    <s v="Customer Resolution"/>
    <x v="3"/>
    <x v="2"/>
    <s v="4 to 6 hours a day"/>
    <x v="9"/>
  </r>
  <r>
    <n v="21000"/>
    <s v="eorl"/>
    <x v="9"/>
    <x v="2"/>
    <s v="All the 8 hours baby, all the 8!"/>
    <x v="14"/>
  </r>
  <r>
    <n v="57167.974754622352"/>
    <s v="Online Traffic Manager / Web Analist"/>
    <x v="2"/>
    <x v="3"/>
    <s v="4 to 6 hours a day"/>
    <x v="0"/>
  </r>
  <r>
    <n v="48275.178681681093"/>
    <s v="busines analist"/>
    <x v="3"/>
    <x v="3"/>
    <s v="1 or 2 hours a day"/>
    <x v="0"/>
  </r>
  <r>
    <n v="254079.88779832155"/>
    <s v="consultant bi"/>
    <x v="0"/>
    <x v="3"/>
    <s v="All the 8 hours baby, all the 8!"/>
    <x v="0"/>
  </r>
  <r>
    <n v="62564.631571458704"/>
    <s v="Financial Advisor"/>
    <x v="4"/>
    <x v="3"/>
    <s v="All the 8 hours baby, all the 8!"/>
    <x v="0"/>
  </r>
  <r>
    <n v="69871.969144538423"/>
    <s v="Business analyst"/>
    <x v="3"/>
    <x v="3"/>
    <s v="All the 8 hours baby, all the 8!"/>
    <x v="15"/>
  </r>
  <r>
    <n v="53356.776437647524"/>
    <s v="Project Engineer"/>
    <x v="8"/>
    <x v="3"/>
    <s v="4 to 6 hours a day"/>
    <x v="17"/>
  </r>
  <r>
    <n v="50815.977559664309"/>
    <s v="Medical information analist"/>
    <x v="3"/>
    <x v="3"/>
    <s v="4 to 6 hours a day"/>
    <x v="8"/>
  </r>
  <r>
    <n v="95279.957924370581"/>
    <s v="Risk analyst"/>
    <x v="3"/>
    <x v="3"/>
    <s v="4 to 6 hours a day"/>
    <x v="8"/>
  </r>
  <r>
    <n v="57167.974754622352"/>
    <s v="data analist"/>
    <x v="3"/>
    <x v="3"/>
    <s v="2 to 3 hours per day"/>
    <x v="5"/>
  </r>
  <r>
    <n v="50815.977559664309"/>
    <s v="Accounting analyst"/>
    <x v="3"/>
    <x v="3"/>
    <s v="4 to 6 hours a day"/>
    <x v="9"/>
  </r>
  <r>
    <n v="104172.75399731184"/>
    <s v="Finance Project Manager"/>
    <x v="2"/>
    <x v="3"/>
    <s v="All the 8 hours baby, all the 8!"/>
    <x v="12"/>
  </r>
  <r>
    <n v="78764.765217479682"/>
    <s v="Stafmember"/>
    <x v="3"/>
    <x v="3"/>
    <s v="4 to 6 hours a day"/>
    <x v="18"/>
  </r>
  <r>
    <n v="38111.983169748237"/>
    <s v="education advisor"/>
    <x v="0"/>
    <x v="3"/>
    <s v="1 or 2 hours a day"/>
    <x v="3"/>
  </r>
  <r>
    <n v="61614.372791092981"/>
    <s v="Information analyst"/>
    <x v="3"/>
    <x v="3"/>
    <s v="4 to 6 hours a day"/>
    <x v="3"/>
  </r>
  <r>
    <n v="36206.384011260823"/>
    <s v="Salary Professsional"/>
    <x v="3"/>
    <x v="3"/>
    <s v="1 or 2 hours a day"/>
    <x v="14"/>
  </r>
  <r>
    <n v="95279.957924370581"/>
    <s v="Financial Analyst"/>
    <x v="3"/>
    <x v="3"/>
    <s v="All the 8 hours baby, all the 8!"/>
    <x v="6"/>
  </r>
  <r>
    <n v="43828.780645210471"/>
    <s v="Analyst"/>
    <x v="3"/>
    <x v="3"/>
    <s v="4 to 6 hours a day"/>
    <x v="18"/>
  </r>
  <r>
    <n v="78764.765217479682"/>
    <s v="Controller"/>
    <x v="6"/>
    <x v="3"/>
    <s v="4 to 6 hours a day"/>
    <x v="18"/>
  </r>
  <r>
    <n v="76223.966339496474"/>
    <s v="Trade Marketing"/>
    <x v="2"/>
    <x v="3"/>
    <s v="2 to 3 hours per day"/>
    <x v="18"/>
  </r>
  <r>
    <n v="69871.969144538423"/>
    <s v="Risk Officer"/>
    <x v="2"/>
    <x v="3"/>
    <s v="1 or 2 hours a day"/>
    <x v="14"/>
  </r>
  <r>
    <n v="76223.966339496474"/>
    <s v="Business Engineer"/>
    <x v="8"/>
    <x v="3"/>
    <s v="4 to 6 hours a day"/>
    <x v="11"/>
  </r>
  <r>
    <n v="63519.971949580387"/>
    <s v="Controller"/>
    <x v="6"/>
    <x v="3"/>
    <s v="4 to 6 hours a day"/>
    <x v="5"/>
  </r>
  <r>
    <n v="57167.974754622352"/>
    <s v="IT Trainer"/>
    <x v="3"/>
    <x v="3"/>
    <s v="2 to 3 hours per day"/>
    <x v="21"/>
  </r>
  <r>
    <n v="48000"/>
    <s v="Quality Control"/>
    <x v="6"/>
    <x v="4"/>
    <s v="2 to 3 hours per day"/>
    <x v="0"/>
  </r>
  <r>
    <n v="12227.430201752599"/>
    <s v="Audit Trainee "/>
    <x v="4"/>
    <x v="4"/>
    <s v="All the 8 hours baby, all the 8!"/>
    <x v="0"/>
  </r>
  <r>
    <n v="12000"/>
    <s v="Freelance"/>
    <x v="0"/>
    <x v="4"/>
    <s v="1 or 2 hours a day"/>
    <x v="0"/>
  </r>
  <r>
    <n v="6368.453230079479"/>
    <s v="Trainer"/>
    <x v="0"/>
    <x v="4"/>
    <s v="4 to 6 hours a day"/>
    <x v="0"/>
  </r>
  <r>
    <n v="2122.8177433598262"/>
    <s v="Accounts Officer"/>
    <x v="4"/>
    <x v="4"/>
    <s v="2 to 3 hours per day"/>
    <x v="17"/>
  </r>
  <r>
    <n v="16800"/>
    <s v="Assistant"/>
    <x v="3"/>
    <x v="4"/>
    <s v="4 to 6 hours a day"/>
    <x v="10"/>
  </r>
  <r>
    <n v="4914.9850057341491"/>
    <s v="Education Officer"/>
    <x v="2"/>
    <x v="4"/>
    <s v="1 or 2 hours a day"/>
    <x v="9"/>
  </r>
  <r>
    <n v="2165.2740982270229"/>
    <s v="Accounts Manager"/>
    <x v="2"/>
    <x v="4"/>
    <s v="All the 8 hours baby, all the 8!"/>
    <x v="17"/>
  </r>
  <r>
    <n v="5022"/>
    <s v="Accounts analyst"/>
    <x v="3"/>
    <x v="4"/>
    <s v="4 to 6 hours a day"/>
    <x v="18"/>
  </r>
  <r>
    <n v="1910.5359690238436"/>
    <s v="S&amp;D Reporting &amp; Analysis Team Leader"/>
    <x v="7"/>
    <x v="4"/>
    <s v="All the 8 hours baby, all the 8!"/>
    <x v="11"/>
  </r>
  <r>
    <n v="3000"/>
    <s v="Statistical Analyst"/>
    <x v="3"/>
    <x v="4"/>
    <s v="2 to 3 hours per day"/>
    <x v="17"/>
  </r>
  <r>
    <n v="4457.9172610556352"/>
    <s v="Assistant Manager"/>
    <x v="2"/>
    <x v="4"/>
    <s v="All the 8 hours baby, all the 8!"/>
    <x v="8"/>
  </r>
  <r>
    <n v="3480"/>
    <s v="Reconciliation Manager in Textile Mill"/>
    <x v="2"/>
    <x v="4"/>
    <s v="All the 8 hours baby, all the 8!"/>
    <x v="15"/>
  </r>
  <r>
    <n v="3184.2266150397395"/>
    <s v="Banker"/>
    <x v="2"/>
    <x v="4"/>
    <s v="4 to 6 hours a day"/>
    <x v="8"/>
  </r>
  <r>
    <n v="10800"/>
    <s v="Project Managment Office"/>
    <x v="2"/>
    <x v="4"/>
    <s v="All the 8 hours baby, all the 8!"/>
    <x v="14"/>
  </r>
  <r>
    <n v="4840.0244548604041"/>
    <s v="Strategic Planning Executive"/>
    <x v="2"/>
    <x v="4"/>
    <s v="4 to 6 hours a day"/>
    <x v="17"/>
  </r>
  <r>
    <n v="2400"/>
    <s v="Accounts Officer"/>
    <x v="4"/>
    <x v="4"/>
    <s v="2 to 3 hours per day"/>
    <x v="18"/>
  </r>
  <r>
    <n v="3500"/>
    <s v="OFFICER"/>
    <x v="2"/>
    <x v="4"/>
    <s v="4 to 6 hours a day"/>
    <x v="8"/>
  </r>
  <r>
    <n v="1783.166904422254"/>
    <s v="Accounts Assistant"/>
    <x v="4"/>
    <x v="4"/>
    <s v="4 to 6 hours a day"/>
    <x v="5"/>
  </r>
  <r>
    <n v="8725"/>
    <s v="Administration Officer"/>
    <x v="2"/>
    <x v="4"/>
    <s v="2 to 3 hours per day"/>
    <x v="35"/>
  </r>
  <r>
    <n v="21228.177433598263"/>
    <s v="Excel Corporate Trainer"/>
    <x v="0"/>
    <x v="4"/>
    <s v="All the 8 hours baby, all the 8!"/>
    <x v="3"/>
  </r>
  <r>
    <n v="40000"/>
    <s v="SOX,SAP, Insurance Coordinator"/>
    <x v="2"/>
    <x v="4"/>
    <s v="4 to 6 hours a day"/>
    <x v="18"/>
  </r>
  <r>
    <n v="12000"/>
    <s v="excel prof"/>
    <x v="0"/>
    <x v="4"/>
    <s v="4 to 6 hours a day"/>
    <x v="7"/>
  </r>
  <r>
    <n v="45000"/>
    <s v="Financial Analysis"/>
    <x v="3"/>
    <x v="4"/>
    <s v="All the 8 hours baby, all the 8!"/>
    <x v="3"/>
  </r>
  <r>
    <n v="5300"/>
    <s v="Asst. Production Manager"/>
    <x v="2"/>
    <x v="4"/>
    <s v="4 to 6 hours a day"/>
    <x v="14"/>
  </r>
  <r>
    <n v="30000"/>
    <s v="Marketing Services Manager"/>
    <x v="2"/>
    <x v="4"/>
    <s v="4 to 6 hours a day"/>
    <x v="14"/>
  </r>
  <r>
    <n v="4500"/>
    <s v="Assistant Manger Service Quality Assurance"/>
    <x v="3"/>
    <x v="4"/>
    <s v="4 to 6 hours a day"/>
    <x v="15"/>
  </r>
  <r>
    <n v="15000"/>
    <s v="Marketing services"/>
    <x v="3"/>
    <x v="4"/>
    <s v="4 to 6 hours a day"/>
    <x v="14"/>
  </r>
  <r>
    <n v="13603.016099449767"/>
    <s v="Manager MIS &amp; Analytics"/>
    <x v="2"/>
    <x v="4"/>
    <s v="All the 8 hours baby, all the 8!"/>
    <x v="3"/>
  </r>
  <r>
    <n v="55166.239522354947"/>
    <s v="Management Information Analyst"/>
    <x v="3"/>
    <x v="5"/>
    <s v="All the 8 hours baby, all the 8!"/>
    <x v="0"/>
  </r>
  <r>
    <n v="50437.70470615309"/>
    <s v="Senior intelligence analyst"/>
    <x v="3"/>
    <x v="5"/>
    <s v="4 to 6 hours a day"/>
    <x v="0"/>
  </r>
  <r>
    <n v="63047.130882691366"/>
    <s v="Senior Accountant"/>
    <x v="4"/>
    <x v="5"/>
    <s v="4 to 6 hours a day"/>
    <x v="0"/>
  </r>
  <r>
    <n v="28371.208897211112"/>
    <s v="Building Design and Performance Researcher"/>
    <x v="2"/>
    <x v="5"/>
    <s v="1 or 2 hours a day"/>
    <x v="0"/>
  </r>
  <r>
    <n v="157617.8272067284"/>
    <s v="Analyst"/>
    <x v="3"/>
    <x v="5"/>
    <s v="2 to 3 hours per day"/>
    <x v="0"/>
  </r>
  <r>
    <n v="47285.348162018527"/>
    <s v="Database Manager"/>
    <x v="2"/>
    <x v="5"/>
    <s v="4 to 6 hours a day"/>
    <x v="0"/>
  </r>
  <r>
    <n v="81000"/>
    <s v="Strategy Consultant"/>
    <x v="0"/>
    <x v="5"/>
    <s v="4 to 6 hours a day"/>
    <x v="0"/>
  </r>
  <r>
    <n v="44383.603963142654"/>
    <s v="Data Analyst"/>
    <x v="3"/>
    <x v="5"/>
    <s v="All the 8 hours baby, all the 8!"/>
    <x v="0"/>
  </r>
  <r>
    <n v="110332.47904470989"/>
    <s v="Project Manager"/>
    <x v="2"/>
    <x v="5"/>
    <s v="2 to 3 hours per day"/>
    <x v="0"/>
  </r>
  <r>
    <n v="50831.74927416991"/>
    <s v="project Support"/>
    <x v="2"/>
    <x v="5"/>
    <s v="4 to 6 hours a day"/>
    <x v="0"/>
  </r>
  <r>
    <n v="29159.298033244755"/>
    <s v="Trainee Management Accountant"/>
    <x v="2"/>
    <x v="5"/>
    <s v="All the 8 hours baby, all the 8!"/>
    <x v="0"/>
  </r>
  <r>
    <n v="47285.348162018527"/>
    <s v="Business Intelligence Analyst"/>
    <x v="3"/>
    <x v="5"/>
    <s v="2 to 3 hours per day"/>
    <x v="0"/>
  </r>
  <r>
    <n v="67775.665698893223"/>
    <s v="ServiceDesk Supervisor"/>
    <x v="2"/>
    <x v="5"/>
    <s v="2 to 3 hours per day"/>
    <x v="0"/>
  </r>
  <r>
    <n v="70928.022243027779"/>
    <s v="Procurement manager"/>
    <x v="2"/>
    <x v="5"/>
    <s v="2 to 3 hours per day"/>
    <x v="0"/>
  </r>
  <r>
    <n v="83033.071372504521"/>
    <s v="Excel Consultant"/>
    <x v="0"/>
    <x v="5"/>
    <s v="All the 8 hours baby, all the 8!"/>
    <x v="0"/>
  </r>
  <r>
    <n v="94570.696324037053"/>
    <s v="Decision Analyst &amp; Modeller"/>
    <x v="3"/>
    <x v="5"/>
    <s v="All the 8 hours baby, all the 8!"/>
    <x v="0"/>
  </r>
  <r>
    <n v="44132.991617883956"/>
    <s v="Ops Adminstrator"/>
    <x v="3"/>
    <x v="5"/>
    <s v="All the 8 hours baby, all the 8!"/>
    <x v="0"/>
  </r>
  <r>
    <n v="48861.526434085805"/>
    <s v="Telecoms Engineer"/>
    <x v="8"/>
    <x v="5"/>
    <s v="2 to 3 hours per day"/>
    <x v="0"/>
  </r>
  <r>
    <n v="31523.565441345683"/>
    <s v="Graduate Structural Engineer"/>
    <x v="8"/>
    <x v="5"/>
    <s v="1 or 2 hours a day"/>
    <x v="0"/>
  </r>
  <r>
    <n v="45709.169889951241"/>
    <s v="ICT Technical Analyst"/>
    <x v="3"/>
    <x v="5"/>
    <s v="4 to 6 hours a day"/>
    <x v="0"/>
  </r>
  <r>
    <n v="100000"/>
    <s v="Senior Data Analyst"/>
    <x v="3"/>
    <x v="5"/>
    <s v="4 to 6 hours a day"/>
    <x v="0"/>
  </r>
  <r>
    <n v="170000"/>
    <s v="RS"/>
    <x v="3"/>
    <x v="5"/>
    <s v="Excel ?!? What Excel?"/>
    <x v="0"/>
  </r>
  <r>
    <n v="67775.665698893223"/>
    <s v="Commercial Manager"/>
    <x v="2"/>
    <x v="5"/>
    <s v="4 to 6 hours a day"/>
    <x v="0"/>
  </r>
  <r>
    <n v="94570.696324037053"/>
    <s v="Managing Director"/>
    <x v="1"/>
    <x v="5"/>
    <s v="2 to 3 hours per day"/>
    <x v="0"/>
  </r>
  <r>
    <n v="44132.991617883956"/>
    <s v="Central Services Manager"/>
    <x v="2"/>
    <x v="5"/>
    <s v="2 to 3 hours per day"/>
    <x v="0"/>
  </r>
  <r>
    <n v="55166.239522354947"/>
    <s v="Mgmt Accountant"/>
    <x v="4"/>
    <x v="5"/>
    <s v="4 to 6 hours a day"/>
    <x v="0"/>
  </r>
  <r>
    <n v="104027.76595644075"/>
    <s v="IT Project Manager, EMEA"/>
    <x v="2"/>
    <x v="5"/>
    <s v="1 or 2 hours a day"/>
    <x v="0"/>
  </r>
  <r>
    <n v="102451.58768437347"/>
    <s v="Financial Controller"/>
    <x v="6"/>
    <x v="5"/>
    <s v="2 to 3 hours per day"/>
    <x v="0"/>
  </r>
  <r>
    <n v="94570.696324037053"/>
    <s v="Excel Consultant"/>
    <x v="0"/>
    <x v="5"/>
    <s v="4 to 6 hours a day"/>
    <x v="0"/>
  </r>
  <r>
    <n v="59894.774338556796"/>
    <s v="Commercial Accountant"/>
    <x v="4"/>
    <x v="5"/>
    <s v="4 to 6 hours a day"/>
    <x v="0"/>
  </r>
  <r>
    <n v="39404.456801682099"/>
    <s v="Analyst"/>
    <x v="3"/>
    <x v="5"/>
    <s v="4 to 6 hours a day"/>
    <x v="0"/>
  </r>
  <r>
    <n v="44921.080753917595"/>
    <s v="Data Quality &amp; Analysis Manager"/>
    <x v="2"/>
    <x v="5"/>
    <s v="2 to 3 hours per day"/>
    <x v="0"/>
  </r>
  <r>
    <n v="92994.518051969761"/>
    <s v="Health and safety advisor"/>
    <x v="0"/>
    <x v="5"/>
    <s v="2 to 3 hours per day"/>
    <x v="0"/>
  </r>
  <r>
    <n v="299473.87169278396"/>
    <s v="Managing Partner"/>
    <x v="1"/>
    <x v="5"/>
    <s v="4 to 6 hours a day"/>
    <x v="0"/>
  </r>
  <r>
    <n v="44391.484854502989"/>
    <s v="Administration Officer"/>
    <x v="2"/>
    <x v="5"/>
    <s v="4 to 6 hours a day"/>
    <x v="0"/>
  </r>
  <r>
    <n v="52013.882978220376"/>
    <s v="LOGISTIC MANAGER"/>
    <x v="2"/>
    <x v="5"/>
    <s v="4 to 6 hours a day"/>
    <x v="0"/>
  </r>
  <r>
    <n v="91418.339779902482"/>
    <s v="Business Modeller"/>
    <x v="2"/>
    <x v="5"/>
    <s v="All the 8 hours baby, all the 8!"/>
    <x v="0"/>
  </r>
  <r>
    <n v="25849.323661903458"/>
    <s v="Job Build analyst"/>
    <x v="3"/>
    <x v="5"/>
    <s v="4 to 6 hours a day"/>
    <x v="0"/>
  </r>
  <r>
    <n v="122941.90522124816"/>
    <s v="Associate"/>
    <x v="3"/>
    <x v="5"/>
    <s v="1 or 2 hours a day"/>
    <x v="0"/>
  </r>
  <r>
    <n v="57530.506930455871"/>
    <s v="Production Manager"/>
    <x v="2"/>
    <x v="5"/>
    <s v="2 to 3 hours per day"/>
    <x v="0"/>
  </r>
  <r>
    <n v="220664.95808941979"/>
    <s v="vba specialist"/>
    <x v="5"/>
    <x v="5"/>
    <s v="All the 8 hours baby, all the 8!"/>
    <x v="0"/>
  </r>
  <r>
    <n v="115061.01386091174"/>
    <s v="Finance Manager"/>
    <x v="2"/>
    <x v="5"/>
    <s v="4 to 6 hours a day"/>
    <x v="0"/>
  </r>
  <r>
    <n v="31523.565441345683"/>
    <s v="IT Consultant"/>
    <x v="0"/>
    <x v="5"/>
    <s v="4 to 6 hours a day"/>
    <x v="0"/>
  </r>
  <r>
    <n v="45393.934235537781"/>
    <s v="Finance Manager"/>
    <x v="2"/>
    <x v="5"/>
    <s v="4 to 6 hours a day"/>
    <x v="4"/>
  </r>
  <r>
    <n v="33099.743713412965"/>
    <s v="Sales Analyst"/>
    <x v="3"/>
    <x v="5"/>
    <s v="All the 8 hours baby, all the 8!"/>
    <x v="5"/>
  </r>
  <r>
    <n v="116637.19213297902"/>
    <s v="Corporate Finance Manager"/>
    <x v="2"/>
    <x v="5"/>
    <s v="4 to 6 hours a day"/>
    <x v="14"/>
  </r>
  <r>
    <n v="34357.533974522659"/>
    <s v="Data Analyst"/>
    <x v="3"/>
    <x v="5"/>
    <s v="All the 8 hours baby, all the 8!"/>
    <x v="16"/>
  </r>
  <r>
    <n v="102451.58768437347"/>
    <s v="compliance manager"/>
    <x v="2"/>
    <x v="5"/>
    <s v="4 to 6 hours a day"/>
    <x v="18"/>
  </r>
  <r>
    <n v="37828.278529614821"/>
    <s v="Business Support Specialist"/>
    <x v="5"/>
    <x v="5"/>
    <s v="All the 8 hours baby, all the 8!"/>
    <x v="3"/>
  </r>
  <r>
    <n v="45709.169889951241"/>
    <s v="Reporting Assistant"/>
    <x v="7"/>
    <x v="5"/>
    <s v="2 to 3 hours per day"/>
    <x v="18"/>
  </r>
  <r>
    <n v="86689.804963700633"/>
    <s v="Financial controller"/>
    <x v="6"/>
    <x v="5"/>
    <s v="4 to 6 hours a day"/>
    <x v="10"/>
  </r>
  <r>
    <n v="157617.8272067284"/>
    <s v="Financial Controller"/>
    <x v="6"/>
    <x v="5"/>
    <s v="2 to 3 hours per day"/>
    <x v="2"/>
  </r>
  <r>
    <n v="126094.26176538273"/>
    <s v="Financial Modeller"/>
    <x v="4"/>
    <x v="5"/>
    <s v="4 to 6 hours a day"/>
    <x v="5"/>
  </r>
  <r>
    <n v="102451.58768437347"/>
    <s v="Manager"/>
    <x v="2"/>
    <x v="5"/>
    <s v="1 or 2 hours a day"/>
    <x v="18"/>
  </r>
  <r>
    <n v="101206.40684944032"/>
    <s v="HR Advisor - Systems &amp; MI"/>
    <x v="0"/>
    <x v="5"/>
    <s v="4 to 6 hours a day"/>
    <x v="6"/>
  </r>
  <r>
    <n v="78808.913603364199"/>
    <s v="Finance Analyst"/>
    <x v="3"/>
    <x v="5"/>
    <s v="All the 8 hours baby, all the 8!"/>
    <x v="5"/>
  </r>
  <r>
    <n v="40980.635073749385"/>
    <s v="Consultant"/>
    <x v="0"/>
    <x v="5"/>
    <s v="All the 8 hours baby, all the 8!"/>
    <x v="3"/>
  </r>
  <r>
    <n v="44132.991617883956"/>
    <s v="Modeller"/>
    <x v="3"/>
    <x v="5"/>
    <s v="2 to 3 hours per day"/>
    <x v="6"/>
  </r>
  <r>
    <n v="24588.381044249632"/>
    <s v="business data analyst"/>
    <x v="3"/>
    <x v="5"/>
    <s v="All the 8 hours baby, all the 8!"/>
    <x v="31"/>
  </r>
  <r>
    <n v="78808.913603364199"/>
    <s v="Production manager"/>
    <x v="2"/>
    <x v="5"/>
    <s v="2 to 3 hours per day"/>
    <x v="10"/>
  </r>
  <r>
    <n v="47285.348162018527"/>
    <s v="Data Analyst"/>
    <x v="3"/>
    <x v="5"/>
    <s v="All the 8 hours baby, all the 8!"/>
    <x v="18"/>
  </r>
  <r>
    <n v="31523.565441345683"/>
    <s v="finance assistant"/>
    <x v="3"/>
    <x v="5"/>
    <s v="4 to 6 hours a day"/>
    <x v="7"/>
  </r>
  <r>
    <n v="126094.26176538273"/>
    <s v="Manufacturing consultant"/>
    <x v="0"/>
    <x v="5"/>
    <s v="4 to 6 hours a day"/>
    <x v="5"/>
  </r>
  <r>
    <n v="99299.231140238902"/>
    <s v="Business Improvement Specialist"/>
    <x v="5"/>
    <x v="5"/>
    <s v="2 to 3 hours per day"/>
    <x v="7"/>
  </r>
  <r>
    <n v="86689.804963700633"/>
    <s v="Finance Director"/>
    <x v="1"/>
    <x v="5"/>
    <s v="2 to 3 hours per day"/>
    <x v="39"/>
  </r>
  <r>
    <n v="63835.220018725006"/>
    <s v="Policy, Performance and Research Officer"/>
    <x v="2"/>
    <x v="5"/>
    <s v="2 to 3 hours per day"/>
    <x v="12"/>
  </r>
  <r>
    <n v="36252.100257547536"/>
    <s v="Data Analyst"/>
    <x v="3"/>
    <x v="5"/>
    <s v="All the 8 hours baby, all the 8!"/>
    <x v="14"/>
  </r>
  <r>
    <n v="47285.348162018527"/>
    <s v="Information Analyst"/>
    <x v="3"/>
    <x v="5"/>
    <s v="4 to 6 hours a day"/>
    <x v="8"/>
  </r>
  <r>
    <n v="75656.557059229643"/>
    <s v="Business Operations Co-ordinator"/>
    <x v="2"/>
    <x v="5"/>
    <s v="2 to 3 hours per day"/>
    <x v="5"/>
  </r>
  <r>
    <n v="47285.348162018527"/>
    <s v="MDM Executive (Business Analyst)"/>
    <x v="3"/>
    <x v="5"/>
    <s v="All the 8 hours baby, all the 8!"/>
    <x v="5"/>
  </r>
  <r>
    <n v="91418.339779902482"/>
    <s v="Data analyst"/>
    <x v="3"/>
    <x v="5"/>
    <s v="All the 8 hours baby, all the 8!"/>
    <x v="3"/>
  </r>
  <r>
    <n v="124518.08349331544"/>
    <s v="Market Analyst"/>
    <x v="3"/>
    <x v="5"/>
    <s v="2 to 3 hours per day"/>
    <x v="21"/>
  </r>
  <r>
    <n v="69213.140283018583"/>
    <s v="Senior Data Analyst"/>
    <x v="3"/>
    <x v="5"/>
    <s v="All the 8 hours baby, all the 8!"/>
    <x v="9"/>
  </r>
  <r>
    <n v="63047.130882691366"/>
    <s v="Buyer"/>
    <x v="2"/>
    <x v="5"/>
    <s v="1 or 2 hours a day"/>
    <x v="2"/>
  </r>
  <r>
    <n v="55166.239522354947"/>
    <s v="Systems Analyst"/>
    <x v="3"/>
    <x v="5"/>
    <s v="2 to 3 hours per day"/>
    <x v="15"/>
  </r>
  <r>
    <n v="118213.37040504631"/>
    <s v="Management Consultant"/>
    <x v="2"/>
    <x v="5"/>
    <s v="2 to 3 hours per day"/>
    <x v="5"/>
  </r>
  <r>
    <n v="70928.022243027779"/>
    <s v="Assistant Director - Performance Information"/>
    <x v="1"/>
    <x v="5"/>
    <s v="4 to 6 hours a day"/>
    <x v="3"/>
  </r>
  <r>
    <n v="39404.456801682099"/>
    <s v="Developer"/>
    <x v="3"/>
    <x v="5"/>
    <s v="4 to 6 hours a day"/>
    <x v="9"/>
  </r>
  <r>
    <n v="44921.080753917595"/>
    <s v="Development (Project &amp; Planning) Manager"/>
    <x v="2"/>
    <x v="5"/>
    <s v="1 or 2 hours a day"/>
    <x v="18"/>
  </r>
  <r>
    <n v="71243.257897441246"/>
    <s v="Clinical audit manager"/>
    <x v="2"/>
    <x v="5"/>
    <s v="2 to 3 hours per day"/>
    <x v="14"/>
  </r>
  <r>
    <n v="19000"/>
    <s v="MI Specialist"/>
    <x v="7"/>
    <x v="5"/>
    <s v="All the 8 hours baby, all the 8!"/>
    <x v="3"/>
  </r>
  <r>
    <n v="23642.674081009263"/>
    <s v="MI Specialist"/>
    <x v="7"/>
    <x v="5"/>
    <s v="All the 8 hours baby, all the 8!"/>
    <x v="17"/>
  </r>
  <r>
    <n v="45709.169889951241"/>
    <s v="Financial Analyst"/>
    <x v="3"/>
    <x v="5"/>
    <s v="4 to 6 hours a day"/>
    <x v="21"/>
  </r>
  <r>
    <n v="36252.100257547536"/>
    <s v="Data Management Officer"/>
    <x v="2"/>
    <x v="5"/>
    <s v="4 to 6 hours a day"/>
    <x v="5"/>
  </r>
  <r>
    <n v="47285.348162018527"/>
    <s v="Reporting Accountant"/>
    <x v="4"/>
    <x v="5"/>
    <s v="2 to 3 hours per day"/>
    <x v="14"/>
  </r>
  <r>
    <n v="55166.239522354947"/>
    <s v="MI Analyst"/>
    <x v="3"/>
    <x v="5"/>
    <s v="4 to 6 hours a day"/>
    <x v="5"/>
  </r>
  <r>
    <n v="59106.685202523156"/>
    <s v="Corporate Finance Executive"/>
    <x v="4"/>
    <x v="5"/>
    <s v="2 to 3 hours per day"/>
    <x v="14"/>
  </r>
  <r>
    <n v="81600"/>
    <s v="Business Analyst - Central Finance"/>
    <x v="3"/>
    <x v="5"/>
    <s v="4 to 6 hours a day"/>
    <x v="8"/>
  </r>
  <r>
    <n v="126094.26176538273"/>
    <s v="Financial Controller"/>
    <x v="6"/>
    <x v="5"/>
    <s v="4 to 6 hours a day"/>
    <x v="18"/>
  </r>
  <r>
    <n v="50437.70470615309"/>
    <s v="Service Analyst"/>
    <x v="3"/>
    <x v="5"/>
    <s v="4 to 6 hours a day"/>
    <x v="8"/>
  </r>
  <r>
    <n v="67775.665698893223"/>
    <s v="Head of Finance"/>
    <x v="4"/>
    <x v="5"/>
    <s v="All the 8 hours baby, all the 8!"/>
    <x v="18"/>
  </r>
  <r>
    <n v="50064.150455673145"/>
    <s v="Network Administrator"/>
    <x v="3"/>
    <x v="5"/>
    <s v="2 to 3 hours per day"/>
    <x v="17"/>
  </r>
  <r>
    <n v="19000"/>
    <s v="Accountant"/>
    <x v="4"/>
    <x v="5"/>
    <s v="4 to 6 hours a day"/>
    <x v="2"/>
  </r>
  <r>
    <n v="53590.061250287661"/>
    <s v="investment accountant"/>
    <x v="4"/>
    <x v="5"/>
    <s v="All the 8 hours baby, all the 8!"/>
    <x v="5"/>
  </r>
  <r>
    <n v="53590.061250287661"/>
    <s v="investment accountant"/>
    <x v="4"/>
    <x v="5"/>
    <s v="All the 8 hours baby, all the 8!"/>
    <x v="5"/>
  </r>
  <r>
    <n v="40980.635073749385"/>
    <s v="Business Analyst"/>
    <x v="3"/>
    <x v="5"/>
    <s v="4 to 6 hours a day"/>
    <x v="17"/>
  </r>
  <r>
    <n v="45709.169889951241"/>
    <s v="Financial Accountant"/>
    <x v="4"/>
    <x v="5"/>
    <s v="2 to 3 hours per day"/>
    <x v="3"/>
  </r>
  <r>
    <n v="118213.37040504631"/>
    <s v="Finance Manager"/>
    <x v="2"/>
    <x v="5"/>
    <s v="4 to 6 hours a day"/>
    <x v="2"/>
  </r>
  <r>
    <n v="39404.456801682099"/>
    <s v="Senior Accounts Clerk"/>
    <x v="4"/>
    <x v="5"/>
    <s v="2 to 3 hours per day"/>
    <x v="5"/>
  </r>
  <r>
    <n v="47285.348162018527"/>
    <s v="Infection Prevention Surveillance Specialist"/>
    <x v="5"/>
    <x v="5"/>
    <s v="4 to 6 hours a day"/>
    <x v="21"/>
  </r>
  <r>
    <n v="53590.061250287661"/>
    <s v="Investment Accountant"/>
    <x v="4"/>
    <x v="5"/>
    <s v="All the 8 hours baby, all the 8!"/>
    <x v="5"/>
  </r>
  <r>
    <n v="67775.665698893223"/>
    <s v="Financial Controller"/>
    <x v="6"/>
    <x v="5"/>
    <s v="4 to 6 hours a day"/>
    <x v="12"/>
  </r>
  <r>
    <n v="40586.590505732565"/>
    <s v="Energy Analyst"/>
    <x v="3"/>
    <x v="5"/>
    <s v="4 to 6 hours a day"/>
    <x v="7"/>
  </r>
  <r>
    <n v="31523.565441345683"/>
    <s v="Environmental Information Analyst"/>
    <x v="3"/>
    <x v="5"/>
    <s v="4 to 6 hours a day"/>
    <x v="7"/>
  </r>
  <r>
    <n v="70928.022243027779"/>
    <s v="Senior Consultant"/>
    <x v="0"/>
    <x v="5"/>
    <s v="2 to 3 hours per day"/>
    <x v="8"/>
  </r>
  <r>
    <n v="40980.635073749385"/>
    <s v="Web Analyst"/>
    <x v="3"/>
    <x v="5"/>
    <s v="4 to 6 hours a day"/>
    <x v="17"/>
  </r>
  <r>
    <n v="110332.47904470989"/>
    <s v="Consultant"/>
    <x v="0"/>
    <x v="5"/>
    <s v="4 to 6 hours a day"/>
    <x v="18"/>
  </r>
  <r>
    <n v="47285.348162018527"/>
    <s v="Market Analyst"/>
    <x v="3"/>
    <x v="5"/>
    <s v="All the 8 hours baby, all the 8!"/>
    <x v="15"/>
  </r>
  <r>
    <n v="42556.81334581667"/>
    <s v="Engineering Tech"/>
    <x v="8"/>
    <x v="5"/>
    <s v="4 to 6 hours a day"/>
    <x v="7"/>
  </r>
  <r>
    <n v="70928.022243027779"/>
    <s v="Management Accountant"/>
    <x v="2"/>
    <x v="5"/>
    <s v="2 to 3 hours per day"/>
    <x v="18"/>
  </r>
  <r>
    <n v="94570.696324037053"/>
    <s v="Analyst"/>
    <x v="3"/>
    <x v="5"/>
    <s v="4 to 6 hours a day"/>
    <x v="11"/>
  </r>
  <r>
    <n v="26795.030625143831"/>
    <s v="Verification Agent"/>
    <x v="3"/>
    <x v="5"/>
    <s v="2 to 3 hours per day"/>
    <x v="14"/>
  </r>
  <r>
    <n v="39404.456801682099"/>
    <s v="Assistant Financial Accountant"/>
    <x v="4"/>
    <x v="5"/>
    <s v="4 to 6 hours a day"/>
    <x v="20"/>
  </r>
  <r>
    <n v="58318.59606648951"/>
    <s v="Planning &amp; Scheduling Manager"/>
    <x v="2"/>
    <x v="5"/>
    <s v="All the 8 hours baby, all the 8!"/>
    <x v="2"/>
  </r>
  <r>
    <n v="231119.74856804207"/>
    <s v="Senior Planning Engineer"/>
    <x v="8"/>
    <x v="5"/>
    <s v="2 to 3 hours per day"/>
    <x v="5"/>
  </r>
  <r>
    <n v="15761.782720672842"/>
    <s v="Analyst"/>
    <x v="3"/>
    <x v="5"/>
    <s v="2 to 3 hours per day"/>
    <x v="3"/>
  </r>
  <r>
    <n v="48073.437298052166"/>
    <s v="Construction Estimator"/>
    <x v="0"/>
    <x v="5"/>
    <s v="4 to 6 hours a day"/>
    <x v="21"/>
  </r>
  <r>
    <n v="76223.981237173866"/>
    <s v="pricing manager"/>
    <x v="2"/>
    <x v="5"/>
    <s v="All the 8 hours baby, all the 8!"/>
    <x v="3"/>
  </r>
  <r>
    <n v="47285.348162018527"/>
    <s v="Cost Analyst"/>
    <x v="3"/>
    <x v="5"/>
    <s v="4 to 6 hours a day"/>
    <x v="11"/>
  </r>
  <r>
    <n v="55166.239522354947"/>
    <s v="Research Analyst"/>
    <x v="3"/>
    <x v="5"/>
    <s v="4 to 6 hours a day"/>
    <x v="9"/>
  </r>
  <r>
    <n v="39404.456801682099"/>
    <s v="Reporting Team Lead"/>
    <x v="7"/>
    <x v="5"/>
    <s v="4 to 6 hours a day"/>
    <x v="17"/>
  </r>
  <r>
    <n v="55166.239522354947"/>
    <s v="finance director"/>
    <x v="1"/>
    <x v="5"/>
    <s v="2 to 3 hours per day"/>
    <x v="22"/>
  </r>
  <r>
    <n v="126094.26176538273"/>
    <s v="Owner of Business Improvement Consultancy"/>
    <x v="0"/>
    <x v="5"/>
    <s v="4 to 6 hours a day"/>
    <x v="10"/>
  </r>
  <r>
    <n v="31523.565441345683"/>
    <s v="Operations Analyst"/>
    <x v="3"/>
    <x v="5"/>
    <s v="All the 8 hours baby, all the 8!"/>
    <x v="9"/>
  </r>
  <r>
    <n v="33887.832849446611"/>
    <s v="Data Analyst"/>
    <x v="3"/>
    <x v="5"/>
    <s v="All the 8 hours baby, all the 8!"/>
    <x v="7"/>
  </r>
  <r>
    <n v="58318.59606648951"/>
    <s v="Technical Web Analyst"/>
    <x v="3"/>
    <x v="5"/>
    <s v="4 to 6 hours a day"/>
    <x v="26"/>
  </r>
  <r>
    <n v="94570.696324037053"/>
    <s v="Data Analyst"/>
    <x v="3"/>
    <x v="5"/>
    <s v="4 to 6 hours a day"/>
    <x v="14"/>
  </r>
  <r>
    <n v="66199.48742682593"/>
    <s v="Management Accountant"/>
    <x v="2"/>
    <x v="5"/>
    <s v="4 to 6 hours a day"/>
    <x v="27"/>
  </r>
  <r>
    <n v="34675.92198548025"/>
    <s v="Supply/Demand Planner"/>
    <x v="2"/>
    <x v="5"/>
    <s v="4 to 6 hours a day"/>
    <x v="24"/>
  </r>
  <r>
    <n v="63047.130882691366"/>
    <s v="Technical Specialist"/>
    <x v="5"/>
    <x v="5"/>
    <s v="2 to 3 hours per day"/>
    <x v="12"/>
  </r>
  <r>
    <n v="70928.022243027779"/>
    <s v="Data Analyst"/>
    <x v="3"/>
    <x v="5"/>
    <s v="All the 8 hours baby, all the 8!"/>
    <x v="14"/>
  </r>
  <r>
    <n v="78808.913603364199"/>
    <s v="Commercial Director"/>
    <x v="1"/>
    <x v="5"/>
    <s v="4 to 6 hours a day"/>
    <x v="5"/>
  </r>
  <r>
    <n v="55954.328658388586"/>
    <s v="Assistant Accountant"/>
    <x v="4"/>
    <x v="5"/>
    <s v="4 to 6 hours a day"/>
    <x v="3"/>
  </r>
  <r>
    <n v="63047.130882691366"/>
    <s v="project manager"/>
    <x v="2"/>
    <x v="5"/>
    <s v="4 to 6 hours a day"/>
    <x v="18"/>
  </r>
  <r>
    <n v="56742.417794422225"/>
    <s v="contracts officer"/>
    <x v="2"/>
    <x v="5"/>
    <s v="1 or 2 hours a day"/>
    <x v="12"/>
  </r>
  <r>
    <n v="42556.81334581667"/>
    <s v="Network Designer"/>
    <x v="3"/>
    <x v="5"/>
    <s v="4 to 6 hours a day"/>
    <x v="17"/>
  </r>
  <r>
    <n v="78808.913603364199"/>
    <s v="Research Analyst"/>
    <x v="3"/>
    <x v="5"/>
    <s v="2 to 3 hours per day"/>
    <x v="17"/>
  </r>
  <r>
    <n v="63047.130882691366"/>
    <s v="Analyst"/>
    <x v="3"/>
    <x v="5"/>
    <s v="4 to 6 hours a day"/>
    <x v="14"/>
  </r>
  <r>
    <n v="115061.01386091174"/>
    <s v="Financial Controller"/>
    <x v="6"/>
    <x v="5"/>
    <s v="4 to 6 hours a day"/>
    <x v="3"/>
  </r>
  <r>
    <n v="70928.022243027779"/>
    <s v="bUSINESS aNALYST"/>
    <x v="3"/>
    <x v="5"/>
    <s v="All the 8 hours baby, all the 8!"/>
    <x v="2"/>
  </r>
  <r>
    <n v="35148.775467100437"/>
    <s v="Analysis &amp; insight consultant"/>
    <x v="3"/>
    <x v="5"/>
    <s v="All the 8 hours baby, all the 8!"/>
    <x v="8"/>
  </r>
  <r>
    <n v="49153.119414418252"/>
    <s v="Data Team Leader"/>
    <x v="2"/>
    <x v="5"/>
    <s v="4 to 6 hours a day"/>
    <x v="11"/>
  </r>
  <r>
    <n v="42556.81334581667"/>
    <s v="assistant account manager"/>
    <x v="2"/>
    <x v="5"/>
    <s v="4 to 6 hours a day"/>
    <x v="9"/>
  </r>
  <r>
    <n v="42556.81334581667"/>
    <s v="assistant account manager"/>
    <x v="2"/>
    <x v="5"/>
    <s v="4 to 6 hours a day"/>
    <x v="9"/>
  </r>
  <r>
    <n v="41768.724209783031"/>
    <s v="Compliance Manager"/>
    <x v="2"/>
    <x v="5"/>
    <s v="4 to 6 hours a day"/>
    <x v="6"/>
  </r>
  <r>
    <n v="50437.70470615309"/>
    <s v="Business Analyst"/>
    <x v="3"/>
    <x v="5"/>
    <s v="4 to 6 hours a day"/>
    <x v="2"/>
  </r>
  <r>
    <n v="50437.70470615309"/>
    <s v="Financial Analyst"/>
    <x v="3"/>
    <x v="5"/>
    <s v="All the 8 hours baby, all the 8!"/>
    <x v="7"/>
  </r>
  <r>
    <n v="56742.417794422225"/>
    <s v="Senior officer data reporting"/>
    <x v="2"/>
    <x v="5"/>
    <s v="All the 8 hours baby, all the 8!"/>
    <x v="11"/>
  </r>
  <r>
    <n v="78808.913603364199"/>
    <s v="Assistant Financial Accountant"/>
    <x v="4"/>
    <x v="5"/>
    <s v="2 to 3 hours per day"/>
    <x v="5"/>
  </r>
  <r>
    <n v="52801.972114254015"/>
    <s v="Senior Manufacturing Engineer"/>
    <x v="8"/>
    <x v="5"/>
    <s v="2 to 3 hours per day"/>
    <x v="11"/>
  </r>
  <r>
    <n v="31523.565441345683"/>
    <s v="Accountant"/>
    <x v="4"/>
    <x v="5"/>
    <s v="2 to 3 hours per day"/>
    <x v="5"/>
  </r>
  <r>
    <n v="32311.654577379326"/>
    <s v="analyst"/>
    <x v="3"/>
    <x v="5"/>
    <s v="4 to 6 hours a day"/>
    <x v="2"/>
  </r>
  <r>
    <n v="55166.239522354947"/>
    <s v="Process Analyst"/>
    <x v="3"/>
    <x v="5"/>
    <s v="All the 8 hours baby, all the 8!"/>
    <x v="54"/>
  </r>
  <r>
    <n v="39404.456801682099"/>
    <s v="Data Analyst"/>
    <x v="3"/>
    <x v="5"/>
    <s v="4 to 6 hours a day"/>
    <x v="9"/>
  </r>
  <r>
    <n v="58000"/>
    <s v="Financial Analyst"/>
    <x v="3"/>
    <x v="6"/>
    <s v="All the 8 hours baby, all the 8!"/>
    <x v="0"/>
  </r>
  <r>
    <n v="54000"/>
    <s v="Quality Engineer"/>
    <x v="8"/>
    <x v="6"/>
    <s v="All the 8 hours baby, all the 8!"/>
    <x v="0"/>
  </r>
  <r>
    <n v="49000"/>
    <s v="business analyst"/>
    <x v="3"/>
    <x v="6"/>
    <s v="All the 8 hours baby, all the 8!"/>
    <x v="0"/>
  </r>
  <r>
    <n v="85000"/>
    <s v="Project Engineer"/>
    <x v="8"/>
    <x v="6"/>
    <s v="1 or 2 hours a day"/>
    <x v="0"/>
  </r>
  <r>
    <n v="75000"/>
    <s v="Sr Project Engineer"/>
    <x v="8"/>
    <x v="6"/>
    <s v="All the 8 hours baby, all the 8!"/>
    <x v="0"/>
  </r>
  <r>
    <n v="96000"/>
    <s v="Analyst"/>
    <x v="3"/>
    <x v="6"/>
    <s v="2 to 3 hours per day"/>
    <x v="0"/>
  </r>
  <r>
    <n v="75000"/>
    <s v="Marketing Director"/>
    <x v="1"/>
    <x v="6"/>
    <s v="4 to 6 hours a day"/>
    <x v="0"/>
  </r>
  <r>
    <n v="40000"/>
    <s v="sales and marketing"/>
    <x v="2"/>
    <x v="6"/>
    <s v="2 to 3 hours per day"/>
    <x v="0"/>
  </r>
  <r>
    <n v="60000"/>
    <s v="Analyst II"/>
    <x v="3"/>
    <x v="6"/>
    <s v="All the 8 hours baby, all the 8!"/>
    <x v="0"/>
  </r>
  <r>
    <n v="150000"/>
    <s v="Portfolio Manager"/>
    <x v="2"/>
    <x v="6"/>
    <s v="2 to 3 hours per day"/>
    <x v="0"/>
  </r>
  <r>
    <n v="69000"/>
    <s v="Design Engineer"/>
    <x v="8"/>
    <x v="6"/>
    <s v="4 to 6 hours a day"/>
    <x v="0"/>
  </r>
  <r>
    <n v="30000"/>
    <s v="Academic Advisor"/>
    <x v="0"/>
    <x v="6"/>
    <s v="2 to 3 hours per day"/>
    <x v="0"/>
  </r>
  <r>
    <n v="58000"/>
    <s v="Senior Accountant"/>
    <x v="4"/>
    <x v="6"/>
    <s v="4 to 6 hours a day"/>
    <x v="0"/>
  </r>
  <r>
    <n v="90000"/>
    <s v="Scientist"/>
    <x v="9"/>
    <x v="6"/>
    <s v="1 or 2 hours a day"/>
    <x v="0"/>
  </r>
  <r>
    <n v="12000"/>
    <s v="Freelance consultant"/>
    <x v="0"/>
    <x v="6"/>
    <s v="1 or 2 hours a day"/>
    <x v="0"/>
  </r>
  <r>
    <n v="57000"/>
    <s v="Senior Accounting Supervisor"/>
    <x v="4"/>
    <x v="6"/>
    <s v="2 to 3 hours per day"/>
    <x v="0"/>
  </r>
  <r>
    <n v="62000"/>
    <s v="Analyst"/>
    <x v="3"/>
    <x v="6"/>
    <s v="4 to 6 hours a day"/>
    <x v="0"/>
  </r>
  <r>
    <n v="38000"/>
    <s v="Senior Analyst"/>
    <x v="3"/>
    <x v="6"/>
    <s v="4 to 6 hours a day"/>
    <x v="0"/>
  </r>
  <r>
    <n v="41000"/>
    <s v="Specialist"/>
    <x v="5"/>
    <x v="6"/>
    <s v="4 to 6 hours a day"/>
    <x v="0"/>
  </r>
  <r>
    <n v="68000"/>
    <s v="Engineering Data Analyst"/>
    <x v="3"/>
    <x v="6"/>
    <s v="All the 8 hours baby, all the 8!"/>
    <x v="0"/>
  </r>
  <r>
    <n v="85000"/>
    <s v="Manager"/>
    <x v="2"/>
    <x v="6"/>
    <s v="4 to 6 hours a day"/>
    <x v="0"/>
  </r>
  <r>
    <n v="85087"/>
    <s v="Business Systems Analyst"/>
    <x v="3"/>
    <x v="6"/>
    <s v="2 to 3 hours per day"/>
    <x v="0"/>
  </r>
  <r>
    <n v="50000"/>
    <s v="Financial Analyst II"/>
    <x v="3"/>
    <x v="6"/>
    <s v="All the 8 hours baby, all the 8!"/>
    <x v="0"/>
  </r>
  <r>
    <n v="57000"/>
    <s v="sales analyst"/>
    <x v="3"/>
    <x v="6"/>
    <s v="4 to 6 hours a day"/>
    <x v="0"/>
  </r>
  <r>
    <n v="75000"/>
    <s v="Consumer Research Program Manager"/>
    <x v="2"/>
    <x v="6"/>
    <s v="All the 8 hours baby, all the 8!"/>
    <x v="0"/>
  </r>
  <r>
    <n v="15000"/>
    <s v="Excel Programmer Consultant"/>
    <x v="0"/>
    <x v="6"/>
    <s v="All the 8 hours baby, all the 8!"/>
    <x v="0"/>
  </r>
  <r>
    <n v="50000"/>
    <s v="Exceler"/>
    <x v="2"/>
    <x v="6"/>
    <s v="2 to 3 hours per day"/>
    <x v="0"/>
  </r>
  <r>
    <n v="150000"/>
    <s v="Director"/>
    <x v="1"/>
    <x v="6"/>
    <s v="All the 8 hours baby, all the 8!"/>
    <x v="0"/>
  </r>
  <r>
    <n v="120000"/>
    <s v="Manager, Forecasts &amp; Budgets"/>
    <x v="2"/>
    <x v="6"/>
    <s v="4 to 6 hours a day"/>
    <x v="0"/>
  </r>
  <r>
    <n v="110000"/>
    <s v="Senior Scheduling Engineer"/>
    <x v="8"/>
    <x v="6"/>
    <s v="2 to 3 hours per day"/>
    <x v="0"/>
  </r>
  <r>
    <n v="40000"/>
    <s v="Admin"/>
    <x v="3"/>
    <x v="6"/>
    <s v="4 to 6 hours a day"/>
    <x v="0"/>
  </r>
  <r>
    <n v="125000"/>
    <s v="Director of Marketing"/>
    <x v="1"/>
    <x v="6"/>
    <s v="4 to 6 hours a day"/>
    <x v="0"/>
  </r>
  <r>
    <n v="36000"/>
    <s v="Graphic Design Manager"/>
    <x v="2"/>
    <x v="6"/>
    <s v="2 to 3 hours per day"/>
    <x v="0"/>
  </r>
  <r>
    <n v="75000"/>
    <s v="Data Analyst"/>
    <x v="3"/>
    <x v="6"/>
    <s v="1 or 2 hours a day"/>
    <x v="0"/>
  </r>
  <r>
    <n v="95000"/>
    <s v="CFO"/>
    <x v="1"/>
    <x v="6"/>
    <s v="4 to 6 hours a day"/>
    <x v="0"/>
  </r>
  <r>
    <n v="24000"/>
    <s v="Paraeducator"/>
    <x v="2"/>
    <x v="6"/>
    <s v="2 to 3 hours per day"/>
    <x v="0"/>
  </r>
  <r>
    <n v="91000"/>
    <s v="Channel Marketing Manager"/>
    <x v="2"/>
    <x v="6"/>
    <s v="1 or 2 hours a day"/>
    <x v="0"/>
  </r>
  <r>
    <n v="40000"/>
    <s v="Sales and Marketing Analyst "/>
    <x v="3"/>
    <x v="6"/>
    <s v="4 to 6 hours a day"/>
    <x v="0"/>
  </r>
  <r>
    <n v="57000"/>
    <s v="Production Scheduler"/>
    <x v="2"/>
    <x v="6"/>
    <s v="4 to 6 hours a day"/>
    <x v="0"/>
  </r>
  <r>
    <n v="74000"/>
    <s v="Senior Consultant"/>
    <x v="0"/>
    <x v="6"/>
    <s v="4 to 6 hours a day"/>
    <x v="0"/>
  </r>
  <r>
    <n v="80000"/>
    <s v="financial analyst"/>
    <x v="3"/>
    <x v="6"/>
    <s v="4 to 6 hours a day"/>
    <x v="0"/>
  </r>
  <r>
    <n v="90000"/>
    <s v="Product Specialist"/>
    <x v="5"/>
    <x v="6"/>
    <s v="4 to 6 hours a day"/>
    <x v="0"/>
  </r>
  <r>
    <n v="52000"/>
    <s v="sr. project coordinator"/>
    <x v="2"/>
    <x v="6"/>
    <s v="4 to 6 hours a day"/>
    <x v="0"/>
  </r>
  <r>
    <n v="36000"/>
    <s v="Analyst"/>
    <x v="3"/>
    <x v="6"/>
    <s v="4 to 6 hours a day"/>
    <x v="0"/>
  </r>
  <r>
    <n v="57400"/>
    <s v="IT Analyst"/>
    <x v="3"/>
    <x v="6"/>
    <s v="4 to 6 hours a day"/>
    <x v="0"/>
  </r>
  <r>
    <n v="66000"/>
    <s v="Analyst"/>
    <x v="3"/>
    <x v="6"/>
    <s v="2 to 3 hours per day"/>
    <x v="0"/>
  </r>
  <r>
    <n v="85000"/>
    <s v="Strategic Analyst"/>
    <x v="3"/>
    <x v="6"/>
    <s v="4 to 6 hours a day"/>
    <x v="0"/>
  </r>
  <r>
    <n v="50000"/>
    <s v="Transportation Specialist"/>
    <x v="5"/>
    <x v="6"/>
    <s v="4 to 6 hours a day"/>
    <x v="0"/>
  </r>
  <r>
    <n v="58000"/>
    <s v="Operations Programs Support"/>
    <x v="2"/>
    <x v="6"/>
    <s v="4 to 6 hours a day"/>
    <x v="0"/>
  </r>
  <r>
    <n v="37900"/>
    <s v="Accounting Coordinator"/>
    <x v="4"/>
    <x v="6"/>
    <s v="All the 8 hours baby, all the 8!"/>
    <x v="0"/>
  </r>
  <r>
    <n v="67000"/>
    <s v="Operations Cost Analyst"/>
    <x v="3"/>
    <x v="6"/>
    <s v="4 to 6 hours a day"/>
    <x v="0"/>
  </r>
  <r>
    <n v="56160"/>
    <s v="Utilization Analyst"/>
    <x v="3"/>
    <x v="6"/>
    <s v="4 to 6 hours a day"/>
    <x v="0"/>
  </r>
  <r>
    <n v="52000"/>
    <s v="Market Analyst"/>
    <x v="3"/>
    <x v="6"/>
    <s v="Excel ?!? What Excel?"/>
    <x v="0"/>
  </r>
  <r>
    <n v="70000"/>
    <s v="Sr. Acct"/>
    <x v="4"/>
    <x v="6"/>
    <s v="All the 8 hours baby, all the 8!"/>
    <x v="0"/>
  </r>
  <r>
    <n v="50000"/>
    <s v="Information Systems Specialist"/>
    <x v="5"/>
    <x v="6"/>
    <s v="4 to 6 hours a day"/>
    <x v="0"/>
  </r>
  <r>
    <n v="80000"/>
    <s v="Financial Analyst"/>
    <x v="3"/>
    <x v="6"/>
    <s v="4 to 6 hours a day"/>
    <x v="0"/>
  </r>
  <r>
    <n v="128000"/>
    <s v="Actuary"/>
    <x v="2"/>
    <x v="6"/>
    <s v="All the 8 hours baby, all the 8!"/>
    <x v="0"/>
  </r>
  <r>
    <n v="44000"/>
    <s v="School Tech Coordinator"/>
    <x v="2"/>
    <x v="6"/>
    <s v="1 or 2 hours a day"/>
    <x v="0"/>
  </r>
  <r>
    <n v="65000"/>
    <s v="sr accountant"/>
    <x v="4"/>
    <x v="6"/>
    <s v="All the 8 hours baby, all the 8!"/>
    <x v="0"/>
  </r>
  <r>
    <n v="45000"/>
    <s v="DBA"/>
    <x v="3"/>
    <x v="6"/>
    <s v="4 to 6 hours a day"/>
    <x v="0"/>
  </r>
  <r>
    <n v="54000"/>
    <s v="Research Analyst"/>
    <x v="3"/>
    <x v="6"/>
    <s v="2 to 3 hours per day"/>
    <x v="0"/>
  </r>
  <r>
    <n v="71000"/>
    <s v="Market Research Analyst"/>
    <x v="3"/>
    <x v="6"/>
    <s v="4 to 6 hours a day"/>
    <x v="0"/>
  </r>
  <r>
    <n v="40000"/>
    <s v="Business Analyst"/>
    <x v="3"/>
    <x v="6"/>
    <s v="4 to 6 hours a day"/>
    <x v="0"/>
  </r>
  <r>
    <n v="53000"/>
    <s v="Data Analyst"/>
    <x v="3"/>
    <x v="6"/>
    <s v="4 to 6 hours a day"/>
    <x v="0"/>
  </r>
  <r>
    <n v="104000"/>
    <s v="Finance Director"/>
    <x v="1"/>
    <x v="6"/>
    <s v="2 to 3 hours per day"/>
    <x v="0"/>
  </r>
  <r>
    <n v="57000"/>
    <s v="Industrial Engineer"/>
    <x v="8"/>
    <x v="6"/>
    <s v="4 to 6 hours a day"/>
    <x v="0"/>
  </r>
  <r>
    <n v="45000"/>
    <s v="data analyst"/>
    <x v="3"/>
    <x v="6"/>
    <s v="2 to 3 hours per day"/>
    <x v="0"/>
  </r>
  <r>
    <n v="92000"/>
    <s v="Senior Financial &amp; Systems Analyst"/>
    <x v="3"/>
    <x v="6"/>
    <s v="4 to 6 hours a day"/>
    <x v="0"/>
  </r>
  <r>
    <n v="88000"/>
    <s v="project manager - metrics"/>
    <x v="2"/>
    <x v="6"/>
    <s v="4 to 6 hours a day"/>
    <x v="0"/>
  </r>
  <r>
    <n v="80000"/>
    <s v="Informatics Research Analyst"/>
    <x v="3"/>
    <x v="6"/>
    <s v="2 to 3 hours per day"/>
    <x v="0"/>
  </r>
  <r>
    <n v="69000"/>
    <s v="Business Technical Consultant"/>
    <x v="0"/>
    <x v="6"/>
    <s v="4 to 6 hours a day"/>
    <x v="0"/>
  </r>
  <r>
    <n v="35000"/>
    <s v="Program Services Coordinator"/>
    <x v="2"/>
    <x v="6"/>
    <s v="2 to 3 hours per day"/>
    <x v="0"/>
  </r>
  <r>
    <n v="96000"/>
    <s v="Specialist - Finance Planning and Analysis"/>
    <x v="3"/>
    <x v="6"/>
    <s v="4 to 6 hours a day"/>
    <x v="0"/>
  </r>
  <r>
    <n v="65000"/>
    <s v="Sr Accountant"/>
    <x v="4"/>
    <x v="6"/>
    <s v="All the 8 hours baby, all the 8!"/>
    <x v="0"/>
  </r>
  <r>
    <n v="37440"/>
    <s v="sales analyst"/>
    <x v="3"/>
    <x v="6"/>
    <s v="All the 8 hours baby, all the 8!"/>
    <x v="0"/>
  </r>
  <r>
    <n v="90000"/>
    <s v="Senior Data Quality Analyst"/>
    <x v="3"/>
    <x v="6"/>
    <s v="2 to 3 hours per day"/>
    <x v="0"/>
  </r>
  <r>
    <n v="66500"/>
    <s v="Sr Business Analyst"/>
    <x v="3"/>
    <x v="6"/>
    <s v="All the 8 hours baby, all the 8!"/>
    <x v="0"/>
  </r>
  <r>
    <n v="100000"/>
    <s v="COST ACCOUNTANT"/>
    <x v="4"/>
    <x v="6"/>
    <s v="All the 8 hours baby, all the 8!"/>
    <x v="0"/>
  </r>
  <r>
    <n v="75000"/>
    <s v="Program Analyst"/>
    <x v="3"/>
    <x v="6"/>
    <s v="1 or 2 hours a day"/>
    <x v="0"/>
  </r>
  <r>
    <n v="55000"/>
    <s v="Change Architect"/>
    <x v="2"/>
    <x v="6"/>
    <s v="2 to 3 hours per day"/>
    <x v="0"/>
  </r>
  <r>
    <n v="60000"/>
    <s v="Telecom Technician"/>
    <x v="3"/>
    <x v="6"/>
    <s v="4 to 6 hours a day"/>
    <x v="0"/>
  </r>
  <r>
    <n v="22880"/>
    <s v="Accounting "/>
    <x v="4"/>
    <x v="6"/>
    <s v="4 to 6 hours a day"/>
    <x v="0"/>
  </r>
  <r>
    <n v="80000"/>
    <s v="Consultant, HR Services &amp; Governance"/>
    <x v="0"/>
    <x v="6"/>
    <s v="4 to 6 hours a day"/>
    <x v="0"/>
  </r>
  <r>
    <n v="46584"/>
    <s v="Budget Analyst"/>
    <x v="3"/>
    <x v="6"/>
    <s v="4 to 6 hours a day"/>
    <x v="0"/>
  </r>
  <r>
    <n v="67000"/>
    <s v="B.I. Data Analyst II"/>
    <x v="3"/>
    <x v="6"/>
    <s v="4 to 6 hours a day"/>
    <x v="0"/>
  </r>
  <r>
    <n v="92000"/>
    <s v="Industrial Engineer (Fed)"/>
    <x v="8"/>
    <x v="6"/>
    <s v="4 to 6 hours a day"/>
    <x v="0"/>
  </r>
  <r>
    <n v="75000"/>
    <s v="Informatics specialist"/>
    <x v="5"/>
    <x v="6"/>
    <s v="All the 8 hours baby, all the 8!"/>
    <x v="0"/>
  </r>
  <r>
    <n v="40000"/>
    <s v="Senior analyst"/>
    <x v="3"/>
    <x v="6"/>
    <s v="All the 8 hours baby, all the 8!"/>
    <x v="0"/>
  </r>
  <r>
    <n v="111680"/>
    <s v="Director of Analytics"/>
    <x v="3"/>
    <x v="6"/>
    <s v="2 to 3 hours per day"/>
    <x v="0"/>
  </r>
  <r>
    <n v="70000"/>
    <s v="Project Speciast"/>
    <x v="2"/>
    <x v="6"/>
    <s v="4 to 6 hours a day"/>
    <x v="0"/>
  </r>
  <r>
    <n v="40700"/>
    <s v="Sales Coordinator &amp; Analytical Support"/>
    <x v="3"/>
    <x v="6"/>
    <s v="1 or 2 hours a day"/>
    <x v="0"/>
  </r>
  <r>
    <n v="40000"/>
    <s v="analyst"/>
    <x v="3"/>
    <x v="6"/>
    <s v="4 to 6 hours a day"/>
    <x v="0"/>
  </r>
  <r>
    <n v="60000"/>
    <s v="Senior Staff Accountant"/>
    <x v="4"/>
    <x v="6"/>
    <s v="4 to 6 hours a day"/>
    <x v="0"/>
  </r>
  <r>
    <n v="80000"/>
    <s v="Project Manager (Process Owner)"/>
    <x v="2"/>
    <x v="6"/>
    <s v="2 to 3 hours per day"/>
    <x v="0"/>
  </r>
  <r>
    <n v="28000"/>
    <s v="Administrative Assistant"/>
    <x v="3"/>
    <x v="6"/>
    <s v="4 to 6 hours a day"/>
    <x v="0"/>
  </r>
  <r>
    <n v="60000"/>
    <s v="Accounting/Financial Analyst"/>
    <x v="3"/>
    <x v="6"/>
    <s v="4 to 6 hours a day"/>
    <x v="0"/>
  </r>
  <r>
    <n v="96000"/>
    <s v="Business Process Specialist"/>
    <x v="5"/>
    <x v="6"/>
    <s v="2 to 3 hours per day"/>
    <x v="0"/>
  </r>
  <r>
    <n v="67000"/>
    <s v="Financial Analyst"/>
    <x v="3"/>
    <x v="6"/>
    <s v="4 to 6 hours a day"/>
    <x v="0"/>
  </r>
  <r>
    <n v="70000"/>
    <s v="Sr Financial Analyst"/>
    <x v="3"/>
    <x v="6"/>
    <s v="4 to 6 hours a day"/>
    <x v="0"/>
  </r>
  <r>
    <n v="99000"/>
    <s v="Business Controller"/>
    <x v="6"/>
    <x v="6"/>
    <s v="4 to 6 hours a day"/>
    <x v="0"/>
  </r>
  <r>
    <n v="90000"/>
    <s v="Project Manager"/>
    <x v="2"/>
    <x v="6"/>
    <s v="2 to 3 hours per day"/>
    <x v="0"/>
  </r>
  <r>
    <n v="51000"/>
    <s v="Service Line Coordinator"/>
    <x v="2"/>
    <x v="6"/>
    <s v="4 to 6 hours a day"/>
    <x v="0"/>
  </r>
  <r>
    <n v="100000"/>
    <s v="Strategic Sourcing Manager"/>
    <x v="2"/>
    <x v="6"/>
    <s v="All the 8 hours baby, all the 8!"/>
    <x v="0"/>
  </r>
  <r>
    <n v="108160"/>
    <s v="Sr. Financial Analyst"/>
    <x v="3"/>
    <x v="6"/>
    <s v="4 to 6 hours a day"/>
    <x v="0"/>
  </r>
  <r>
    <n v="50000"/>
    <s v="Buyer"/>
    <x v="2"/>
    <x v="6"/>
    <s v="4 to 6 hours a day"/>
    <x v="0"/>
  </r>
  <r>
    <n v="400000"/>
    <s v="program manager"/>
    <x v="2"/>
    <x v="6"/>
    <s v="1 or 2 hours a day"/>
    <x v="0"/>
  </r>
  <r>
    <n v="43000"/>
    <s v="Reporting Analyst Team Lead"/>
    <x v="3"/>
    <x v="6"/>
    <s v="All the 8 hours baby, all the 8!"/>
    <x v="0"/>
  </r>
  <r>
    <n v="41000"/>
    <s v="Operations Expert"/>
    <x v="2"/>
    <x v="6"/>
    <s v="All the 8 hours baby, all the 8!"/>
    <x v="0"/>
  </r>
  <r>
    <n v="100000"/>
    <s v="Director of Finance"/>
    <x v="1"/>
    <x v="6"/>
    <s v="4 to 6 hours a day"/>
    <x v="0"/>
  </r>
  <r>
    <n v="42140"/>
    <s v="Information Analyst II"/>
    <x v="3"/>
    <x v="6"/>
    <s v="4 to 6 hours a day"/>
    <x v="0"/>
  </r>
  <r>
    <n v="80000"/>
    <s v="Marketing Analyst"/>
    <x v="3"/>
    <x v="6"/>
    <s v="4 to 6 hours a day"/>
    <x v="0"/>
  </r>
  <r>
    <n v="41600"/>
    <s v="Project Manager"/>
    <x v="2"/>
    <x v="6"/>
    <s v="4 to 6 hours a day"/>
    <x v="0"/>
  </r>
  <r>
    <n v="45000"/>
    <s v="Accounting Assistant"/>
    <x v="4"/>
    <x v="6"/>
    <s v="2 to 3 hours per day"/>
    <x v="0"/>
  </r>
  <r>
    <n v="72500"/>
    <s v="Assistant Controller"/>
    <x v="6"/>
    <x v="6"/>
    <s v="4 to 6 hours a day"/>
    <x v="0"/>
  </r>
  <r>
    <n v="80000"/>
    <s v="Senior Analyst"/>
    <x v="3"/>
    <x v="6"/>
    <s v="4 to 6 hours a day"/>
    <x v="0"/>
  </r>
  <r>
    <n v="50000"/>
    <s v="Project Manager"/>
    <x v="2"/>
    <x v="6"/>
    <s v="4 to 6 hours a day"/>
    <x v="0"/>
  </r>
  <r>
    <n v="65000"/>
    <s v="Sr. Strategic Development Specialist"/>
    <x v="5"/>
    <x v="6"/>
    <s v="2 to 3 hours per day"/>
    <x v="0"/>
  </r>
  <r>
    <n v="114000"/>
    <s v="Director"/>
    <x v="1"/>
    <x v="6"/>
    <s v="2 to 3 hours per day"/>
    <x v="0"/>
  </r>
  <r>
    <n v="95000"/>
    <s v="VP - Procurment"/>
    <x v="1"/>
    <x v="6"/>
    <s v="4 to 6 hours a day"/>
    <x v="0"/>
  </r>
  <r>
    <n v="52500"/>
    <s v="HRIS Analyst"/>
    <x v="3"/>
    <x v="6"/>
    <s v="4 to 6 hours a day"/>
    <x v="0"/>
  </r>
  <r>
    <n v="60000"/>
    <s v="Energy Analyst"/>
    <x v="3"/>
    <x v="6"/>
    <s v="4 to 6 hours a day"/>
    <x v="0"/>
  </r>
  <r>
    <n v="65250"/>
    <s v="Accountant"/>
    <x v="4"/>
    <x v="6"/>
    <s v="4 to 6 hours a day"/>
    <x v="0"/>
  </r>
  <r>
    <n v="73000"/>
    <s v="Financial Analyst"/>
    <x v="3"/>
    <x v="6"/>
    <s v="4 to 6 hours a day"/>
    <x v="0"/>
  </r>
  <r>
    <n v="50000"/>
    <s v="data analyst"/>
    <x v="3"/>
    <x v="6"/>
    <s v="All the 8 hours baby, all the 8!"/>
    <x v="0"/>
  </r>
  <r>
    <n v="79000"/>
    <s v="Director of Finance and Accounting"/>
    <x v="4"/>
    <x v="6"/>
    <s v="2 to 3 hours per day"/>
    <x v="0"/>
  </r>
  <r>
    <n v="90000"/>
    <s v="Manager Business Control"/>
    <x v="2"/>
    <x v="6"/>
    <s v="4 to 6 hours a day"/>
    <x v="0"/>
  </r>
  <r>
    <n v="70000"/>
    <s v="Manager Pricing"/>
    <x v="2"/>
    <x v="6"/>
    <s v="2 to 3 hours per day"/>
    <x v="0"/>
  </r>
  <r>
    <n v="80000"/>
    <s v="Analyst"/>
    <x v="3"/>
    <x v="6"/>
    <s v="4 to 6 hours a day"/>
    <x v="0"/>
  </r>
  <r>
    <n v="140000"/>
    <s v="Manager"/>
    <x v="2"/>
    <x v="6"/>
    <s v="4 to 6 hours a day"/>
    <x v="0"/>
  </r>
  <r>
    <n v="47700"/>
    <s v="Customer Operations Analyst"/>
    <x v="3"/>
    <x v="6"/>
    <s v="4 to 6 hours a day"/>
    <x v="0"/>
  </r>
  <r>
    <n v="52500"/>
    <s v="Analyst"/>
    <x v="3"/>
    <x v="6"/>
    <s v="4 to 6 hours a day"/>
    <x v="0"/>
  </r>
  <r>
    <n v="40000"/>
    <s v="Business Analyst"/>
    <x v="3"/>
    <x v="6"/>
    <s v="All the 8 hours baby, all the 8!"/>
    <x v="0"/>
  </r>
  <r>
    <n v="31000"/>
    <s v="Site Technician"/>
    <x v="3"/>
    <x v="6"/>
    <s v="4 to 6 hours a day"/>
    <x v="0"/>
  </r>
  <r>
    <n v="130000"/>
    <s v="Senior Project Manager"/>
    <x v="2"/>
    <x v="6"/>
    <s v="4 to 6 hours a day"/>
    <x v="0"/>
  </r>
  <r>
    <n v="51000"/>
    <s v="Business Data Analyst I"/>
    <x v="3"/>
    <x v="6"/>
    <s v="2 to 3 hours per day"/>
    <x v="0"/>
  </r>
  <r>
    <n v="73000"/>
    <s v="Sr. Global marketing Specialist"/>
    <x v="5"/>
    <x v="6"/>
    <s v="4 to 6 hours a day"/>
    <x v="0"/>
  </r>
  <r>
    <n v="62400"/>
    <s v="financial accountant"/>
    <x v="4"/>
    <x v="6"/>
    <s v="All the 8 hours baby, all the 8!"/>
    <x v="0"/>
  </r>
  <r>
    <n v="54000"/>
    <s v="Anaylst"/>
    <x v="2"/>
    <x v="6"/>
    <s v="All the 8 hours baby, all the 8!"/>
    <x v="0"/>
  </r>
  <r>
    <n v="77000"/>
    <s v="senior accounting coordinator"/>
    <x v="4"/>
    <x v="6"/>
    <s v="4 to 6 hours a day"/>
    <x v="0"/>
  </r>
  <r>
    <n v="76000"/>
    <s v="Demand Planning Mgr"/>
    <x v="2"/>
    <x v="6"/>
    <s v="All the 8 hours baby, all the 8!"/>
    <x v="0"/>
  </r>
  <r>
    <n v="103000"/>
    <s v="VP / Credit Administrator"/>
    <x v="1"/>
    <x v="6"/>
    <s v="2 to 3 hours per day"/>
    <x v="0"/>
  </r>
  <r>
    <n v="40000"/>
    <s v="Analyst 2"/>
    <x v="3"/>
    <x v="6"/>
    <s v="4 to 6 hours a day"/>
    <x v="0"/>
  </r>
  <r>
    <n v="80000"/>
    <s v="VP"/>
    <x v="1"/>
    <x v="6"/>
    <s v="2 to 3 hours per day"/>
    <x v="0"/>
  </r>
  <r>
    <n v="55000"/>
    <s v="data analyst"/>
    <x v="3"/>
    <x v="6"/>
    <s v="All the 8 hours baby, all the 8!"/>
    <x v="0"/>
  </r>
  <r>
    <n v="99000"/>
    <s v="Business Analyst"/>
    <x v="3"/>
    <x v="6"/>
    <s v="2 to 3 hours per day"/>
    <x v="0"/>
  </r>
  <r>
    <n v="75000"/>
    <s v="financial analyst"/>
    <x v="3"/>
    <x v="6"/>
    <s v="4 to 6 hours a day"/>
    <x v="0"/>
  </r>
  <r>
    <n v="80000"/>
    <s v="Enterprise Performance Metrics Manager"/>
    <x v="2"/>
    <x v="6"/>
    <s v="2 to 3 hours per day"/>
    <x v="0"/>
  </r>
  <r>
    <n v="40000"/>
    <s v="Business Analyst"/>
    <x v="3"/>
    <x v="6"/>
    <s v="All the 8 hours baby, all the 8!"/>
    <x v="0"/>
  </r>
  <r>
    <n v="46000"/>
    <s v="University Relations Intern"/>
    <x v="3"/>
    <x v="6"/>
    <s v="All the 8 hours baby, all the 8!"/>
    <x v="0"/>
  </r>
  <r>
    <n v="70000"/>
    <s v="Engineering Tech Sr."/>
    <x v="8"/>
    <x v="6"/>
    <s v="All the 8 hours baby, all the 8!"/>
    <x v="0"/>
  </r>
  <r>
    <n v="15000"/>
    <s v="moneymaker"/>
    <x v="2"/>
    <x v="6"/>
    <s v="2 to 3 hours per day"/>
    <x v="0"/>
  </r>
  <r>
    <n v="68000"/>
    <s v="management accountant"/>
    <x v="2"/>
    <x v="6"/>
    <s v="All the 8 hours baby, all the 8!"/>
    <x v="0"/>
  </r>
  <r>
    <n v="97000"/>
    <s v="business analyst"/>
    <x v="3"/>
    <x v="6"/>
    <s v="All the 8 hours baby, all the 8!"/>
    <x v="0"/>
  </r>
  <r>
    <n v="65000"/>
    <s v="Software Support"/>
    <x v="3"/>
    <x v="6"/>
    <s v="4 to 6 hours a day"/>
    <x v="0"/>
  </r>
  <r>
    <n v="50000"/>
    <s v="Mathematical Data Analyist"/>
    <x v="3"/>
    <x v="6"/>
    <s v="All the 8 hours baby, all the 8!"/>
    <x v="0"/>
  </r>
  <r>
    <n v="45000"/>
    <s v="sales support"/>
    <x v="3"/>
    <x v="6"/>
    <s v="4 to 6 hours a day"/>
    <x v="0"/>
  </r>
  <r>
    <n v="60000"/>
    <s v="IS Manager"/>
    <x v="2"/>
    <x v="6"/>
    <s v="All the 8 hours baby, all the 8!"/>
    <x v="0"/>
  </r>
  <r>
    <n v="31000"/>
    <s v="Support Specialist "/>
    <x v="5"/>
    <x v="6"/>
    <s v="2 to 3 hours per day"/>
    <x v="0"/>
  </r>
  <r>
    <n v="75000"/>
    <s v="FA"/>
    <x v="3"/>
    <x v="6"/>
    <s v="4 to 6 hours a day"/>
    <x v="0"/>
  </r>
  <r>
    <n v="16000"/>
    <s v="VP of Finance"/>
    <x v="1"/>
    <x v="6"/>
    <s v="1 or 2 hours a day"/>
    <x v="0"/>
  </r>
  <r>
    <n v="36000"/>
    <s v="PRODUCTION ASSISTANT"/>
    <x v="3"/>
    <x v="6"/>
    <s v="All the 8 hours baby, all the 8!"/>
    <x v="0"/>
  </r>
  <r>
    <n v="53000"/>
    <s v="Data Analyst"/>
    <x v="3"/>
    <x v="6"/>
    <s v="4 to 6 hours a day"/>
    <x v="0"/>
  </r>
  <r>
    <n v="67000"/>
    <s v="HR Analyst"/>
    <x v="3"/>
    <x v="6"/>
    <s v="4 to 6 hours a day"/>
    <x v="0"/>
  </r>
  <r>
    <n v="85000"/>
    <s v="Plant Controller"/>
    <x v="6"/>
    <x v="6"/>
    <s v="All the 8 hours baby, all the 8!"/>
    <x v="0"/>
  </r>
  <r>
    <n v="40000"/>
    <s v="Royalties Coordinator"/>
    <x v="2"/>
    <x v="6"/>
    <s v="4 to 6 hours a day"/>
    <x v="0"/>
  </r>
  <r>
    <n v="41000"/>
    <s v="Operations Analyst"/>
    <x v="3"/>
    <x v="6"/>
    <s v="4 to 6 hours a day"/>
    <x v="0"/>
  </r>
  <r>
    <n v="125000"/>
    <s v="Finance, Manager "/>
    <x v="2"/>
    <x v="6"/>
    <s v="4 to 6 hours a day"/>
    <x v="0"/>
  </r>
  <r>
    <n v="70000"/>
    <s v="Analyst"/>
    <x v="3"/>
    <x v="6"/>
    <s v="2 to 3 hours per day"/>
    <x v="0"/>
  </r>
  <r>
    <n v="400000"/>
    <s v="Financial Specialist"/>
    <x v="5"/>
    <x v="6"/>
    <s v="All the 8 hours baby, all the 8!"/>
    <x v="0"/>
  </r>
  <r>
    <n v="55000"/>
    <s v="Business Analyst"/>
    <x v="3"/>
    <x v="6"/>
    <s v="4 to 6 hours a day"/>
    <x v="0"/>
  </r>
  <r>
    <n v="60000"/>
    <s v="Management Analyst"/>
    <x v="3"/>
    <x v="6"/>
    <s v="4 to 6 hours a day"/>
    <x v="0"/>
  </r>
  <r>
    <n v="137500"/>
    <s v="director of analytics"/>
    <x v="3"/>
    <x v="6"/>
    <s v="4 to 6 hours a day"/>
    <x v="0"/>
  </r>
  <r>
    <n v="47000"/>
    <s v="Sourcing Specialist"/>
    <x v="5"/>
    <x v="6"/>
    <s v="4 to 6 hours a day"/>
    <x v="0"/>
  </r>
  <r>
    <n v="65000"/>
    <s v="business analyst"/>
    <x v="3"/>
    <x v="6"/>
    <s v="All the 8 hours baby, all the 8!"/>
    <x v="0"/>
  </r>
  <r>
    <n v="92000"/>
    <s v="Sales Analytics Manager"/>
    <x v="2"/>
    <x v="6"/>
    <s v="4 to 6 hours a day"/>
    <x v="0"/>
  </r>
  <r>
    <n v="108000"/>
    <s v="Database Architect"/>
    <x v="2"/>
    <x v="6"/>
    <s v="2 to 3 hours per day"/>
    <x v="0"/>
  </r>
  <r>
    <n v="61000"/>
    <s v="Data Analyst"/>
    <x v="3"/>
    <x v="6"/>
    <s v="1 or 2 hours a day"/>
    <x v="0"/>
  </r>
  <r>
    <n v="50000"/>
    <s v="Supply Chain Analyst"/>
    <x v="3"/>
    <x v="6"/>
    <s v="All the 8 hours baby, all the 8!"/>
    <x v="0"/>
  </r>
  <r>
    <n v="150000"/>
    <s v="financial planning"/>
    <x v="4"/>
    <x v="6"/>
    <s v="All the 8 hours baby, all the 8!"/>
    <x v="0"/>
  </r>
  <r>
    <n v="45000"/>
    <s v="QC Fabrication Inspector"/>
    <x v="5"/>
    <x v="6"/>
    <s v="4 to 6 hours a day"/>
    <x v="0"/>
  </r>
  <r>
    <n v="135000"/>
    <s v="Manager of Trade Investment &amp; Analysis"/>
    <x v="2"/>
    <x v="6"/>
    <s v="All the 8 hours baby, all the 8!"/>
    <x v="0"/>
  </r>
  <r>
    <n v="29000"/>
    <s v="Assistant Outside Plant Project Manager"/>
    <x v="2"/>
    <x v="6"/>
    <s v="4 to 6 hours a day"/>
    <x v="0"/>
  </r>
  <r>
    <n v="63000"/>
    <s v="Sales Analyst"/>
    <x v="3"/>
    <x v="6"/>
    <s v="All the 8 hours baby, all the 8!"/>
    <x v="0"/>
  </r>
  <r>
    <n v="95000"/>
    <s v="Senior Financial Analyst"/>
    <x v="3"/>
    <x v="6"/>
    <s v="4 to 6 hours a day"/>
    <x v="0"/>
  </r>
  <r>
    <n v="53000"/>
    <s v="General Manager"/>
    <x v="2"/>
    <x v="6"/>
    <s v="2 to 3 hours per day"/>
    <x v="0"/>
  </r>
  <r>
    <n v="130000"/>
    <s v="Sr Staff Engineer"/>
    <x v="8"/>
    <x v="6"/>
    <s v="4 to 6 hours a day"/>
    <x v="0"/>
  </r>
  <r>
    <n v="44200"/>
    <s v="Planning and Analysis Supervisor"/>
    <x v="3"/>
    <x v="6"/>
    <s v="All the 8 hours baby, all the 8!"/>
    <x v="0"/>
  </r>
  <r>
    <n v="56000"/>
    <s v="asset manager"/>
    <x v="2"/>
    <x v="6"/>
    <s v="2 to 3 hours per day"/>
    <x v="0"/>
  </r>
  <r>
    <n v="72500"/>
    <s v="Transportation Engineer"/>
    <x v="8"/>
    <x v="6"/>
    <s v="2 to 3 hours per day"/>
    <x v="0"/>
  </r>
  <r>
    <n v="68000"/>
    <s v="Project Manager"/>
    <x v="2"/>
    <x v="6"/>
    <s v="2 to 3 hours per day"/>
    <x v="0"/>
  </r>
  <r>
    <n v="75000"/>
    <s v="Sr. Financial Analyst"/>
    <x v="3"/>
    <x v="6"/>
    <s v="All the 8 hours baby, all the 8!"/>
    <x v="0"/>
  </r>
  <r>
    <n v="62500"/>
    <s v="Director of Payroll"/>
    <x v="1"/>
    <x v="6"/>
    <s v="All the 8 hours baby, all the 8!"/>
    <x v="0"/>
  </r>
  <r>
    <n v="85000"/>
    <s v="Sr. Financial Analyst"/>
    <x v="3"/>
    <x v="6"/>
    <s v="4 to 6 hours a day"/>
    <x v="0"/>
  </r>
  <r>
    <n v="89000"/>
    <s v="Quality Assurance Officer"/>
    <x v="2"/>
    <x v="6"/>
    <s v="4 to 6 hours a day"/>
    <x v="0"/>
  </r>
  <r>
    <n v="47500"/>
    <s v="Supervisor, Contracts, Rebates, Chargebacks and Returns"/>
    <x v="2"/>
    <x v="6"/>
    <s v="All the 8 hours baby, all the 8!"/>
    <x v="0"/>
  </r>
  <r>
    <n v="130000"/>
    <s v="Project Manager"/>
    <x v="2"/>
    <x v="6"/>
    <s v="2 to 3 hours per day"/>
    <x v="0"/>
  </r>
  <r>
    <n v="41932"/>
    <s v="Buyer"/>
    <x v="2"/>
    <x v="6"/>
    <s v="2 to 3 hours per day"/>
    <x v="0"/>
  </r>
  <r>
    <n v="194000"/>
    <s v="director"/>
    <x v="1"/>
    <x v="6"/>
    <s v="2 to 3 hours per day"/>
    <x v="0"/>
  </r>
  <r>
    <n v="95000"/>
    <s v="Senior Financial Analyst"/>
    <x v="3"/>
    <x v="6"/>
    <s v="All the 8 hours baby, all the 8!"/>
    <x v="0"/>
  </r>
  <r>
    <n v="48000"/>
    <s v="Quality Analyst"/>
    <x v="3"/>
    <x v="6"/>
    <s v="1 or 2 hours a day"/>
    <x v="0"/>
  </r>
  <r>
    <n v="46000"/>
    <s v="Financial analyst"/>
    <x v="3"/>
    <x v="6"/>
    <s v="4 to 6 hours a day"/>
    <x v="0"/>
  </r>
  <r>
    <n v="47000"/>
    <s v="Trainer "/>
    <x v="2"/>
    <x v="6"/>
    <s v="2 to 3 hours per day"/>
    <x v="0"/>
  </r>
  <r>
    <n v="44000"/>
    <s v="continuous improvement team member"/>
    <x v="3"/>
    <x v="6"/>
    <s v="2 to 3 hours per day"/>
    <x v="0"/>
  </r>
  <r>
    <n v="55000"/>
    <s v="Accountant"/>
    <x v="4"/>
    <x v="6"/>
    <s v="4 to 6 hours a day"/>
    <x v="0"/>
  </r>
  <r>
    <n v="50000"/>
    <s v="IR Manager"/>
    <x v="2"/>
    <x v="6"/>
    <s v="2 to 3 hours per day"/>
    <x v="0"/>
  </r>
  <r>
    <n v="45880"/>
    <s v="Campus Budget Officer"/>
    <x v="2"/>
    <x v="6"/>
    <s v="All the 8 hours baby, all the 8!"/>
    <x v="0"/>
  </r>
  <r>
    <n v="70000"/>
    <s v="Management Ananlyst"/>
    <x v="2"/>
    <x v="6"/>
    <s v="4 to 6 hours a day"/>
    <x v="0"/>
  </r>
  <r>
    <n v="100000"/>
    <s v="Sales Operations Analyst"/>
    <x v="3"/>
    <x v="6"/>
    <s v="All the 8 hours baby, all the 8!"/>
    <x v="0"/>
  </r>
  <r>
    <n v="85000"/>
    <s v="ENGINEER"/>
    <x v="8"/>
    <x v="6"/>
    <s v="2 to 3 hours per day"/>
    <x v="0"/>
  </r>
  <r>
    <n v="47000"/>
    <s v="Sr Management Analytst 2"/>
    <x v="2"/>
    <x v="6"/>
    <s v="4 to 6 hours a day"/>
    <x v="0"/>
  </r>
  <r>
    <n v="40000"/>
    <s v="Accounting Manager"/>
    <x v="2"/>
    <x v="6"/>
    <s v="2 to 3 hours per day"/>
    <x v="0"/>
  </r>
  <r>
    <n v="34000"/>
    <s v="Information Research Technician II"/>
    <x v="3"/>
    <x v="6"/>
    <s v="4 to 6 hours a day"/>
    <x v="0"/>
  </r>
  <r>
    <n v="52000"/>
    <s v="Data Analyst"/>
    <x v="3"/>
    <x v="6"/>
    <s v="4 to 6 hours a day"/>
    <x v="0"/>
  </r>
  <r>
    <n v="60000"/>
    <s v="Sr financial analyst "/>
    <x v="3"/>
    <x v="6"/>
    <s v="4 to 6 hours a day"/>
    <x v="0"/>
  </r>
  <r>
    <n v="56000"/>
    <s v="Staff assistant "/>
    <x v="3"/>
    <x v="6"/>
    <s v="4 to 6 hours a day"/>
    <x v="0"/>
  </r>
  <r>
    <n v="52000"/>
    <s v="Sr. Accountant"/>
    <x v="4"/>
    <x v="6"/>
    <s v="4 to 6 hours a day"/>
    <x v="0"/>
  </r>
  <r>
    <n v="51613"/>
    <s v="Air Planning Analyst"/>
    <x v="3"/>
    <x v="6"/>
    <s v="All the 8 hours baby, all the 8!"/>
    <x v="0"/>
  </r>
  <r>
    <n v="56000"/>
    <s v="financial management consultant"/>
    <x v="2"/>
    <x v="6"/>
    <s v="All the 8 hours baby, all the 8!"/>
    <x v="0"/>
  </r>
  <r>
    <n v="115000"/>
    <s v="Consultant"/>
    <x v="0"/>
    <x v="6"/>
    <s v="2 to 3 hours per day"/>
    <x v="0"/>
  </r>
  <r>
    <n v="72000"/>
    <s v="IS Director"/>
    <x v="1"/>
    <x v="6"/>
    <s v="4 to 6 hours a day"/>
    <x v="0"/>
  </r>
  <r>
    <n v="90000"/>
    <s v="Financial Analyst"/>
    <x v="3"/>
    <x v="6"/>
    <s v="All the 8 hours baby, all the 8!"/>
    <x v="0"/>
  </r>
  <r>
    <n v="250000"/>
    <s v="consultant"/>
    <x v="0"/>
    <x v="6"/>
    <s v="All the 8 hours baby, all the 8!"/>
    <x v="0"/>
  </r>
  <r>
    <n v="30000"/>
    <s v="Supervisor"/>
    <x v="2"/>
    <x v="6"/>
    <s v="2 to 3 hours per day"/>
    <x v="0"/>
  </r>
  <r>
    <n v="24000"/>
    <s v="engineer"/>
    <x v="8"/>
    <x v="6"/>
    <s v="1 or 2 hours a day"/>
    <x v="0"/>
  </r>
  <r>
    <n v="60000"/>
    <s v="Planner"/>
    <x v="2"/>
    <x v="6"/>
    <s v="4 to 6 hours a day"/>
    <x v="0"/>
  </r>
  <r>
    <n v="76600"/>
    <s v="Analyst"/>
    <x v="3"/>
    <x v="6"/>
    <s v="2 to 3 hours per day"/>
    <x v="0"/>
  </r>
  <r>
    <n v="90000"/>
    <s v="senior analyst"/>
    <x v="3"/>
    <x v="6"/>
    <s v="1 or 2 hours a day"/>
    <x v="0"/>
  </r>
  <r>
    <n v="75000"/>
    <s v="Financial Analys"/>
    <x v="3"/>
    <x v="6"/>
    <s v="4 to 6 hours a day"/>
    <x v="0"/>
  </r>
  <r>
    <n v="72000"/>
    <s v="Sr. Information Systems Analyst"/>
    <x v="3"/>
    <x v="6"/>
    <s v="2 to 3 hours per day"/>
    <x v="0"/>
  </r>
  <r>
    <n v="65000"/>
    <s v="Senior Claims Analyst"/>
    <x v="3"/>
    <x v="6"/>
    <s v="4 to 6 hours a day"/>
    <x v="0"/>
  </r>
  <r>
    <n v="120000"/>
    <s v="Director"/>
    <x v="1"/>
    <x v="6"/>
    <s v="1 or 2 hours a day"/>
    <x v="0"/>
  </r>
  <r>
    <n v="80000"/>
    <s v="web analyst"/>
    <x v="3"/>
    <x v="6"/>
    <s v="4 to 6 hours a day"/>
    <x v="0"/>
  </r>
  <r>
    <n v="51000"/>
    <s v="Direct marketing manager"/>
    <x v="2"/>
    <x v="6"/>
    <s v="2 to 3 hours per day"/>
    <x v="0"/>
  </r>
  <r>
    <n v="74000"/>
    <s v="Engineer"/>
    <x v="8"/>
    <x v="6"/>
    <s v="4 to 6 hours a day"/>
    <x v="0"/>
  </r>
  <r>
    <n v="50000"/>
    <s v="Wine Analyst"/>
    <x v="3"/>
    <x v="6"/>
    <s v="4 to 6 hours a day"/>
    <x v="0"/>
  </r>
  <r>
    <n v="60000"/>
    <s v="Finalcial Reporting Analyst"/>
    <x v="3"/>
    <x v="6"/>
    <s v="All the 8 hours baby, all the 8!"/>
    <x v="0"/>
  </r>
  <r>
    <n v="80000"/>
    <s v="operations tech"/>
    <x v="2"/>
    <x v="6"/>
    <s v="1 or 2 hours a day"/>
    <x v="0"/>
  </r>
  <r>
    <n v="125000"/>
    <s v="Prod Mgr"/>
    <x v="2"/>
    <x v="6"/>
    <s v="2 to 3 hours per day"/>
    <x v="0"/>
  </r>
  <r>
    <n v="52000"/>
    <s v="Graphics/Web Document Designer"/>
    <x v="3"/>
    <x v="6"/>
    <s v="2 to 3 hours per day"/>
    <x v="0"/>
  </r>
  <r>
    <n v="45000"/>
    <s v="Analyst"/>
    <x v="3"/>
    <x v="6"/>
    <s v="4 to 6 hours a day"/>
    <x v="0"/>
  </r>
  <r>
    <n v="60000"/>
    <s v="Business intelligence manager"/>
    <x v="2"/>
    <x v="6"/>
    <s v="All the 8 hours baby, all the 8!"/>
    <x v="0"/>
  </r>
  <r>
    <n v="150000"/>
    <s v="CFO"/>
    <x v="1"/>
    <x v="6"/>
    <s v="2 to 3 hours per day"/>
    <x v="0"/>
  </r>
  <r>
    <n v="50000"/>
    <s v="Researcher &amp; Data Analyst"/>
    <x v="3"/>
    <x v="6"/>
    <s v="4 to 6 hours a day"/>
    <x v="0"/>
  </r>
  <r>
    <n v="70000"/>
    <s v="Analyst"/>
    <x v="3"/>
    <x v="6"/>
    <s v="4 to 6 hours a day"/>
    <x v="0"/>
  </r>
  <r>
    <n v="30000"/>
    <s v="video production"/>
    <x v="3"/>
    <x v="6"/>
    <s v="Excel ?!? What Excel?"/>
    <x v="0"/>
  </r>
  <r>
    <n v="92000"/>
    <s v="principal engineer"/>
    <x v="8"/>
    <x v="6"/>
    <s v="1 or 2 hours a day"/>
    <x v="0"/>
  </r>
  <r>
    <n v="52000"/>
    <s v="budget analyst"/>
    <x v="3"/>
    <x v="6"/>
    <s v="4 to 6 hours a day"/>
    <x v="0"/>
  </r>
  <r>
    <n v="169000"/>
    <s v="Category Director (Marketing)"/>
    <x v="1"/>
    <x v="6"/>
    <s v="2 to 3 hours per day"/>
    <x v="0"/>
  </r>
  <r>
    <n v="50000"/>
    <s v="Workforce Analyst"/>
    <x v="3"/>
    <x v="6"/>
    <s v="4 to 6 hours a day"/>
    <x v="0"/>
  </r>
  <r>
    <n v="65000"/>
    <s v="Business Systems Analyst"/>
    <x v="3"/>
    <x v="6"/>
    <s v="2 to 3 hours per day"/>
    <x v="0"/>
  </r>
  <r>
    <n v="55000"/>
    <s v="Analyst"/>
    <x v="3"/>
    <x v="6"/>
    <s v="2 to 3 hours per day"/>
    <x v="0"/>
  </r>
  <r>
    <n v="40000"/>
    <s v="BAS"/>
    <x v="3"/>
    <x v="6"/>
    <s v="2 to 3 hours per day"/>
    <x v="0"/>
  </r>
  <r>
    <n v="84000"/>
    <s v="Senior Analyst"/>
    <x v="3"/>
    <x v="6"/>
    <s v="All the 8 hours baby, all the 8!"/>
    <x v="0"/>
  </r>
  <r>
    <n v="77000"/>
    <s v="Senior Financial Analyst"/>
    <x v="3"/>
    <x v="6"/>
    <s v="All the 8 hours baby, all the 8!"/>
    <x v="0"/>
  </r>
  <r>
    <n v="100000"/>
    <s v="Analyst"/>
    <x v="3"/>
    <x v="6"/>
    <s v="4 to 6 hours a day"/>
    <x v="0"/>
  </r>
  <r>
    <n v="65000"/>
    <s v="Retail Store Manager"/>
    <x v="2"/>
    <x v="6"/>
    <s v="All the 8 hours baby, all the 8!"/>
    <x v="0"/>
  </r>
  <r>
    <n v="76000"/>
    <s v="Accounting Manager"/>
    <x v="2"/>
    <x v="6"/>
    <s v="2 to 3 hours per day"/>
    <x v="0"/>
  </r>
  <r>
    <n v="150000"/>
    <s v="Consultant"/>
    <x v="0"/>
    <x v="6"/>
    <s v="All the 8 hours baby, all the 8!"/>
    <x v="0"/>
  </r>
  <r>
    <n v="54000"/>
    <s v="Business Analyst"/>
    <x v="3"/>
    <x v="6"/>
    <s v="4 to 6 hours a day"/>
    <x v="0"/>
  </r>
  <r>
    <n v="61000"/>
    <s v="Senior Accountant"/>
    <x v="4"/>
    <x v="6"/>
    <s v="4 to 6 hours a day"/>
    <x v="0"/>
  </r>
  <r>
    <n v="70000"/>
    <s v="Metrics Analyst"/>
    <x v="3"/>
    <x v="6"/>
    <s v="All the 8 hours baby, all the 8!"/>
    <x v="0"/>
  </r>
  <r>
    <n v="72600"/>
    <s v="Accounting Operations Manager"/>
    <x v="2"/>
    <x v="6"/>
    <s v="2 to 3 hours per day"/>
    <x v="0"/>
  </r>
  <r>
    <n v="100000"/>
    <s v="Director"/>
    <x v="1"/>
    <x v="6"/>
    <s v="2 to 3 hours per day"/>
    <x v="0"/>
  </r>
  <r>
    <n v="104000"/>
    <s v="Vice President, Analyst"/>
    <x v="3"/>
    <x v="6"/>
    <s v="4 to 6 hours a day"/>
    <x v="0"/>
  </r>
  <r>
    <n v="200000"/>
    <s v="COO"/>
    <x v="1"/>
    <x v="6"/>
    <s v="2 to 3 hours per day"/>
    <x v="0"/>
  </r>
  <r>
    <n v="82300"/>
    <s v="Manager - Finance"/>
    <x v="2"/>
    <x v="6"/>
    <s v="2 to 3 hours per day"/>
    <x v="0"/>
  </r>
  <r>
    <n v="95000"/>
    <s v="Process Design Consultant"/>
    <x v="0"/>
    <x v="6"/>
    <s v="4 to 6 hours a day"/>
    <x v="0"/>
  </r>
  <r>
    <n v="50000"/>
    <s v="Research Assistant"/>
    <x v="3"/>
    <x v="6"/>
    <s v="2 to 3 hours per day"/>
    <x v="0"/>
  </r>
  <r>
    <n v="46000"/>
    <s v="Research Analyst"/>
    <x v="3"/>
    <x v="6"/>
    <s v="2 to 3 hours per day"/>
    <x v="0"/>
  </r>
  <r>
    <n v="43000"/>
    <s v="Accountant"/>
    <x v="4"/>
    <x v="6"/>
    <s v="All the 8 hours baby, all the 8!"/>
    <x v="0"/>
  </r>
  <r>
    <n v="55000"/>
    <s v="Marketing"/>
    <x v="3"/>
    <x v="6"/>
    <s v="2 to 3 hours per day"/>
    <x v="0"/>
  </r>
  <r>
    <n v="45000"/>
    <s v="Reports Coordinator"/>
    <x v="7"/>
    <x v="6"/>
    <s v="All the 8 hours baby, all the 8!"/>
    <x v="0"/>
  </r>
  <r>
    <n v="50000"/>
    <s v="Quality Compliance Manager"/>
    <x v="2"/>
    <x v="6"/>
    <s v="4 to 6 hours a day"/>
    <x v="0"/>
  </r>
  <r>
    <n v="80000"/>
    <s v="Cost Analyst"/>
    <x v="3"/>
    <x v="6"/>
    <s v="All the 8 hours baby, all the 8!"/>
    <x v="0"/>
  </r>
  <r>
    <n v="67000"/>
    <s v="Management Analyst"/>
    <x v="3"/>
    <x v="6"/>
    <s v="4 to 6 hours a day"/>
    <x v="0"/>
  </r>
  <r>
    <n v="120000"/>
    <s v="Director"/>
    <x v="1"/>
    <x v="6"/>
    <s v="4 to 6 hours a day"/>
    <x v="0"/>
  </r>
  <r>
    <n v="60000"/>
    <s v="Marketing Specialist"/>
    <x v="5"/>
    <x v="6"/>
    <s v="1 or 2 hours a day"/>
    <x v="0"/>
  </r>
  <r>
    <n v="35000"/>
    <s v="Analyst"/>
    <x v="3"/>
    <x v="6"/>
    <s v="2 to 3 hours per day"/>
    <x v="0"/>
  </r>
  <r>
    <n v="54000"/>
    <s v="IT Specialist"/>
    <x v="5"/>
    <x v="6"/>
    <s v="All the 8 hours baby, all the 8!"/>
    <x v="14"/>
  </r>
  <r>
    <n v="35000"/>
    <s v="Technical Support Technician"/>
    <x v="3"/>
    <x v="6"/>
    <s v="1 or 2 hours a day"/>
    <x v="11"/>
  </r>
  <r>
    <n v="188000"/>
    <s v="Director, Supply Chain Operations"/>
    <x v="1"/>
    <x v="6"/>
    <s v="1 or 2 hours a day"/>
    <x v="2"/>
  </r>
  <r>
    <n v="27500"/>
    <s v="Associate"/>
    <x v="3"/>
    <x v="6"/>
    <s v="All the 8 hours baby, all the 8!"/>
    <x v="7"/>
  </r>
  <r>
    <n v="140000"/>
    <s v="controller"/>
    <x v="6"/>
    <x v="6"/>
    <s v="2 to 3 hours per day"/>
    <x v="5"/>
  </r>
  <r>
    <n v="45000"/>
    <s v="Workflow Analyst"/>
    <x v="3"/>
    <x v="6"/>
    <s v="4 to 6 hours a day"/>
    <x v="17"/>
  </r>
  <r>
    <n v="38000"/>
    <s v="Costing Analysis"/>
    <x v="3"/>
    <x v="6"/>
    <s v="All the 8 hours baby, all the 8!"/>
    <x v="1"/>
  </r>
  <r>
    <n v="90000"/>
    <s v="Sales Operations Supervisor"/>
    <x v="2"/>
    <x v="6"/>
    <s v="4 to 6 hours a day"/>
    <x v="15"/>
  </r>
  <r>
    <n v="90000"/>
    <s v="Manager"/>
    <x v="2"/>
    <x v="6"/>
    <s v="2 to 3 hours per day"/>
    <x v="18"/>
  </r>
  <r>
    <n v="150000"/>
    <s v="CFO"/>
    <x v="1"/>
    <x v="6"/>
    <s v="4 to 6 hours a day"/>
    <x v="39"/>
  </r>
  <r>
    <n v="45000"/>
    <s v="business analyst"/>
    <x v="3"/>
    <x v="6"/>
    <s v="4 to 6 hours a day"/>
    <x v="9"/>
  </r>
  <r>
    <n v="50000"/>
    <s v="IT Specialist"/>
    <x v="5"/>
    <x v="6"/>
    <s v="2 to 3 hours per day"/>
    <x v="5"/>
  </r>
  <r>
    <n v="300000"/>
    <s v="CEO"/>
    <x v="1"/>
    <x v="6"/>
    <s v="2 to 3 hours per day"/>
    <x v="22"/>
  </r>
  <r>
    <n v="115000"/>
    <s v="Mgr Op Excellence"/>
    <x v="2"/>
    <x v="6"/>
    <s v="4 to 6 hours a day"/>
    <x v="18"/>
  </r>
  <r>
    <n v="70000"/>
    <s v="Financial Analyst"/>
    <x v="3"/>
    <x v="6"/>
    <s v="4 to 6 hours a day"/>
    <x v="9"/>
  </r>
  <r>
    <n v="75000"/>
    <s v="Sr. Human Resources Analyst"/>
    <x v="3"/>
    <x v="6"/>
    <s v="2 to 3 hours per day"/>
    <x v="12"/>
  </r>
  <r>
    <n v="40414"/>
    <s v="Performance Improvement Analyst"/>
    <x v="3"/>
    <x v="6"/>
    <s v="4 to 6 hours a day"/>
    <x v="3"/>
  </r>
  <r>
    <n v="65000"/>
    <s v="Data Analyst"/>
    <x v="3"/>
    <x v="6"/>
    <s v="4 to 6 hours a day"/>
    <x v="9"/>
  </r>
  <r>
    <n v="120000"/>
    <s v="Sr. Analyst"/>
    <x v="3"/>
    <x v="6"/>
    <s v="All the 8 hours baby, all the 8!"/>
    <x v="11"/>
  </r>
  <r>
    <n v="108000"/>
    <s v="Technology consultant "/>
    <x v="0"/>
    <x v="6"/>
    <s v="2 to 3 hours per day"/>
    <x v="11"/>
  </r>
  <r>
    <n v="75000"/>
    <s v="Financial Analyst"/>
    <x v="3"/>
    <x v="6"/>
    <s v="4 to 6 hours a day"/>
    <x v="14"/>
  </r>
  <r>
    <n v="45000"/>
    <s v="Technical Analyst"/>
    <x v="3"/>
    <x v="6"/>
    <s v="4 to 6 hours a day"/>
    <x v="18"/>
  </r>
  <r>
    <n v="45000"/>
    <s v="Head Accounts"/>
    <x v="4"/>
    <x v="6"/>
    <s v="4 to 6 hours a day"/>
    <x v="11"/>
  </r>
  <r>
    <n v="90000"/>
    <s v="Operations"/>
    <x v="2"/>
    <x v="6"/>
    <s v="2 to 3 hours per day"/>
    <x v="2"/>
  </r>
  <r>
    <n v="65000"/>
    <s v="Helicopter Mechanic"/>
    <x v="3"/>
    <x v="6"/>
    <s v="2 to 3 hours per day"/>
    <x v="24"/>
  </r>
  <r>
    <n v="70000"/>
    <s v="Program/Mgt Analyst"/>
    <x v="3"/>
    <x v="6"/>
    <s v="2 to 3 hours per day"/>
    <x v="35"/>
  </r>
  <r>
    <n v="160000"/>
    <s v="Director, Analytics"/>
    <x v="3"/>
    <x v="6"/>
    <s v="4 to 6 hours a day"/>
    <x v="14"/>
  </r>
  <r>
    <n v="30000"/>
    <s v="Sales Assistant"/>
    <x v="3"/>
    <x v="6"/>
    <s v="2 to 3 hours per day"/>
    <x v="3"/>
  </r>
  <r>
    <n v="61000"/>
    <s v="Sales ops"/>
    <x v="2"/>
    <x v="6"/>
    <s v="4 to 6 hours a day"/>
    <x v="14"/>
  </r>
  <r>
    <n v="80000"/>
    <s v="Sales Controller"/>
    <x v="6"/>
    <x v="6"/>
    <s v="4 to 6 hours a day"/>
    <x v="18"/>
  </r>
  <r>
    <n v="50000"/>
    <s v="Project coordinator"/>
    <x v="2"/>
    <x v="6"/>
    <s v="4 to 6 hours a day"/>
    <x v="2"/>
  </r>
  <r>
    <n v="95000"/>
    <s v="Program Manager"/>
    <x v="2"/>
    <x v="6"/>
    <s v="1 or 2 hours a day"/>
    <x v="5"/>
  </r>
  <r>
    <n v="39000"/>
    <s v="Content Analyst "/>
    <x v="3"/>
    <x v="6"/>
    <s v="All the 8 hours baby, all the 8!"/>
    <x v="9"/>
  </r>
  <r>
    <n v="60000"/>
    <s v="business analyst"/>
    <x v="3"/>
    <x v="6"/>
    <s v="4 to 6 hours a day"/>
    <x v="10"/>
  </r>
  <r>
    <n v="125000"/>
    <s v="Analyst"/>
    <x v="3"/>
    <x v="6"/>
    <s v="2 to 3 hours per day"/>
    <x v="2"/>
  </r>
  <r>
    <n v="80000"/>
    <s v="program coordinator - automotive"/>
    <x v="2"/>
    <x v="6"/>
    <s v="4 to 6 hours a day"/>
    <x v="3"/>
  </r>
  <r>
    <n v="53000"/>
    <s v="Financial Analyst"/>
    <x v="3"/>
    <x v="6"/>
    <s v="4 to 6 hours a day"/>
    <x v="22"/>
  </r>
  <r>
    <n v="105000"/>
    <s v="Senior Consultant"/>
    <x v="0"/>
    <x v="6"/>
    <s v="2 to 3 hours per day"/>
    <x v="18"/>
  </r>
  <r>
    <n v="52000"/>
    <s v="Maint Sys Support Specialist"/>
    <x v="5"/>
    <x v="6"/>
    <s v="4 to 6 hours a day"/>
    <x v="35"/>
  </r>
  <r>
    <n v="35000"/>
    <s v="IT Specialist"/>
    <x v="5"/>
    <x v="6"/>
    <s v="4 to 6 hours a day"/>
    <x v="5"/>
  </r>
  <r>
    <n v="62000"/>
    <s v="System Analyst "/>
    <x v="3"/>
    <x v="6"/>
    <s v="2 to 3 hours per day"/>
    <x v="2"/>
  </r>
  <r>
    <n v="30232"/>
    <s v="Accounts Supervisor"/>
    <x v="4"/>
    <x v="6"/>
    <s v="2 to 3 hours per day"/>
    <x v="14"/>
  </r>
  <r>
    <n v="41000"/>
    <s v="Business Analyst"/>
    <x v="3"/>
    <x v="6"/>
    <s v="All the 8 hours baby, all the 8!"/>
    <x v="8"/>
  </r>
  <r>
    <n v="65000"/>
    <s v="security analyst"/>
    <x v="3"/>
    <x v="6"/>
    <s v="2 to 3 hours per day"/>
    <x v="5"/>
  </r>
  <r>
    <n v="48500"/>
    <s v="Loss Prevention Finance Coordinator"/>
    <x v="2"/>
    <x v="6"/>
    <s v="2 to 3 hours per day"/>
    <x v="5"/>
  </r>
  <r>
    <n v="33900"/>
    <s v="Administrative Assistant"/>
    <x v="3"/>
    <x v="6"/>
    <s v="2 to 3 hours per day"/>
    <x v="5"/>
  </r>
  <r>
    <n v="85000"/>
    <s v="Director, IT/Operations"/>
    <x v="1"/>
    <x v="6"/>
    <s v="4 to 6 hours a day"/>
    <x v="18"/>
  </r>
  <r>
    <n v="48000"/>
    <s v="Operations Support Coordinator"/>
    <x v="2"/>
    <x v="6"/>
    <s v="2 to 3 hours per day"/>
    <x v="6"/>
  </r>
  <r>
    <n v="95000"/>
    <s v="Business Analyst"/>
    <x v="3"/>
    <x v="6"/>
    <s v="2 to 3 hours per day"/>
    <x v="13"/>
  </r>
  <r>
    <n v="75000"/>
    <s v="sr financial analyst"/>
    <x v="3"/>
    <x v="6"/>
    <s v="2 to 3 hours per day"/>
    <x v="4"/>
  </r>
  <r>
    <n v="100000"/>
    <s v="director"/>
    <x v="1"/>
    <x v="6"/>
    <s v="4 to 6 hours a day"/>
    <x v="5"/>
  </r>
  <r>
    <n v="40000"/>
    <s v="High School Teacher"/>
    <x v="2"/>
    <x v="6"/>
    <s v="2 to 3 hours per day"/>
    <x v="2"/>
  </r>
  <r>
    <n v="85000"/>
    <s v="actuary"/>
    <x v="4"/>
    <x v="6"/>
    <s v="All the 8 hours baby, all the 8!"/>
    <x v="7"/>
  </r>
  <r>
    <n v="92500"/>
    <s v="Dir of Analytics"/>
    <x v="3"/>
    <x v="6"/>
    <s v="2 to 3 hours per day"/>
    <x v="18"/>
  </r>
  <r>
    <n v="32000"/>
    <s v="Reporting Manager"/>
    <x v="2"/>
    <x v="6"/>
    <s v="4 to 6 hours a day"/>
    <x v="7"/>
  </r>
  <r>
    <n v="55000"/>
    <s v="Analyst"/>
    <x v="3"/>
    <x v="6"/>
    <s v="4 to 6 hours a day"/>
    <x v="5"/>
  </r>
  <r>
    <n v="40000"/>
    <s v="Data Research Assistant"/>
    <x v="3"/>
    <x v="6"/>
    <s v="All the 8 hours baby, all the 8!"/>
    <x v="8"/>
  </r>
  <r>
    <n v="43600"/>
    <s v="Data Analyst"/>
    <x v="3"/>
    <x v="6"/>
    <s v="4 to 6 hours a day"/>
    <x v="14"/>
  </r>
  <r>
    <n v="65000"/>
    <s v="Security Access Governance Analyst"/>
    <x v="3"/>
    <x v="6"/>
    <s v="1 or 2 hours a day"/>
    <x v="3"/>
  </r>
  <r>
    <n v="40000"/>
    <s v="IT Capacity Planner"/>
    <x v="3"/>
    <x v="6"/>
    <s v="All the 8 hours baby, all the 8!"/>
    <x v="17"/>
  </r>
  <r>
    <n v="50000"/>
    <s v="Boss"/>
    <x v="1"/>
    <x v="6"/>
    <s v="All the 8 hours baby, all the 8!"/>
    <x v="18"/>
  </r>
  <r>
    <n v="135000"/>
    <s v="Director, P&amp;A"/>
    <x v="1"/>
    <x v="6"/>
    <s v="4 to 6 hours a day"/>
    <x v="12"/>
  </r>
  <r>
    <n v="115000"/>
    <s v="Principal Financial Analyst"/>
    <x v="3"/>
    <x v="6"/>
    <s v="4 to 6 hours a day"/>
    <x v="5"/>
  </r>
  <r>
    <n v="70000"/>
    <s v="Financial Analyst"/>
    <x v="3"/>
    <x v="6"/>
    <s v="All the 8 hours baby, all the 8!"/>
    <x v="18"/>
  </r>
  <r>
    <n v="60000"/>
    <s v="Store keeper"/>
    <x v="3"/>
    <x v="6"/>
    <s v="2 to 3 hours per day"/>
    <x v="3"/>
  </r>
  <r>
    <n v="87456"/>
    <s v="qa team supervisor "/>
    <x v="2"/>
    <x v="6"/>
    <s v="2 to 3 hours per day"/>
    <x v="10"/>
  </r>
  <r>
    <n v="43000"/>
    <s v="Financial Analyst"/>
    <x v="3"/>
    <x v="6"/>
    <s v="4 to 6 hours a day"/>
    <x v="7"/>
  </r>
  <r>
    <n v="75010"/>
    <s v="Senior Business Analyst"/>
    <x v="3"/>
    <x v="6"/>
    <s v="2 to 3 hours per day"/>
    <x v="15"/>
  </r>
  <r>
    <n v="150000"/>
    <s v="Controller"/>
    <x v="6"/>
    <x v="6"/>
    <s v="4 to 6 hours a day"/>
    <x v="12"/>
  </r>
  <r>
    <n v="105000"/>
    <s v="business analyst"/>
    <x v="3"/>
    <x v="6"/>
    <s v="4 to 6 hours a day"/>
    <x v="2"/>
  </r>
  <r>
    <n v="70000"/>
    <s v="Client Manager"/>
    <x v="2"/>
    <x v="6"/>
    <s v="4 to 6 hours a day"/>
    <x v="8"/>
  </r>
  <r>
    <n v="57000"/>
    <s v="Construction Engineer"/>
    <x v="8"/>
    <x v="6"/>
    <s v="2 to 3 hours per day"/>
    <x v="8"/>
  </r>
  <r>
    <n v="135000"/>
    <s v="Marketing Insights Manager"/>
    <x v="2"/>
    <x v="6"/>
    <s v="All the 8 hours baby, all the 8!"/>
    <x v="18"/>
  </r>
  <r>
    <n v="60000"/>
    <s v="Sales Manager"/>
    <x v="2"/>
    <x v="6"/>
    <s v="2 to 3 hours per day"/>
    <x v="9"/>
  </r>
  <r>
    <n v="260000"/>
    <s v="CFO"/>
    <x v="1"/>
    <x v="6"/>
    <s v="2 to 3 hours per day"/>
    <x v="5"/>
  </r>
  <r>
    <n v="125000"/>
    <s v="VP, Operational Analytics"/>
    <x v="1"/>
    <x v="6"/>
    <s v="4 to 6 hours a day"/>
    <x v="5"/>
  </r>
  <r>
    <n v="45000"/>
    <s v="Staff accountant -- Auditing"/>
    <x v="4"/>
    <x v="6"/>
    <s v="All the 8 hours baby, all the 8!"/>
    <x v="9"/>
  </r>
  <r>
    <n v="65000"/>
    <s v="Controller"/>
    <x v="6"/>
    <x v="6"/>
    <s v="4 to 6 hours a day"/>
    <x v="26"/>
  </r>
  <r>
    <n v="90000"/>
    <s v="Performance manager"/>
    <x v="2"/>
    <x v="6"/>
    <s v="4 to 6 hours a day"/>
    <x v="14"/>
  </r>
  <r>
    <n v="60000"/>
    <s v="Business Anaylyst"/>
    <x v="3"/>
    <x v="6"/>
    <s v="2 to 3 hours per day"/>
    <x v="8"/>
  </r>
  <r>
    <n v="35000"/>
    <s v="BI Analyst"/>
    <x v="3"/>
    <x v="6"/>
    <s v="All the 8 hours baby, all the 8!"/>
    <x v="2"/>
  </r>
  <r>
    <n v="69000"/>
    <s v="Financial Analysist"/>
    <x v="3"/>
    <x v="6"/>
    <s v="2 to 3 hours per day"/>
    <x v="2"/>
  </r>
  <r>
    <n v="75000"/>
    <s v="Controller"/>
    <x v="6"/>
    <x v="6"/>
    <s v="2 to 3 hours per day"/>
    <x v="2"/>
  </r>
  <r>
    <n v="59000"/>
    <s v="Management Analyst"/>
    <x v="3"/>
    <x v="6"/>
    <s v="4 to 6 hours a day"/>
    <x v="21"/>
  </r>
  <r>
    <n v="27840"/>
    <s v="Data Entry Clerk III"/>
    <x v="3"/>
    <x v="6"/>
    <s v="2 to 3 hours per day"/>
    <x v="7"/>
  </r>
  <r>
    <n v="75000"/>
    <s v="Financial Analyst"/>
    <x v="3"/>
    <x v="6"/>
    <s v="4 to 6 hours a day"/>
    <x v="10"/>
  </r>
  <r>
    <n v="60000"/>
    <s v="Quality Management"/>
    <x v="2"/>
    <x v="6"/>
    <s v="2 to 3 hours per day"/>
    <x v="5"/>
  </r>
  <r>
    <n v="56000"/>
    <s v="Analyst"/>
    <x v="3"/>
    <x v="6"/>
    <s v="1 or 2 hours a day"/>
    <x v="17"/>
  </r>
  <r>
    <n v="88000"/>
    <s v="Manager, Strategy &amp; Insights"/>
    <x v="2"/>
    <x v="6"/>
    <s v="4 to 6 hours a day"/>
    <x v="17"/>
  </r>
  <r>
    <n v="80000"/>
    <s v="Financial/Data Analyst"/>
    <x v="3"/>
    <x v="6"/>
    <s v="4 to 6 hours a day"/>
    <x v="15"/>
  </r>
  <r>
    <n v="61000"/>
    <s v="Financial Analyst"/>
    <x v="3"/>
    <x v="6"/>
    <s v="4 to 6 hours a day"/>
    <x v="16"/>
  </r>
  <r>
    <n v="60000"/>
    <s v="Quality Assurance Engineer"/>
    <x v="8"/>
    <x v="6"/>
    <s v="1 or 2 hours a day"/>
    <x v="15"/>
  </r>
  <r>
    <n v="60000"/>
    <s v="sample manager"/>
    <x v="2"/>
    <x v="6"/>
    <s v="4 to 6 hours a day"/>
    <x v="10"/>
  </r>
  <r>
    <n v="74000"/>
    <s v="marketing specialist"/>
    <x v="5"/>
    <x v="6"/>
    <s v="4 to 6 hours a day"/>
    <x v="5"/>
  </r>
  <r>
    <n v="95856"/>
    <s v="Analyst"/>
    <x v="3"/>
    <x v="6"/>
    <s v="2 to 3 hours per day"/>
    <x v="13"/>
  </r>
  <r>
    <n v="40000"/>
    <s v="Staff Accountant"/>
    <x v="4"/>
    <x v="6"/>
    <s v="2 to 3 hours per day"/>
    <x v="18"/>
  </r>
  <r>
    <n v="90000"/>
    <s v="Senior Analyst"/>
    <x v="3"/>
    <x v="6"/>
    <s v="4 to 6 hours a day"/>
    <x v="22"/>
  </r>
  <r>
    <n v="100000"/>
    <s v="Finance Manager"/>
    <x v="2"/>
    <x v="6"/>
    <s v="4 to 6 hours a day"/>
    <x v="1"/>
  </r>
  <r>
    <n v="56000"/>
    <s v="Accountant"/>
    <x v="4"/>
    <x v="6"/>
    <s v="4 to 6 hours a day"/>
    <x v="7"/>
  </r>
  <r>
    <n v="85000"/>
    <s v="Senior Executive Compensation Analyst "/>
    <x v="3"/>
    <x v="6"/>
    <s v="4 to 6 hours a day"/>
    <x v="14"/>
  </r>
  <r>
    <n v="55000"/>
    <s v="Systems Analyst"/>
    <x v="3"/>
    <x v="6"/>
    <s v="1 or 2 hours a day"/>
    <x v="11"/>
  </r>
  <r>
    <n v="50846"/>
    <s v="Program &amp; Policy Analyst-Advanced"/>
    <x v="3"/>
    <x v="6"/>
    <s v="4 to 6 hours a day"/>
    <x v="12"/>
  </r>
  <r>
    <n v="63000"/>
    <s v="Senior Staff Accountant"/>
    <x v="4"/>
    <x v="6"/>
    <s v="All the 8 hours baby, all the 8!"/>
    <x v="6"/>
  </r>
  <r>
    <n v="70000"/>
    <s v="Develope"/>
    <x v="3"/>
    <x v="6"/>
    <s v="1 or 2 hours a day"/>
    <x v="15"/>
  </r>
  <r>
    <n v="40000"/>
    <s v="Senior Materials Handler"/>
    <x v="2"/>
    <x v="6"/>
    <s v="2 to 3 hours per day"/>
    <x v="35"/>
  </r>
  <r>
    <n v="107000"/>
    <s v="Certified Public Accountant"/>
    <x v="4"/>
    <x v="6"/>
    <s v="4 to 6 hours a day"/>
    <x v="10"/>
  </r>
  <r>
    <n v="82000"/>
    <s v="Manager - Marketing Analytics"/>
    <x v="2"/>
    <x v="6"/>
    <s v="4 to 6 hours a day"/>
    <x v="5"/>
  </r>
  <r>
    <n v="69000"/>
    <s v="master scheduler"/>
    <x v="6"/>
    <x v="6"/>
    <s v="4 to 6 hours a day"/>
    <x v="2"/>
  </r>
  <r>
    <n v="70000"/>
    <s v="Project Manager"/>
    <x v="2"/>
    <x v="6"/>
    <s v="4 to 6 hours a day"/>
    <x v="3"/>
  </r>
  <r>
    <n v="45000"/>
    <s v="Staff Assistant"/>
    <x v="3"/>
    <x v="6"/>
    <s v="4 to 6 hours a day"/>
    <x v="11"/>
  </r>
  <r>
    <n v="50000"/>
    <s v="Data Analyst"/>
    <x v="3"/>
    <x v="6"/>
    <s v="4 to 6 hours a day"/>
    <x v="9"/>
  </r>
  <r>
    <n v="192000"/>
    <s v="Publisher"/>
    <x v="1"/>
    <x v="6"/>
    <s v="All the 8 hours baby, all the 8!"/>
    <x v="4"/>
  </r>
  <r>
    <n v="54000"/>
    <s v="Resource Planning Analyst"/>
    <x v="3"/>
    <x v="6"/>
    <s v="All the 8 hours baby, all the 8!"/>
    <x v="15"/>
  </r>
  <r>
    <n v="140000"/>
    <s v="Senior Accountant"/>
    <x v="4"/>
    <x v="6"/>
    <s v="4 to 6 hours a day"/>
    <x v="10"/>
  </r>
  <r>
    <n v="80000"/>
    <s v="Manager"/>
    <x v="2"/>
    <x v="6"/>
    <s v="1 or 2 hours a day"/>
    <x v="15"/>
  </r>
  <r>
    <n v="49500"/>
    <s v="Financial Analyst II"/>
    <x v="3"/>
    <x v="6"/>
    <s v="4 to 6 hours a day"/>
    <x v="29"/>
  </r>
  <r>
    <n v="80000"/>
    <s v="Developer"/>
    <x v="3"/>
    <x v="6"/>
    <s v="1 or 2 hours a day"/>
    <x v="21"/>
  </r>
  <r>
    <n v="125000"/>
    <s v="Vice President of Performance Management"/>
    <x v="2"/>
    <x v="6"/>
    <s v="4 to 6 hours a day"/>
    <x v="17"/>
  </r>
  <r>
    <n v="105000"/>
    <s v="Director of Technology"/>
    <x v="1"/>
    <x v="6"/>
    <s v="1 or 2 hours a day"/>
    <x v="18"/>
  </r>
  <r>
    <n v="75000"/>
    <s v="Financial Analyst"/>
    <x v="3"/>
    <x v="6"/>
    <s v="4 to 6 hours a day"/>
    <x v="11"/>
  </r>
  <r>
    <n v="110000"/>
    <s v="Business Analytics Associate"/>
    <x v="3"/>
    <x v="6"/>
    <s v="1 or 2 hours a day"/>
    <x v="5"/>
  </r>
  <r>
    <n v="125000"/>
    <s v="Finance Manager"/>
    <x v="2"/>
    <x v="6"/>
    <s v="4 to 6 hours a day"/>
    <x v="12"/>
  </r>
  <r>
    <n v="60000"/>
    <s v="Business Information Analyst"/>
    <x v="3"/>
    <x v="6"/>
    <s v="All the 8 hours baby, all the 8!"/>
    <x v="10"/>
  </r>
  <r>
    <n v="57500"/>
    <s v="Planning Supervisor"/>
    <x v="2"/>
    <x v="6"/>
    <s v="4 to 6 hours a day"/>
    <x v="22"/>
  </r>
  <r>
    <n v="80000"/>
    <s v="Manager of Data Analytics"/>
    <x v="2"/>
    <x v="6"/>
    <s v="4 to 6 hours a day"/>
    <x v="5"/>
  </r>
  <r>
    <n v="33000"/>
    <s v="Quality Control Supervisor"/>
    <x v="6"/>
    <x v="6"/>
    <s v="4 to 6 hours a day"/>
    <x v="9"/>
  </r>
  <r>
    <n v="100000"/>
    <s v="Senior Financial Analyst"/>
    <x v="3"/>
    <x v="6"/>
    <s v="4 to 6 hours a day"/>
    <x v="7"/>
  </r>
  <r>
    <n v="60000"/>
    <s v="project manager"/>
    <x v="2"/>
    <x v="6"/>
    <s v="2 to 3 hours per day"/>
    <x v="2"/>
  </r>
  <r>
    <n v="95000"/>
    <s v="Cost Analyst"/>
    <x v="3"/>
    <x v="6"/>
    <s v="2 to 3 hours per day"/>
    <x v="11"/>
  </r>
  <r>
    <n v="24000"/>
    <s v="clerk 24 hrs per week"/>
    <x v="3"/>
    <x v="6"/>
    <s v="1 or 2 hours a day"/>
    <x v="55"/>
  </r>
  <r>
    <n v="50000"/>
    <s v="Engineering Intern"/>
    <x v="8"/>
    <x v="6"/>
    <s v="4 to 6 hours a day"/>
    <x v="37"/>
  </r>
  <r>
    <n v="103000"/>
    <s v="Controller"/>
    <x v="6"/>
    <x v="6"/>
    <s v="4 to 6 hours a day"/>
    <x v="39"/>
  </r>
  <r>
    <n v="36000"/>
    <s v="Data Specialist"/>
    <x v="5"/>
    <x v="6"/>
    <s v="All the 8 hours baby, all the 8!"/>
    <x v="3"/>
  </r>
  <r>
    <n v="85000"/>
    <s v="Senior Analyst"/>
    <x v="3"/>
    <x v="6"/>
    <s v="4 to 6 hours a day"/>
    <x v="24"/>
  </r>
  <r>
    <n v="85000"/>
    <s v="energy engineer"/>
    <x v="8"/>
    <x v="6"/>
    <s v="2 to 3 hours per day"/>
    <x v="12"/>
  </r>
  <r>
    <n v="120000"/>
    <s v="Finance Manager"/>
    <x v="2"/>
    <x v="6"/>
    <s v="2 to 3 hours per day"/>
    <x v="14"/>
  </r>
  <r>
    <n v="69960"/>
    <s v="Measurement &amp; Verification Engineer"/>
    <x v="8"/>
    <x v="6"/>
    <s v="2 to 3 hours per day"/>
    <x v="39"/>
  </r>
  <r>
    <n v="97000"/>
    <s v="Sr. Manager of Finance"/>
    <x v="2"/>
    <x v="6"/>
    <s v="4 to 6 hours a day"/>
    <x v="21"/>
  </r>
  <r>
    <n v="62000"/>
    <s v="Measurement Specialist"/>
    <x v="5"/>
    <x v="6"/>
    <s v="All the 8 hours baby, all the 8!"/>
    <x v="12"/>
  </r>
  <r>
    <n v="44000"/>
    <s v="Test engineer"/>
    <x v="8"/>
    <x v="6"/>
    <s v="4 to 6 hours a day"/>
    <x v="18"/>
  </r>
  <r>
    <n v="150000"/>
    <s v="VP, Business Management"/>
    <x v="2"/>
    <x v="6"/>
    <s v="2 to 3 hours per day"/>
    <x v="22"/>
  </r>
  <r>
    <n v="73500"/>
    <s v="Senior Underwriting Analyst"/>
    <x v="3"/>
    <x v="6"/>
    <s v="All the 8 hours baby, all the 8!"/>
    <x v="15"/>
  </r>
  <r>
    <n v="77500"/>
    <s v="Sr Financial Analyst"/>
    <x v="3"/>
    <x v="6"/>
    <s v="4 to 6 hours a day"/>
    <x v="11"/>
  </r>
  <r>
    <n v="60800"/>
    <s v="Data Integrity &amp; Reporting Tool Analyst"/>
    <x v="3"/>
    <x v="6"/>
    <s v="All the 8 hours baby, all the 8!"/>
    <x v="5"/>
  </r>
  <r>
    <n v="136000"/>
    <s v="Manager FP and A"/>
    <x v="2"/>
    <x v="6"/>
    <s v="4 to 6 hours a day"/>
    <x v="5"/>
  </r>
  <r>
    <n v="95000"/>
    <s v="Stress Engineer"/>
    <x v="8"/>
    <x v="6"/>
    <s v="4 to 6 hours a day"/>
    <x v="21"/>
  </r>
  <r>
    <n v="130000"/>
    <s v="Manager"/>
    <x v="2"/>
    <x v="6"/>
    <s v="1 or 2 hours a day"/>
    <x v="12"/>
  </r>
  <r>
    <n v="65000"/>
    <s v="eeo analyst"/>
    <x v="3"/>
    <x v="6"/>
    <s v="2 to 3 hours per day"/>
    <x v="5"/>
  </r>
  <r>
    <n v="80000"/>
    <s v="Sr Process Consultant"/>
    <x v="0"/>
    <x v="6"/>
    <s v="2 to 3 hours per day"/>
    <x v="3"/>
  </r>
  <r>
    <n v="37000"/>
    <s v="Credentialing Coordinator &amp; Productivity Reports &quot;Guru&quot;"/>
    <x v="7"/>
    <x v="6"/>
    <s v="2 to 3 hours per day"/>
    <x v="22"/>
  </r>
  <r>
    <n v="40000"/>
    <s v="Transportation Planner"/>
    <x v="2"/>
    <x v="6"/>
    <s v="1 or 2 hours a day"/>
    <x v="3"/>
  </r>
  <r>
    <n v="49000"/>
    <s v="Research Analyst"/>
    <x v="3"/>
    <x v="6"/>
    <s v="4 to 6 hours a day"/>
    <x v="5"/>
  </r>
  <r>
    <n v="65000"/>
    <s v="Data Analyst"/>
    <x v="3"/>
    <x v="6"/>
    <s v="All the 8 hours baby, all the 8!"/>
    <x v="21"/>
  </r>
  <r>
    <n v="55000"/>
    <s v="Risk Analyst"/>
    <x v="3"/>
    <x v="6"/>
    <s v="All the 8 hours baby, all the 8!"/>
    <x v="7"/>
  </r>
  <r>
    <n v="40000"/>
    <s v="Project Coordinator"/>
    <x v="2"/>
    <x v="6"/>
    <s v="4 to 6 hours a day"/>
    <x v="7"/>
  </r>
  <r>
    <n v="60000"/>
    <s v="business analyst"/>
    <x v="3"/>
    <x v="6"/>
    <s v="4 to 6 hours a day"/>
    <x v="18"/>
  </r>
  <r>
    <n v="150000"/>
    <s v="Senior Analyst"/>
    <x v="3"/>
    <x v="6"/>
    <s v="2 to 3 hours per day"/>
    <x v="22"/>
  </r>
  <r>
    <n v="88000"/>
    <s v="Manager, Financial Planning &amp; Analysis"/>
    <x v="2"/>
    <x v="6"/>
    <s v="4 to 6 hours a day"/>
    <x v="41"/>
  </r>
  <r>
    <n v="64500"/>
    <s v="Lead Budget/Financial Analyst"/>
    <x v="3"/>
    <x v="6"/>
    <s v="4 to 6 hours a day"/>
    <x v="13"/>
  </r>
  <r>
    <n v="50000"/>
    <s v="Accounting Supervisor"/>
    <x v="4"/>
    <x v="6"/>
    <s v="4 to 6 hours a day"/>
    <x v="18"/>
  </r>
  <r>
    <n v="120000"/>
    <s v="Finance Manager"/>
    <x v="2"/>
    <x v="6"/>
    <s v="2 to 3 hours per day"/>
    <x v="5"/>
  </r>
  <r>
    <n v="107000"/>
    <s v="Tax Manager"/>
    <x v="2"/>
    <x v="6"/>
    <s v="All the 8 hours baby, all the 8!"/>
    <x v="44"/>
  </r>
  <r>
    <n v="40000"/>
    <s v="Metrics Analyst"/>
    <x v="3"/>
    <x v="6"/>
    <s v="2 to 3 hours per day"/>
    <x v="15"/>
  </r>
  <r>
    <n v="81000"/>
    <s v="Finance &amp; IT Manager"/>
    <x v="2"/>
    <x v="6"/>
    <s v="1 or 2 hours a day"/>
    <x v="10"/>
  </r>
  <r>
    <n v="45000"/>
    <s v="Technical Support Specialist"/>
    <x v="5"/>
    <x v="6"/>
    <s v="4 to 6 hours a day"/>
    <x v="2"/>
  </r>
  <r>
    <n v="49000"/>
    <s v="Clinical Data Specialist"/>
    <x v="5"/>
    <x v="6"/>
    <s v="4 to 6 hours a day"/>
    <x v="14"/>
  </r>
  <r>
    <n v="72000"/>
    <s v="Manager"/>
    <x v="2"/>
    <x v="6"/>
    <s v="1 or 2 hours a day"/>
    <x v="2"/>
  </r>
  <r>
    <n v="50000"/>
    <s v="Digital Analyst"/>
    <x v="3"/>
    <x v="6"/>
    <s v="4 to 6 hours a day"/>
    <x v="11"/>
  </r>
  <r>
    <n v="57678"/>
    <s v="Financial Analyst"/>
    <x v="3"/>
    <x v="6"/>
    <s v="4 to 6 hours a day"/>
    <x v="17"/>
  </r>
  <r>
    <n v="80442"/>
    <s v="Senior Budget Analyst"/>
    <x v="3"/>
    <x v="6"/>
    <s v="4 to 6 hours a day"/>
    <x v="6"/>
  </r>
  <r>
    <n v="75000"/>
    <s v="HR Cordinator"/>
    <x v="2"/>
    <x v="6"/>
    <s v="1 or 2 hours a day"/>
    <x v="26"/>
  </r>
  <r>
    <n v="61000"/>
    <s v="Treasury Analyst"/>
    <x v="3"/>
    <x v="6"/>
    <s v="4 to 6 hours a day"/>
    <x v="10"/>
  </r>
  <r>
    <n v="77000"/>
    <s v="Assistant Engineer"/>
    <x v="8"/>
    <x v="6"/>
    <s v="4 to 6 hours a day"/>
    <x v="5"/>
  </r>
  <r>
    <n v="92000"/>
    <s v="Controller"/>
    <x v="6"/>
    <x v="6"/>
    <s v="2 to 3 hours per day"/>
    <x v="26"/>
  </r>
  <r>
    <n v="72000"/>
    <s v="sr. senior analyst"/>
    <x v="3"/>
    <x v="6"/>
    <s v="All the 8 hours baby, all the 8!"/>
    <x v="5"/>
  </r>
  <r>
    <n v="111000"/>
    <s v="Project Manager - Finance"/>
    <x v="2"/>
    <x v="6"/>
    <s v="2 to 3 hours per day"/>
    <x v="5"/>
  </r>
  <r>
    <n v="80000"/>
    <s v="Senior analyst, ops support"/>
    <x v="3"/>
    <x v="6"/>
    <s v="4 to 6 hours a day"/>
    <x v="2"/>
  </r>
  <r>
    <n v="24000"/>
    <s v="inventory controller"/>
    <x v="6"/>
    <x v="6"/>
    <s v="1 or 2 hours a day"/>
    <x v="17"/>
  </r>
  <r>
    <n v="61000"/>
    <s v="Accounting manager"/>
    <x v="2"/>
    <x v="6"/>
    <s v="2 to 3 hours per day"/>
    <x v="12"/>
  </r>
  <r>
    <n v="96230"/>
    <s v="Manager, Data Management"/>
    <x v="2"/>
    <x v="6"/>
    <s v="4 to 6 hours a day"/>
    <x v="35"/>
  </r>
  <r>
    <n v="75000"/>
    <s v="Business Analyst"/>
    <x v="3"/>
    <x v="6"/>
    <s v="2 to 3 hours per day"/>
    <x v="16"/>
  </r>
  <r>
    <n v="102000"/>
    <s v="Sales Analyst"/>
    <x v="3"/>
    <x v="6"/>
    <s v="4 to 6 hours a day"/>
    <x v="14"/>
  </r>
  <r>
    <n v="67000"/>
    <s v="accounting systems manager "/>
    <x v="2"/>
    <x v="6"/>
    <s v="2 to 3 hours per day"/>
    <x v="2"/>
  </r>
  <r>
    <n v="60000"/>
    <s v="Business Intelligence Supervisor"/>
    <x v="2"/>
    <x v="6"/>
    <s v="2 to 3 hours per day"/>
    <x v="8"/>
  </r>
  <r>
    <n v="42000"/>
    <s v="Service Solution Rep"/>
    <x v="3"/>
    <x v="6"/>
    <s v="All the 8 hours baby, all the 8!"/>
    <x v="17"/>
  </r>
  <r>
    <n v="85000"/>
    <s v="sr analyst"/>
    <x v="3"/>
    <x v="6"/>
    <s v="4 to 6 hours a day"/>
    <x v="26"/>
  </r>
  <r>
    <n v="109000"/>
    <s v="Mgr Technology"/>
    <x v="2"/>
    <x v="6"/>
    <s v="4 to 6 hours a day"/>
    <x v="18"/>
  </r>
  <r>
    <n v="77000"/>
    <s v="Chemical Engineer"/>
    <x v="8"/>
    <x v="6"/>
    <s v="2 to 3 hours per day"/>
    <x v="13"/>
  </r>
  <r>
    <n v="64000"/>
    <s v="Program Manager"/>
    <x v="2"/>
    <x v="6"/>
    <s v="2 to 3 hours per day"/>
    <x v="10"/>
  </r>
  <r>
    <n v="76000"/>
    <s v="Sr. Analyst"/>
    <x v="3"/>
    <x v="6"/>
    <s v="All the 8 hours baby, all the 8!"/>
    <x v="5"/>
  </r>
  <r>
    <n v="45000"/>
    <s v="Data Specialist"/>
    <x v="5"/>
    <x v="6"/>
    <s v="2 to 3 hours per day"/>
    <x v="5"/>
  </r>
  <r>
    <n v="61000"/>
    <s v="Financial Analyst"/>
    <x v="3"/>
    <x v="6"/>
    <s v="4 to 6 hours a day"/>
    <x v="14"/>
  </r>
  <r>
    <n v="66000"/>
    <s v="Director of Business Analytics"/>
    <x v="3"/>
    <x v="6"/>
    <s v="4 to 6 hours a day"/>
    <x v="17"/>
  </r>
  <r>
    <n v="55000"/>
    <s v="Supplier Manager"/>
    <x v="2"/>
    <x v="6"/>
    <s v="2 to 3 hours per day"/>
    <x v="21"/>
  </r>
  <r>
    <n v="32000"/>
    <s v="Reports Writer"/>
    <x v="7"/>
    <x v="6"/>
    <s v="4 to 6 hours a day"/>
    <x v="5"/>
  </r>
  <r>
    <n v="74300"/>
    <s v="Senior Business Research Analyst"/>
    <x v="3"/>
    <x v="6"/>
    <s v="4 to 6 hours a day"/>
    <x v="9"/>
  </r>
  <r>
    <n v="95000"/>
    <s v="Sr Financial Analyst"/>
    <x v="3"/>
    <x v="6"/>
    <s v="4 to 6 hours a day"/>
    <x v="18"/>
  </r>
  <r>
    <n v="64300"/>
    <s v="Financial Analst"/>
    <x v="4"/>
    <x v="6"/>
    <s v="4 to 6 hours a day"/>
    <x v="18"/>
  </r>
  <r>
    <n v="250000"/>
    <s v="consultant"/>
    <x v="0"/>
    <x v="6"/>
    <s v="All the 8 hours baby, all the 8!"/>
    <x v="2"/>
  </r>
  <r>
    <n v="89000"/>
    <s v="Finance Manager"/>
    <x v="2"/>
    <x v="6"/>
    <s v="2 to 3 hours per day"/>
    <x v="5"/>
  </r>
  <r>
    <n v="75000"/>
    <s v="Financial Analyst"/>
    <x v="3"/>
    <x v="6"/>
    <s v="All the 8 hours baby, all the 8!"/>
    <x v="16"/>
  </r>
  <r>
    <n v="45000"/>
    <s v="Excel Business Analyst"/>
    <x v="3"/>
    <x v="6"/>
    <s v="All the 8 hours baby, all the 8!"/>
    <x v="14"/>
  </r>
  <r>
    <n v="127500"/>
    <s v="SVP"/>
    <x v="1"/>
    <x v="6"/>
    <s v="All the 8 hours baby, all the 8!"/>
    <x v="39"/>
  </r>
  <r>
    <n v="170000"/>
    <s v="CFO"/>
    <x v="1"/>
    <x v="6"/>
    <s v="2 to 3 hours per day"/>
    <x v="35"/>
  </r>
  <r>
    <n v="62000"/>
    <s v="info analyst"/>
    <x v="3"/>
    <x v="6"/>
    <s v="All the 8 hours baby, all the 8!"/>
    <x v="4"/>
  </r>
  <r>
    <n v="22000"/>
    <s v="Data Manager"/>
    <x v="2"/>
    <x v="6"/>
    <s v="4 to 6 hours a day"/>
    <x v="9"/>
  </r>
  <r>
    <n v="45000"/>
    <s v="Business Analyst"/>
    <x v="3"/>
    <x v="6"/>
    <s v="4 to 6 hours a day"/>
    <x v="3"/>
  </r>
  <r>
    <n v="145000"/>
    <s v="Associate"/>
    <x v="3"/>
    <x v="6"/>
    <s v="4 to 6 hours a day"/>
    <x v="15"/>
  </r>
  <r>
    <n v="89000"/>
    <s v="BI Analyst"/>
    <x v="3"/>
    <x v="6"/>
    <s v="All the 8 hours baby, all the 8!"/>
    <x v="21"/>
  </r>
  <r>
    <n v="38000"/>
    <s v="Accountant"/>
    <x v="4"/>
    <x v="6"/>
    <s v="4 to 6 hours a day"/>
    <x v="1"/>
  </r>
  <r>
    <n v="105000"/>
    <s v="Business Banker"/>
    <x v="2"/>
    <x v="6"/>
    <s v="1 or 2 hours a day"/>
    <x v="22"/>
  </r>
  <r>
    <n v="70970"/>
    <s v="Sr. Risk Analyst"/>
    <x v="3"/>
    <x v="6"/>
    <s v="4 to 6 hours a day"/>
    <x v="24"/>
  </r>
  <r>
    <n v="125000"/>
    <s v="Consultant"/>
    <x v="0"/>
    <x v="6"/>
    <s v="All the 8 hours baby, all the 8!"/>
    <x v="3"/>
  </r>
  <r>
    <n v="59000"/>
    <s v="Operations Manager"/>
    <x v="2"/>
    <x v="6"/>
    <s v="4 to 6 hours a day"/>
    <x v="18"/>
  </r>
  <r>
    <n v="71500"/>
    <s v="Management Reporting Analyst"/>
    <x v="3"/>
    <x v="6"/>
    <s v="4 to 6 hours a day"/>
    <x v="14"/>
  </r>
  <r>
    <n v="90000"/>
    <s v="Operationsl Regional Manager"/>
    <x v="2"/>
    <x v="6"/>
    <s v="4 to 6 hours a day"/>
    <x v="12"/>
  </r>
  <r>
    <n v="40000"/>
    <s v="QA Data Analyst"/>
    <x v="3"/>
    <x v="6"/>
    <s v="4 to 6 hours a day"/>
    <x v="3"/>
  </r>
  <r>
    <n v="46325"/>
    <s v="Work Force Scheduler for Call Center"/>
    <x v="6"/>
    <x v="6"/>
    <s v="4 to 6 hours a day"/>
    <x v="7"/>
  </r>
  <r>
    <n v="15000"/>
    <s v="Application Developer"/>
    <x v="3"/>
    <x v="6"/>
    <s v="All the 8 hours baby, all the 8!"/>
    <x v="3"/>
  </r>
  <r>
    <n v="31200"/>
    <s v="Data Analyst"/>
    <x v="3"/>
    <x v="6"/>
    <s v="4 to 6 hours a day"/>
    <x v="18"/>
  </r>
  <r>
    <n v="41000"/>
    <s v="Excel Developer"/>
    <x v="0"/>
    <x v="6"/>
    <s v="4 to 6 hours a day"/>
    <x v="5"/>
  </r>
  <r>
    <n v="50000"/>
    <s v="Staff Accountant"/>
    <x v="4"/>
    <x v="6"/>
    <s v="4 to 6 hours a day"/>
    <x v="18"/>
  </r>
  <r>
    <n v="85000"/>
    <s v="Sr Report Developer"/>
    <x v="7"/>
    <x v="6"/>
    <s v="4 to 6 hours a day"/>
    <x v="5"/>
  </r>
  <r>
    <n v="44000"/>
    <s v="Quality Assurance Analyst"/>
    <x v="3"/>
    <x v="6"/>
    <s v="4 to 6 hours a day"/>
    <x v="32"/>
  </r>
  <r>
    <n v="52000"/>
    <s v="Planner"/>
    <x v="3"/>
    <x v="6"/>
    <s v="All the 8 hours baby, all the 8!"/>
    <x v="14"/>
  </r>
  <r>
    <n v="50000"/>
    <s v="Sales Operations Analyst"/>
    <x v="3"/>
    <x v="6"/>
    <s v="All the 8 hours baby, all the 8!"/>
    <x v="17"/>
  </r>
  <r>
    <n v="50000"/>
    <s v="Catalog Circulation Analyst"/>
    <x v="3"/>
    <x v="6"/>
    <s v="All the 8 hours baby, all the 8!"/>
    <x v="10"/>
  </r>
  <r>
    <n v="55000"/>
    <s v="Business Analyst"/>
    <x v="3"/>
    <x v="6"/>
    <s v="4 to 6 hours a day"/>
    <x v="17"/>
  </r>
  <r>
    <n v="38000"/>
    <s v="Business Analyst"/>
    <x v="3"/>
    <x v="6"/>
    <s v="All the 8 hours baby, all the 8!"/>
    <x v="7"/>
  </r>
  <r>
    <n v="35500"/>
    <s v="SAS Adminstrator"/>
    <x v="3"/>
    <x v="6"/>
    <s v="4 to 6 hours a day"/>
    <x v="2"/>
  </r>
  <r>
    <n v="62000"/>
    <s v="Financial Analyst"/>
    <x v="3"/>
    <x v="6"/>
    <s v="2 to 3 hours per day"/>
    <x v="14"/>
  </r>
  <r>
    <n v="60000"/>
    <s v="Data Analyst"/>
    <x v="3"/>
    <x v="6"/>
    <s v="2 to 3 hours per day"/>
    <x v="7"/>
  </r>
  <r>
    <n v="32884"/>
    <s v="Administrative Assistant"/>
    <x v="3"/>
    <x v="6"/>
    <s v="All the 8 hours baby, all the 8!"/>
    <x v="5"/>
  </r>
  <r>
    <n v="42000"/>
    <s v="production clerk"/>
    <x v="3"/>
    <x v="6"/>
    <s v="4 to 6 hours a day"/>
    <x v="17"/>
  </r>
  <r>
    <n v="68000"/>
    <s v="Supply Chain Analyst"/>
    <x v="3"/>
    <x v="6"/>
    <s v="4 to 6 hours a day"/>
    <x v="10"/>
  </r>
  <r>
    <n v="85000"/>
    <s v="Senior Accountant"/>
    <x v="4"/>
    <x v="6"/>
    <s v="2 to 3 hours per day"/>
    <x v="3"/>
  </r>
  <r>
    <n v="140000"/>
    <s v="sr manager"/>
    <x v="2"/>
    <x v="6"/>
    <s v="4 to 6 hours a day"/>
    <x v="10"/>
  </r>
  <r>
    <n v="55000"/>
    <s v="Supply Chain Analyst"/>
    <x v="3"/>
    <x v="6"/>
    <s v="4 to 6 hours a day"/>
    <x v="7"/>
  </r>
  <r>
    <n v="54000"/>
    <s v="assistant director of finance"/>
    <x v="1"/>
    <x v="6"/>
    <s v="4 to 6 hours a day"/>
    <x v="5"/>
  </r>
  <r>
    <n v="100000"/>
    <s v="Consultant"/>
    <x v="0"/>
    <x v="6"/>
    <s v="2 to 3 hours per day"/>
    <x v="8"/>
  </r>
  <r>
    <n v="70000"/>
    <s v="Sr financial analyst"/>
    <x v="3"/>
    <x v="6"/>
    <s v="4 to 6 hours a day"/>
    <x v="26"/>
  </r>
  <r>
    <n v="155000"/>
    <s v="Consulting Practice Manager"/>
    <x v="2"/>
    <x v="6"/>
    <s v="1 or 2 hours a day"/>
    <x v="21"/>
  </r>
  <r>
    <n v="225000"/>
    <s v="SVP of Acquisitions"/>
    <x v="1"/>
    <x v="6"/>
    <s v="4 to 6 hours a day"/>
    <x v="18"/>
  </r>
  <r>
    <n v="92000"/>
    <s v="BI director"/>
    <x v="7"/>
    <x v="6"/>
    <s v="2 to 3 hours per day"/>
    <x v="10"/>
  </r>
  <r>
    <n v="85000"/>
    <s v="Sr Manager"/>
    <x v="2"/>
    <x v="6"/>
    <s v="All the 8 hours baby, all the 8!"/>
    <x v="5"/>
  </r>
  <r>
    <n v="49000"/>
    <s v="Marketing Data Analyst"/>
    <x v="3"/>
    <x v="6"/>
    <s v="2 to 3 hours per day"/>
    <x v="9"/>
  </r>
  <r>
    <n v="59000"/>
    <s v="Category Leader"/>
    <x v="2"/>
    <x v="6"/>
    <s v="1 or 2 hours a day"/>
    <x v="9"/>
  </r>
  <r>
    <n v="55000"/>
    <s v="Customer Sales Analyst"/>
    <x v="3"/>
    <x v="6"/>
    <s v="4 to 6 hours a day"/>
    <x v="18"/>
  </r>
  <r>
    <n v="75000"/>
    <s v="Accountant"/>
    <x v="4"/>
    <x v="6"/>
    <s v="4 to 6 hours a day"/>
    <x v="5"/>
  </r>
  <r>
    <n v="80000"/>
    <s v="Data Resource Specialist"/>
    <x v="5"/>
    <x v="6"/>
    <s v="2 to 3 hours per day"/>
    <x v="17"/>
  </r>
  <r>
    <n v="12000"/>
    <s v="Waiter"/>
    <x v="3"/>
    <x v="6"/>
    <s v="2 to 3 hours per day"/>
    <x v="7"/>
  </r>
  <r>
    <n v="48500"/>
    <s v="Business Systems Analyst I"/>
    <x v="3"/>
    <x v="6"/>
    <s v="4 to 6 hours a day"/>
    <x v="15"/>
  </r>
  <r>
    <n v="62000"/>
    <s v="Quality Engineer"/>
    <x v="8"/>
    <x v="6"/>
    <s v="2 to 3 hours per day"/>
    <x v="10"/>
  </r>
  <r>
    <n v="90000"/>
    <s v="Senior QA Tester"/>
    <x v="3"/>
    <x v="6"/>
    <s v="2 to 3 hours per day"/>
    <x v="3"/>
  </r>
  <r>
    <n v="85000"/>
    <s v="Financial Analyst"/>
    <x v="3"/>
    <x v="6"/>
    <s v="4 to 6 hours a day"/>
    <x v="10"/>
  </r>
  <r>
    <n v="65000"/>
    <s v="Business Analyst"/>
    <x v="3"/>
    <x v="6"/>
    <s v="4 to 6 hours a day"/>
    <x v="3"/>
  </r>
  <r>
    <n v="75000"/>
    <s v="Directer of Sales Support"/>
    <x v="1"/>
    <x v="6"/>
    <s v="2 to 3 hours per day"/>
    <x v="9"/>
  </r>
  <r>
    <n v="92000"/>
    <s v="Anallyst"/>
    <x v="3"/>
    <x v="6"/>
    <s v="4 to 6 hours a day"/>
    <x v="26"/>
  </r>
  <r>
    <n v="45000"/>
    <s v="Bussiness Analyst"/>
    <x v="3"/>
    <x v="6"/>
    <s v="2 to 3 hours per day"/>
    <x v="8"/>
  </r>
  <r>
    <n v="60000"/>
    <s v="Analyst"/>
    <x v="3"/>
    <x v="6"/>
    <s v="All the 8 hours baby, all the 8!"/>
    <x v="7"/>
  </r>
  <r>
    <n v="65000"/>
    <s v="Actuarial Analyst"/>
    <x v="3"/>
    <x v="6"/>
    <s v="All the 8 hours baby, all the 8!"/>
    <x v="8"/>
  </r>
  <r>
    <n v="73000"/>
    <s v="process coordinator"/>
    <x v="2"/>
    <x v="6"/>
    <s v="2 to 3 hours per day"/>
    <x v="15"/>
  </r>
  <r>
    <n v="54000"/>
    <s v="Energy Analyst"/>
    <x v="3"/>
    <x v="6"/>
    <s v="All the 8 hours baby, all the 8!"/>
    <x v="15"/>
  </r>
  <r>
    <n v="81000"/>
    <s v="Contact Operations Analyst"/>
    <x v="3"/>
    <x v="6"/>
    <s v="4 to 6 hours a day"/>
    <x v="15"/>
  </r>
  <r>
    <n v="10000"/>
    <s v="Student assistant"/>
    <x v="3"/>
    <x v="6"/>
    <s v="4 to 6 hours a day"/>
    <x v="17"/>
  </r>
  <r>
    <n v="42000"/>
    <s v="Staff Accountant"/>
    <x v="4"/>
    <x v="6"/>
    <s v="4 to 6 hours a day"/>
    <x v="7"/>
  </r>
  <r>
    <n v="45000"/>
    <s v="Sourcing Analyst"/>
    <x v="3"/>
    <x v="6"/>
    <s v="All the 8 hours baby, all the 8!"/>
    <x v="17"/>
  </r>
  <r>
    <n v="36000"/>
    <s v="clerk"/>
    <x v="3"/>
    <x v="6"/>
    <s v="4 to 6 hours a day"/>
    <x v="8"/>
  </r>
  <r>
    <n v="68000"/>
    <s v="Tax Associate"/>
    <x v="3"/>
    <x v="6"/>
    <s v="4 to 6 hours a day"/>
    <x v="19"/>
  </r>
  <r>
    <n v="75000"/>
    <s v="Senior Financial Analyst"/>
    <x v="3"/>
    <x v="6"/>
    <s v="All the 8 hours baby, all the 8!"/>
    <x v="14"/>
  </r>
  <r>
    <n v="88000"/>
    <s v="Senior Fiancial Analyst"/>
    <x v="3"/>
    <x v="6"/>
    <s v="All the 8 hours baby, all the 8!"/>
    <x v="5"/>
  </r>
  <r>
    <n v="69000"/>
    <s v="Business Analyst II"/>
    <x v="3"/>
    <x v="6"/>
    <s v="All the 8 hours baby, all the 8!"/>
    <x v="18"/>
  </r>
  <r>
    <n v="30000"/>
    <s v="Inventory Manager"/>
    <x v="2"/>
    <x v="6"/>
    <s v="4 to 6 hours a day"/>
    <x v="7"/>
  </r>
  <r>
    <n v="80000"/>
    <s v="Sales / Finance Manager"/>
    <x v="2"/>
    <x v="6"/>
    <s v="4 to 6 hours a day"/>
    <x v="11"/>
  </r>
  <r>
    <n v="75000"/>
    <s v="actuary"/>
    <x v="4"/>
    <x v="6"/>
    <s v="All the 8 hours baby, all the 8!"/>
    <x v="7"/>
  </r>
  <r>
    <n v="85000"/>
    <s v="Actuary"/>
    <x v="4"/>
    <x v="6"/>
    <s v="4 to 6 hours a day"/>
    <x v="2"/>
  </r>
  <r>
    <n v="60000"/>
    <s v="Project Lead "/>
    <x v="2"/>
    <x v="6"/>
    <s v="All the 8 hours baby, all the 8!"/>
    <x v="17"/>
  </r>
  <r>
    <n v="60000"/>
    <s v="Project Lead "/>
    <x v="2"/>
    <x v="6"/>
    <s v="All the 8 hours baby, all the 8!"/>
    <x v="17"/>
  </r>
  <r>
    <n v="67000"/>
    <s v="Manager"/>
    <x v="2"/>
    <x v="6"/>
    <s v="4 to 6 hours a day"/>
    <x v="6"/>
  </r>
  <r>
    <n v="30000"/>
    <s v="Customer Service"/>
    <x v="3"/>
    <x v="6"/>
    <s v="2 to 3 hours per day"/>
    <x v="8"/>
  </r>
  <r>
    <n v="71500"/>
    <s v="Pricing Manager"/>
    <x v="2"/>
    <x v="6"/>
    <s v="All the 8 hours baby, all the 8!"/>
    <x v="1"/>
  </r>
  <r>
    <n v="67000"/>
    <s v="Manager"/>
    <x v="2"/>
    <x v="6"/>
    <s v="Excel ?!? What Excel?"/>
    <x v="15"/>
  </r>
  <r>
    <n v="40000"/>
    <s v="Market Research Analyst"/>
    <x v="3"/>
    <x v="6"/>
    <s v="4 to 6 hours a day"/>
    <x v="14"/>
  </r>
  <r>
    <n v="65000"/>
    <s v="Compliance Officer"/>
    <x v="2"/>
    <x v="6"/>
    <s v="4 to 6 hours a day"/>
    <x v="17"/>
  </r>
  <r>
    <n v="72000"/>
    <s v="Consultant"/>
    <x v="0"/>
    <x v="6"/>
    <s v="2 to 3 hours per day"/>
    <x v="13"/>
  </r>
  <r>
    <n v="52500"/>
    <s v="Data Management Solutions Supervisor"/>
    <x v="2"/>
    <x v="6"/>
    <s v="All the 8 hours baby, all the 8!"/>
    <x v="9"/>
  </r>
  <r>
    <n v="85000"/>
    <s v="purchasing manager"/>
    <x v="2"/>
    <x v="6"/>
    <s v="2 to 3 hours per day"/>
    <x v="18"/>
  </r>
  <r>
    <n v="125000"/>
    <s v="project manager"/>
    <x v="2"/>
    <x v="6"/>
    <s v="All the 8 hours baby, all the 8!"/>
    <x v="5"/>
  </r>
  <r>
    <n v="74461"/>
    <s v="Scientist III"/>
    <x v="9"/>
    <x v="6"/>
    <s v="1 or 2 hours a day"/>
    <x v="26"/>
  </r>
  <r>
    <n v="40000"/>
    <s v="Intern"/>
    <x v="3"/>
    <x v="6"/>
    <s v="2 to 3 hours per day"/>
    <x v="17"/>
  </r>
  <r>
    <n v="56600"/>
    <s v="ECommerce Manager"/>
    <x v="2"/>
    <x v="6"/>
    <s v="4 to 6 hours a day"/>
    <x v="10"/>
  </r>
  <r>
    <n v="100000"/>
    <s v="analyst"/>
    <x v="3"/>
    <x v="6"/>
    <s v="All the 8 hours baby, all the 8!"/>
    <x v="10"/>
  </r>
  <r>
    <n v="65000"/>
    <s v="Sr Financial Systems Analyst"/>
    <x v="3"/>
    <x v="6"/>
    <s v="4 to 6 hours a day"/>
    <x v="21"/>
  </r>
  <r>
    <n v="65000"/>
    <s v="Data Analyst"/>
    <x v="3"/>
    <x v="6"/>
    <s v="2 to 3 hours per day"/>
    <x v="5"/>
  </r>
  <r>
    <n v="65000"/>
    <s v="Assistant Controller"/>
    <x v="6"/>
    <x v="6"/>
    <s v="2 to 3 hours per day"/>
    <x v="13"/>
  </r>
  <r>
    <n v="63000"/>
    <s v="Sales Analyst"/>
    <x v="3"/>
    <x v="6"/>
    <s v="All the 8 hours baby, all the 8!"/>
    <x v="5"/>
  </r>
  <r>
    <n v="87000"/>
    <s v="Ð˜Ð¨ Ð¤Ñ‚Ñ„Ð´Ð½Ñ‹Ðµ"/>
    <x v="9"/>
    <x v="6"/>
    <s v="4 to 6 hours a day"/>
    <x v="9"/>
  </r>
  <r>
    <n v="45000"/>
    <s v="ba"/>
    <x v="3"/>
    <x v="6"/>
    <s v="4 to 6 hours a day"/>
    <x v="8"/>
  </r>
  <r>
    <n v="85000"/>
    <s v="Lead Financial Analyst"/>
    <x v="3"/>
    <x v="6"/>
    <s v="All the 8 hours baby, all the 8!"/>
    <x v="9"/>
  </r>
  <r>
    <n v="80000"/>
    <s v="Manager, Operations"/>
    <x v="2"/>
    <x v="6"/>
    <s v="4 to 6 hours a day"/>
    <x v="17"/>
  </r>
  <r>
    <n v="70000"/>
    <s v="business analyst"/>
    <x v="3"/>
    <x v="6"/>
    <s v="2 to 3 hours per day"/>
    <x v="14"/>
  </r>
  <r>
    <n v="214000"/>
    <s v="Assistant Corporate Controller"/>
    <x v="6"/>
    <x v="6"/>
    <s v="All the 8 hours baby, all the 8!"/>
    <x v="2"/>
  </r>
  <r>
    <n v="78000"/>
    <s v="Data Integration Engenieer"/>
    <x v="8"/>
    <x v="6"/>
    <s v="All the 8 hours baby, all the 8!"/>
    <x v="14"/>
  </r>
  <r>
    <n v="42307"/>
    <s v="purchasing operations administrator"/>
    <x v="3"/>
    <x v="6"/>
    <s v="2 to 3 hours per day"/>
    <x v="12"/>
  </r>
  <r>
    <n v="33250"/>
    <s v="Planning and Logistics Coordinator"/>
    <x v="2"/>
    <x v="6"/>
    <s v="All the 8 hours baby, all the 8!"/>
    <x v="2"/>
  </r>
  <r>
    <n v="120000"/>
    <s v="Financial Modeler"/>
    <x v="4"/>
    <x v="6"/>
    <s v="4 to 6 hours a day"/>
    <x v="2"/>
  </r>
  <r>
    <n v="60000"/>
    <s v="Business Analyst"/>
    <x v="3"/>
    <x v="6"/>
    <s v="4 to 6 hours a day"/>
    <x v="18"/>
  </r>
  <r>
    <n v="57000"/>
    <s v="Staff Accountant"/>
    <x v="4"/>
    <x v="6"/>
    <s v="4 to 6 hours a day"/>
    <x v="26"/>
  </r>
  <r>
    <n v="40000"/>
    <s v="Rates Analyst"/>
    <x v="3"/>
    <x v="6"/>
    <s v="2 to 3 hours per day"/>
    <x v="31"/>
  </r>
  <r>
    <n v="80000"/>
    <s v="Project Controller"/>
    <x v="6"/>
    <x v="6"/>
    <s v="4 to 6 hours a day"/>
    <x v="26"/>
  </r>
  <r>
    <n v="118000"/>
    <s v="AVP"/>
    <x v="1"/>
    <x v="6"/>
    <s v="4 to 6 hours a day"/>
    <x v="15"/>
  </r>
  <r>
    <n v="50000"/>
    <s v="Digital Media Analyst"/>
    <x v="3"/>
    <x v="6"/>
    <s v="All the 8 hours baby, all the 8!"/>
    <x v="18"/>
  </r>
  <r>
    <n v="60000"/>
    <s v="Business Analyst"/>
    <x v="3"/>
    <x v="6"/>
    <s v="2 to 3 hours per day"/>
    <x v="9"/>
  </r>
  <r>
    <n v="40000"/>
    <s v="Research Support Specialist"/>
    <x v="5"/>
    <x v="6"/>
    <s v="4 to 6 hours a day"/>
    <x v="7"/>
  </r>
  <r>
    <n v="85000"/>
    <s v="Chief Financial Officer"/>
    <x v="1"/>
    <x v="6"/>
    <s v="2 to 3 hours per day"/>
    <x v="18"/>
  </r>
  <r>
    <n v="29000"/>
    <s v="Customer Experence Engineer"/>
    <x v="8"/>
    <x v="6"/>
    <s v="All the 8 hours baby, all the 8!"/>
    <x v="7"/>
  </r>
  <r>
    <n v="48000"/>
    <s v="Accountant"/>
    <x v="4"/>
    <x v="6"/>
    <s v="4 to 6 hours a day"/>
    <x v="7"/>
  </r>
  <r>
    <n v="48000"/>
    <s v="Accountant"/>
    <x v="4"/>
    <x v="6"/>
    <s v="4 to 6 hours a day"/>
    <x v="7"/>
  </r>
  <r>
    <n v="112000"/>
    <s v="manager"/>
    <x v="2"/>
    <x v="6"/>
    <s v="2 to 3 hours per day"/>
    <x v="3"/>
  </r>
  <r>
    <n v="72000"/>
    <s v="HR Supervisor"/>
    <x v="2"/>
    <x v="6"/>
    <s v="4 to 6 hours a day"/>
    <x v="5"/>
  </r>
  <r>
    <n v="60000"/>
    <s v="Marketing Initatities Analyst"/>
    <x v="3"/>
    <x v="6"/>
    <s v="All the 8 hours baby, all the 8!"/>
    <x v="5"/>
  </r>
  <r>
    <n v="67000"/>
    <s v="Sales Compensation Analyst"/>
    <x v="3"/>
    <x v="6"/>
    <s v="4 to 6 hours a day"/>
    <x v="15"/>
  </r>
  <r>
    <n v="54000"/>
    <s v="materials"/>
    <x v="3"/>
    <x v="6"/>
    <s v="4 to 6 hours a day"/>
    <x v="35"/>
  </r>
  <r>
    <n v="63000"/>
    <s v="Marketing Database Analyst"/>
    <x v="3"/>
    <x v="6"/>
    <s v="4 to 6 hours a day"/>
    <x v="15"/>
  </r>
  <r>
    <n v="63000"/>
    <s v="Financial Analyst"/>
    <x v="3"/>
    <x v="6"/>
    <s v="All the 8 hours baby, all the 8!"/>
    <x v="7"/>
  </r>
  <r>
    <n v="46000"/>
    <s v="AML Analyst"/>
    <x v="3"/>
    <x v="6"/>
    <s v="All the 8 hours baby, all the 8!"/>
    <x v="7"/>
  </r>
  <r>
    <n v="45000"/>
    <s v="Senior Accountant"/>
    <x v="4"/>
    <x v="6"/>
    <s v="2 to 3 hours per day"/>
    <x v="14"/>
  </r>
  <r>
    <n v="43000"/>
    <s v="Performance Improvement Analyst"/>
    <x v="3"/>
    <x v="6"/>
    <s v="4 to 6 hours a day"/>
    <x v="14"/>
  </r>
  <r>
    <n v="48000"/>
    <s v="Inventory Analyst"/>
    <x v="3"/>
    <x v="6"/>
    <s v="4 to 6 hours a day"/>
    <x v="10"/>
  </r>
  <r>
    <n v="62000"/>
    <s v="Analyst"/>
    <x v="3"/>
    <x v="6"/>
    <s v="4 to 6 hours a day"/>
    <x v="8"/>
  </r>
  <r>
    <n v="48000"/>
    <s v="Marketing Analyst Co-op"/>
    <x v="3"/>
    <x v="6"/>
    <s v="4 to 6 hours a day"/>
    <x v="7"/>
  </r>
  <r>
    <n v="75000"/>
    <s v="Data Analyst"/>
    <x v="3"/>
    <x v="6"/>
    <s v="1 or 2 hours a day"/>
    <x v="9"/>
  </r>
  <r>
    <n v="110000"/>
    <s v="Vice President - Finance"/>
    <x v="1"/>
    <x v="6"/>
    <s v="4 to 6 hours a day"/>
    <x v="5"/>
  </r>
  <r>
    <n v="50000"/>
    <s v="Operations Analyst "/>
    <x v="3"/>
    <x v="6"/>
    <s v="All the 8 hours baby, all the 8!"/>
    <x v="32"/>
  </r>
  <r>
    <n v="46000"/>
    <s v="Poultry Analyst"/>
    <x v="3"/>
    <x v="6"/>
    <s v="4 to 6 hours a day"/>
    <x v="3"/>
  </r>
  <r>
    <n v="115000"/>
    <s v="Business Analyst"/>
    <x v="3"/>
    <x v="6"/>
    <s v="All the 8 hours baby, all the 8!"/>
    <x v="18"/>
  </r>
  <r>
    <n v="40000"/>
    <s v="Corporate Trainer"/>
    <x v="3"/>
    <x v="6"/>
    <s v="1 or 2 hours a day"/>
    <x v="9"/>
  </r>
  <r>
    <n v="46359"/>
    <s v="Data Analyst"/>
    <x v="3"/>
    <x v="6"/>
    <s v="All the 8 hours baby, all the 8!"/>
    <x v="14"/>
  </r>
  <r>
    <n v="70000"/>
    <s v="Administrative Coordinator"/>
    <x v="3"/>
    <x v="6"/>
    <s v="4 to 6 hours a day"/>
    <x v="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882">
  <r>
    <s v="ID0001"/>
    <d v="2012-05-25T03:11:32"/>
    <n v="5846"/>
    <n v="5846"/>
    <s v="USD"/>
    <n v="5846"/>
    <s v="MIS Analyst"/>
    <x v="0"/>
    <s v="India"/>
    <x v="0"/>
    <x v="0"/>
    <x v="0"/>
    <m/>
  </r>
  <r>
    <s v="ID0002"/>
    <d v="2012-05-25T03:13:13"/>
    <s v="15000 usd"/>
    <n v="15000"/>
    <s v="USD"/>
    <n v="15000"/>
    <s v="cost control"/>
    <x v="1"/>
    <s v="europe/Croatia"/>
    <x v="1"/>
    <x v="1"/>
    <x v="0"/>
    <m/>
  </r>
  <r>
    <s v="ID0003"/>
    <d v="2012-05-25T03:16:26"/>
    <n v="58000"/>
    <n v="58000"/>
    <s v="USD"/>
    <n v="58000"/>
    <s v="Financial Analyst"/>
    <x v="0"/>
    <s v="USA"/>
    <x v="2"/>
    <x v="1"/>
    <x v="0"/>
    <m/>
  </r>
  <r>
    <s v="ID0004"/>
    <d v="2012-05-25T03:23:42"/>
    <n v="48000"/>
    <n v="48000"/>
    <s v="USD"/>
    <n v="48000"/>
    <s v="Quality Control"/>
    <x v="1"/>
    <s v="Pakistan"/>
    <x v="3"/>
    <x v="2"/>
    <x v="0"/>
    <m/>
  </r>
  <r>
    <s v="ID0005"/>
    <d v="2012-05-25T03:27:04"/>
    <n v="54000"/>
    <n v="54000"/>
    <s v="USD"/>
    <n v="54000"/>
    <s v="Quality Engineer"/>
    <x v="2"/>
    <s v="USA"/>
    <x v="2"/>
    <x v="1"/>
    <x v="0"/>
    <m/>
  </r>
  <r>
    <s v="ID0006"/>
    <d v="2012-05-25T03:28:28"/>
    <n v="41731"/>
    <n v="41731"/>
    <s v="USD"/>
    <n v="41731"/>
    <s v="Analyst"/>
    <x v="0"/>
    <s v="Iceland"/>
    <x v="4"/>
    <x v="1"/>
    <x v="0"/>
    <m/>
  </r>
  <r>
    <s v="ID0007"/>
    <d v="2012-05-25T03:33:51"/>
    <n v="145000"/>
    <n v="145000"/>
    <s v="EUR"/>
    <n v="184207.91865378313"/>
    <s v="senior project manager"/>
    <x v="3"/>
    <s v="Germany"/>
    <x v="5"/>
    <x v="3"/>
    <x v="0"/>
    <m/>
  </r>
  <r>
    <s v="ID0008"/>
    <d v="2012-05-25T03:36:37"/>
    <n v="12000"/>
    <n v="12000"/>
    <s v="USD"/>
    <n v="12000"/>
    <s v="Assistant SP&amp;A"/>
    <x v="0"/>
    <s v="Ukraine"/>
    <x v="6"/>
    <x v="1"/>
    <x v="0"/>
    <m/>
  </r>
  <r>
    <s v="ID0009"/>
    <d v="2012-05-25T03:37:17"/>
    <s v="44000 $"/>
    <n v="44000"/>
    <s v="USD"/>
    <n v="44000"/>
    <s v="CFO"/>
    <x v="4"/>
    <s v="Portugal"/>
    <x v="7"/>
    <x v="3"/>
    <x v="0"/>
    <m/>
  </r>
  <r>
    <s v="ID0010"/>
    <d v="2012-05-25T03:38:57"/>
    <s v="PKR 8,000"/>
    <n v="1152000"/>
    <s v="PKR"/>
    <n v="12227.430201752599"/>
    <s v="Audit Trainee "/>
    <x v="5"/>
    <s v="Pakistan"/>
    <x v="3"/>
    <x v="1"/>
    <x v="0"/>
    <m/>
  </r>
  <r>
    <s v="ID0011"/>
    <d v="2012-05-25T03:43:45"/>
    <s v="â‚¬ 51650"/>
    <n v="51650"/>
    <s v="EUR"/>
    <n v="65616.131023916547"/>
    <s v="Training Specialist"/>
    <x v="6"/>
    <s v="Ireland"/>
    <x v="8"/>
    <x v="2"/>
    <x v="0"/>
    <m/>
  </r>
  <r>
    <s v="ID0012"/>
    <d v="2012-05-25T03:43:56"/>
    <n v="14000"/>
    <n v="14000"/>
    <s v="USD"/>
    <n v="14000"/>
    <s v="Quality Engineer"/>
    <x v="2"/>
    <s v="Hungary"/>
    <x v="9"/>
    <x v="0"/>
    <x v="0"/>
    <m/>
  </r>
  <r>
    <s v="ID0013"/>
    <d v="2012-05-25T03:48:53"/>
    <s v="749000 INR"/>
    <n v="749000"/>
    <s v="INR"/>
    <n v="13338.129598894484"/>
    <s v="Senion Analyst"/>
    <x v="0"/>
    <s v="India"/>
    <x v="0"/>
    <x v="1"/>
    <x v="0"/>
    <m/>
  </r>
  <r>
    <s v="ID0014"/>
    <d v="2012-05-25T03:50:58"/>
    <n v="49000"/>
    <n v="49000"/>
    <s v="USD"/>
    <n v="49000"/>
    <s v="business analyst"/>
    <x v="0"/>
    <s v="USA"/>
    <x v="2"/>
    <x v="1"/>
    <x v="0"/>
    <m/>
  </r>
  <r>
    <s v="ID0015"/>
    <d v="2012-05-25T03:53:22"/>
    <n v="85000"/>
    <n v="85000"/>
    <s v="USD"/>
    <n v="85000"/>
    <s v="Project Engineer"/>
    <x v="2"/>
    <s v="USA"/>
    <x v="2"/>
    <x v="3"/>
    <x v="0"/>
    <m/>
  </r>
  <r>
    <s v="ID0016"/>
    <d v="2012-05-25T03:56:40"/>
    <n v="75000"/>
    <n v="75000"/>
    <s v="USD"/>
    <n v="75000"/>
    <s v="Sr Project Engineer"/>
    <x v="2"/>
    <s v="USA"/>
    <x v="2"/>
    <x v="1"/>
    <x v="0"/>
    <m/>
  </r>
  <r>
    <s v="ID0017"/>
    <d v="2012-05-25T04:10:11"/>
    <n v="107000"/>
    <n v="107000"/>
    <s v="USD"/>
    <n v="107000"/>
    <s v="Business Development"/>
    <x v="3"/>
    <s v="Switzerland"/>
    <x v="10"/>
    <x v="0"/>
    <x v="0"/>
    <m/>
  </r>
  <r>
    <s v="ID0018"/>
    <d v="2012-05-25T04:10:44"/>
    <n v="45000"/>
    <n v="45000"/>
    <s v="USD"/>
    <n v="45000"/>
    <s v="Excel Report Writer"/>
    <x v="7"/>
    <s v="South Africa"/>
    <x v="11"/>
    <x v="1"/>
    <x v="0"/>
    <m/>
  </r>
  <r>
    <s v="ID0019"/>
    <d v="2012-05-25T04:16:32"/>
    <n v="550000"/>
    <n v="550000"/>
    <s v="INR"/>
    <n v="9794.354178093412"/>
    <s v="AGM"/>
    <x v="3"/>
    <s v="India"/>
    <x v="0"/>
    <x v="2"/>
    <x v="0"/>
    <m/>
  </r>
  <r>
    <s v="ID0020"/>
    <d v="2012-05-25T04:19:22"/>
    <n v="50000"/>
    <n v="50000"/>
    <s v="USD"/>
    <n v="50000"/>
    <s v="GM"/>
    <x v="3"/>
    <s v="India"/>
    <x v="0"/>
    <x v="3"/>
    <x v="0"/>
    <m/>
  </r>
  <r>
    <s v="ID0021"/>
    <d v="2012-05-25T04:24:01"/>
    <n v="13500"/>
    <n v="13500"/>
    <s v="USD"/>
    <n v="13500"/>
    <s v="DSE Co-ordinator"/>
    <x v="3"/>
    <s v="India"/>
    <x v="0"/>
    <x v="0"/>
    <x v="0"/>
    <m/>
  </r>
  <r>
    <s v="ID0022"/>
    <d v="2012-05-25T04:24:12"/>
    <n v="96000"/>
    <n v="96000"/>
    <s v="USD"/>
    <n v="96000"/>
    <s v="Analyst"/>
    <x v="0"/>
    <s v="USA"/>
    <x v="2"/>
    <x v="2"/>
    <x v="0"/>
    <m/>
  </r>
  <r>
    <s v="ID0023"/>
    <d v="2012-05-25T04:31:41"/>
    <n v="1000000"/>
    <n v="1000000"/>
    <s v="INR"/>
    <n v="17807.916687442568"/>
    <s v="Manager"/>
    <x v="3"/>
    <s v="India"/>
    <x v="0"/>
    <x v="0"/>
    <x v="0"/>
    <m/>
  </r>
  <r>
    <s v="ID0024"/>
    <d v="2012-05-25T04:32:49"/>
    <n v="75000"/>
    <n v="75000"/>
    <s v="USD"/>
    <n v="75000"/>
    <s v="Marketing Director"/>
    <x v="4"/>
    <s v="USA"/>
    <x v="2"/>
    <x v="0"/>
    <x v="0"/>
    <m/>
  </r>
  <r>
    <s v="ID0025"/>
    <d v="2012-05-25T04:43:51"/>
    <s v="40000 us"/>
    <n v="40000"/>
    <s v="USD"/>
    <n v="40000"/>
    <s v="sales and marketing"/>
    <x v="3"/>
    <s v="USA"/>
    <x v="2"/>
    <x v="2"/>
    <x v="0"/>
    <m/>
  </r>
  <r>
    <s v="ID0026"/>
    <d v="2012-05-25T04:45:01"/>
    <n v="60000"/>
    <n v="60000"/>
    <s v="USD"/>
    <n v="60000"/>
    <s v="Analyst II"/>
    <x v="0"/>
    <s v="USA"/>
    <x v="2"/>
    <x v="1"/>
    <x v="0"/>
    <m/>
  </r>
  <r>
    <s v="ID0028"/>
    <d v="2012-05-25T04:48:33"/>
    <n v="2700"/>
    <n v="32400"/>
    <s v="EUR"/>
    <n v="41160.941823328096"/>
    <s v="Project Leader"/>
    <x v="3"/>
    <s v="Belgium"/>
    <x v="12"/>
    <x v="0"/>
    <x v="0"/>
    <m/>
  </r>
  <r>
    <s v="ID0029"/>
    <d v="2012-05-25T04:52:23"/>
    <s v="900000 INR"/>
    <n v="900000"/>
    <s v="INR"/>
    <n v="16027.125018698311"/>
    <s v="Applications Engineer"/>
    <x v="2"/>
    <s v="India"/>
    <x v="0"/>
    <x v="3"/>
    <x v="0"/>
    <m/>
  </r>
  <r>
    <s v="ID0030"/>
    <d v="2012-05-25T04:55:35"/>
    <s v="Rs 600000"/>
    <n v="600000"/>
    <s v="INR"/>
    <n v="10684.750012465542"/>
    <s v="strategy manager"/>
    <x v="3"/>
    <s v="India"/>
    <x v="0"/>
    <x v="0"/>
    <x v="0"/>
    <m/>
  </r>
  <r>
    <s v="ID0031"/>
    <d v="2012-05-25T04:55:48"/>
    <n v="41000"/>
    <n v="41000"/>
    <s v="USD"/>
    <n v="41000"/>
    <s v="Chief of the department of public budget analisis and forecasting"/>
    <x v="3"/>
    <s v="Russia"/>
    <x v="13"/>
    <x v="1"/>
    <x v="0"/>
    <m/>
  </r>
  <r>
    <s v="ID0032"/>
    <d v="2012-05-25T04:57:06"/>
    <s v="360000 INR"/>
    <n v="360000"/>
    <s v="INR"/>
    <n v="6410.8500074793246"/>
    <s v="Specialist"/>
    <x v="6"/>
    <s v="India"/>
    <x v="0"/>
    <x v="0"/>
    <x v="0"/>
    <m/>
  </r>
  <r>
    <s v="ID0033"/>
    <d v="2012-05-25T04:58:45"/>
    <s v="Â£35000"/>
    <n v="35000"/>
    <s v="GBP"/>
    <n v="55166.239522354947"/>
    <s v="Management Information Analyst"/>
    <x v="0"/>
    <s v="UK"/>
    <x v="14"/>
    <x v="1"/>
    <x v="0"/>
    <m/>
  </r>
  <r>
    <s v="ID0035"/>
    <d v="2012-05-25T05:01:09"/>
    <s v="1600 $"/>
    <n v="19200"/>
    <s v="USD"/>
    <n v="19200"/>
    <s v="Analyst"/>
    <x v="0"/>
    <s v="Poland"/>
    <x v="15"/>
    <x v="2"/>
    <x v="0"/>
    <m/>
  </r>
  <r>
    <s v="ID0036"/>
    <d v="2012-05-25T05:04:12"/>
    <n v="500000"/>
    <n v="500000"/>
    <s v="INR"/>
    <n v="8903.9583437212841"/>
    <s v="Senior Consultant"/>
    <x v="8"/>
    <s v="India"/>
    <x v="0"/>
    <x v="1"/>
    <x v="0"/>
    <m/>
  </r>
  <r>
    <s v="ID0037"/>
    <d v="2012-05-25T05:07:31"/>
    <n v="150000"/>
    <n v="150000"/>
    <s v="USD"/>
    <n v="150000"/>
    <s v="Portfolio Manager"/>
    <x v="3"/>
    <s v="USA"/>
    <x v="2"/>
    <x v="2"/>
    <x v="0"/>
    <m/>
  </r>
  <r>
    <s v="ID0038"/>
    <d v="2012-05-25T05:10:29"/>
    <n v="69000"/>
    <n v="69000"/>
    <s v="USD"/>
    <n v="69000"/>
    <s v="Design Engineer"/>
    <x v="2"/>
    <s v="USA"/>
    <x v="2"/>
    <x v="0"/>
    <x v="0"/>
    <m/>
  </r>
  <r>
    <s v="ID0039"/>
    <d v="2012-05-25T05:11:37"/>
    <n v="30000"/>
    <n v="30000"/>
    <s v="USD"/>
    <n v="30000"/>
    <s v="Academic Advisor"/>
    <x v="8"/>
    <s v="USA"/>
    <x v="2"/>
    <x v="2"/>
    <x v="0"/>
    <m/>
  </r>
  <r>
    <s v="ID0040"/>
    <d v="2012-05-25T05:13:50"/>
    <s v="Rs. 400000"/>
    <n v="400000"/>
    <s v="INR"/>
    <n v="7123.1666749770275"/>
    <s v="Coordination"/>
    <x v="3"/>
    <s v="India"/>
    <x v="0"/>
    <x v="0"/>
    <x v="0"/>
    <m/>
  </r>
  <r>
    <s v="ID0041"/>
    <d v="2012-05-25T05:18:48"/>
    <n v="70000"/>
    <n v="70000"/>
    <s v="AUD"/>
    <n v="71393.675948184507"/>
    <s v="consultant"/>
    <x v="8"/>
    <s v="Australia"/>
    <x v="16"/>
    <x v="2"/>
    <x v="0"/>
    <m/>
  </r>
  <r>
    <s v="ID0042"/>
    <d v="2012-05-25T05:20:10"/>
    <n v="14500"/>
    <n v="14500"/>
    <s v="USD"/>
    <n v="14500"/>
    <s v="Business Analsyt"/>
    <x v="0"/>
    <s v="India"/>
    <x v="0"/>
    <x v="0"/>
    <x v="0"/>
    <m/>
  </r>
  <r>
    <s v="ID0043"/>
    <d v="2012-05-25T05:30:39"/>
    <n v="70000"/>
    <n v="70000"/>
    <s v="CAD"/>
    <n v="68835.306612122877"/>
    <s v="Product Engineer"/>
    <x v="2"/>
    <s v="Canada"/>
    <x v="17"/>
    <x v="2"/>
    <x v="0"/>
    <m/>
  </r>
  <r>
    <s v="ID0044"/>
    <d v="2012-05-25T05:35:28"/>
    <n v="58000"/>
    <n v="58000"/>
    <s v="USD"/>
    <n v="58000"/>
    <s v="Senior Accountant"/>
    <x v="5"/>
    <s v="USA"/>
    <x v="2"/>
    <x v="0"/>
    <x v="0"/>
    <m/>
  </r>
  <r>
    <s v="ID0045"/>
    <d v="2012-05-25T05:45:01"/>
    <n v="90000"/>
    <n v="90000"/>
    <s v="USD"/>
    <n v="90000"/>
    <s v="Scientist"/>
    <x v="9"/>
    <s v="USA"/>
    <x v="2"/>
    <x v="3"/>
    <x v="0"/>
    <m/>
  </r>
  <r>
    <s v="ID0046"/>
    <d v="2012-05-25T05:46:47"/>
    <n v="800000"/>
    <n v="800000"/>
    <s v="INR"/>
    <n v="14246.333349954055"/>
    <s v="Team Lead"/>
    <x v="3"/>
    <s v="India"/>
    <x v="0"/>
    <x v="2"/>
    <x v="0"/>
    <m/>
  </r>
  <r>
    <s v="ID0047"/>
    <d v="2012-05-25T05:47:10"/>
    <n v="32000"/>
    <n v="32000"/>
    <s v="GBP"/>
    <n v="50437.70470615309"/>
    <s v="Senior intelligence analyst"/>
    <x v="0"/>
    <s v="UK"/>
    <x v="14"/>
    <x v="0"/>
    <x v="0"/>
    <m/>
  </r>
  <r>
    <s v="ID0048"/>
    <d v="2012-05-25T05:47:52"/>
    <n v="1000"/>
    <n v="12000"/>
    <s v="USD"/>
    <n v="12000"/>
    <s v="Freelance consultant"/>
    <x v="8"/>
    <s v="USA"/>
    <x v="2"/>
    <x v="3"/>
    <x v="0"/>
    <m/>
  </r>
  <r>
    <s v="ID0049"/>
    <d v="2012-05-25T06:04:42"/>
    <s v="â‚¬ 45"/>
    <n v="45000"/>
    <s v="EUR"/>
    <n v="57167.974754622352"/>
    <s v="Online Traffic Manager / Web Analist"/>
    <x v="3"/>
    <s v="The Netherlands"/>
    <x v="18"/>
    <x v="0"/>
    <x v="0"/>
    <m/>
  </r>
  <r>
    <s v="ID0050"/>
    <d v="2012-05-25T06:04:57"/>
    <s v="100000 USD"/>
    <n v="100000"/>
    <s v="USD"/>
    <n v="100000"/>
    <s v="Seinor Financial Analyst"/>
    <x v="0"/>
    <s v="Germany"/>
    <x v="5"/>
    <x v="1"/>
    <x v="0"/>
    <m/>
  </r>
  <r>
    <s v="ID0051"/>
    <d v="2012-05-25T06:05:17"/>
    <n v="57000"/>
    <n v="57000"/>
    <s v="USD"/>
    <n v="57000"/>
    <s v="Senior Accounting Supervisor"/>
    <x v="5"/>
    <s v="USA"/>
    <x v="2"/>
    <x v="2"/>
    <x v="0"/>
    <m/>
  </r>
  <r>
    <s v="ID0052"/>
    <d v="2012-05-25T06:07:15"/>
    <n v="40000"/>
    <n v="40000"/>
    <s v="GBP"/>
    <n v="63047.130882691366"/>
    <s v="Senior Accountant"/>
    <x v="5"/>
    <s v="UK"/>
    <x v="14"/>
    <x v="0"/>
    <x v="0"/>
    <m/>
  </r>
  <r>
    <s v="ID0053"/>
    <d v="2012-05-25T06:09:44"/>
    <s v="2000 Euros"/>
    <n v="24000"/>
    <s v="EUR"/>
    <n v="30489.586535798586"/>
    <s v="PPC Manager"/>
    <x v="3"/>
    <s v="Germany"/>
    <x v="5"/>
    <x v="1"/>
    <x v="0"/>
    <m/>
  </r>
  <r>
    <s v="ID0054"/>
    <d v="2012-05-25T06:10:18"/>
    <n v="4320"/>
    <n v="4320"/>
    <s v="USD"/>
    <n v="4320"/>
    <s v="Financial Planner"/>
    <x v="5"/>
    <s v="India"/>
    <x v="0"/>
    <x v="2"/>
    <x v="0"/>
    <m/>
  </r>
  <r>
    <s v="ID0055"/>
    <d v="2012-05-25T06:15:42"/>
    <n v="62000"/>
    <n v="62000"/>
    <s v="USD"/>
    <n v="62000"/>
    <s v="Analyst"/>
    <x v="0"/>
    <s v="USA"/>
    <x v="2"/>
    <x v="0"/>
    <x v="0"/>
    <m/>
  </r>
  <r>
    <s v="ID0056"/>
    <d v="2012-05-25T06:26:44"/>
    <n v="7500"/>
    <n v="7500"/>
    <s v="USD"/>
    <n v="7500"/>
    <s v="Analyst"/>
    <x v="0"/>
    <s v="India"/>
    <x v="0"/>
    <x v="0"/>
    <x v="0"/>
    <m/>
  </r>
  <r>
    <s v="ID0057"/>
    <d v="2012-05-25T06:27:29"/>
    <s v="Â£18000"/>
    <n v="18000"/>
    <s v="GBP"/>
    <n v="28371.208897211112"/>
    <s v="Building Design and Performance Researcher"/>
    <x v="3"/>
    <s v="UK"/>
    <x v="14"/>
    <x v="3"/>
    <x v="0"/>
    <m/>
  </r>
  <r>
    <s v="ID0058"/>
    <d v="2012-05-25T06:49:25"/>
    <n v="49000"/>
    <n v="49000"/>
    <s v="EUR"/>
    <n v="62249.572510588783"/>
    <s v="Project leader"/>
    <x v="3"/>
    <s v="France"/>
    <x v="19"/>
    <x v="2"/>
    <x v="0"/>
    <m/>
  </r>
  <r>
    <s v="ID0059"/>
    <d v="2012-05-25T06:57:52"/>
    <n v="38000"/>
    <n v="38000"/>
    <s v="USD"/>
    <n v="38000"/>
    <s v="Senior Analyst"/>
    <x v="0"/>
    <s v="USA"/>
    <x v="2"/>
    <x v="0"/>
    <x v="0"/>
    <m/>
  </r>
  <r>
    <s v="ID0060"/>
    <d v="2012-05-25T07:00:52"/>
    <n v="41000"/>
    <n v="41000"/>
    <s v="USD"/>
    <n v="41000"/>
    <s v="Specialist"/>
    <x v="6"/>
    <s v="USA"/>
    <x v="2"/>
    <x v="0"/>
    <x v="0"/>
    <m/>
  </r>
  <r>
    <s v="ID0061"/>
    <d v="2012-05-25T07:11:09"/>
    <n v="68000"/>
    <n v="68000"/>
    <s v="USD"/>
    <n v="68000"/>
    <s v="Engineering Data Analyst"/>
    <x v="0"/>
    <s v="USA"/>
    <x v="2"/>
    <x v="1"/>
    <x v="0"/>
    <m/>
  </r>
  <r>
    <s v="ID0062"/>
    <d v="2012-05-25T07:13:31"/>
    <n v="56000"/>
    <n v="56000"/>
    <s v="CAD"/>
    <n v="55068.245289698301"/>
    <s v="Sales Analyst"/>
    <x v="0"/>
    <s v="Canada"/>
    <x v="17"/>
    <x v="1"/>
    <x v="0"/>
    <m/>
  </r>
  <r>
    <s v="ID0063"/>
    <d v="2012-05-25T07:15:12"/>
    <n v="61000"/>
    <n v="61000"/>
    <s v="USD"/>
    <n v="61000"/>
    <s v="Coordinator Of Costa and Buget"/>
    <x v="3"/>
    <s v="Brasil"/>
    <x v="20"/>
    <x v="1"/>
    <x v="0"/>
    <m/>
  </r>
  <r>
    <s v="ID0064"/>
    <d v="2012-05-25T07:18:53"/>
    <n v="43000"/>
    <n v="43000"/>
    <s v="EUR"/>
    <n v="54627.175876639136"/>
    <s v="SAP consultant"/>
    <x v="8"/>
    <s v="FR"/>
    <x v="19"/>
    <x v="0"/>
    <x v="0"/>
    <m/>
  </r>
  <r>
    <s v="ID0065"/>
    <d v="2012-05-25T07:20:08"/>
    <n v="85000"/>
    <n v="85000"/>
    <s v="USD"/>
    <n v="85000"/>
    <s v="Manager"/>
    <x v="3"/>
    <s v="USA"/>
    <x v="2"/>
    <x v="0"/>
    <x v="0"/>
    <m/>
  </r>
  <r>
    <s v="ID0066"/>
    <d v="2012-05-25T07:21:18"/>
    <s v="â‚¬ 38000"/>
    <n v="38000"/>
    <s v="EUR"/>
    <n v="48275.178681681093"/>
    <s v="busines analist"/>
    <x v="0"/>
    <s v="The Netherlands"/>
    <x v="18"/>
    <x v="3"/>
    <x v="0"/>
    <m/>
  </r>
  <r>
    <s v="ID0067"/>
    <d v="2012-05-25T07:25:12"/>
    <n v="85000"/>
    <n v="85000"/>
    <s v="AUD"/>
    <n v="86692.320794224041"/>
    <s v="head of data"/>
    <x v="4"/>
    <s v="Australia"/>
    <x v="16"/>
    <x v="0"/>
    <x v="0"/>
    <m/>
  </r>
  <r>
    <s v="ID0068"/>
    <d v="2012-05-25T07:29:12"/>
    <n v="85087"/>
    <n v="85087"/>
    <s v="USD"/>
    <n v="85087"/>
    <s v="Business Systems Analyst"/>
    <x v="0"/>
    <s v="USA"/>
    <x v="2"/>
    <x v="2"/>
    <x v="0"/>
    <m/>
  </r>
  <r>
    <s v="ID0069"/>
    <d v="2012-05-25T07:38:22"/>
    <n v="50000"/>
    <n v="50000"/>
    <s v="USD"/>
    <n v="50000"/>
    <s v="Financial Analyst II"/>
    <x v="0"/>
    <s v="USA"/>
    <x v="2"/>
    <x v="1"/>
    <x v="0"/>
    <m/>
  </r>
  <r>
    <s v="ID0070"/>
    <d v="2012-05-25T07:47:00"/>
    <n v="100000"/>
    <n v="100000"/>
    <s v="USD"/>
    <n v="100000"/>
    <s v="Mngr MI"/>
    <x v="3"/>
    <s v="RSA"/>
    <x v="11"/>
    <x v="0"/>
    <x v="0"/>
    <m/>
  </r>
  <r>
    <s v="ID0071"/>
    <d v="2012-05-25T22:49:00"/>
    <n v="57000"/>
    <n v="57000"/>
    <s v="USD"/>
    <n v="57000"/>
    <s v="sales analyst"/>
    <x v="0"/>
    <s v="USA"/>
    <x v="2"/>
    <x v="0"/>
    <x v="0"/>
    <m/>
  </r>
  <r>
    <s v="ID0072"/>
    <d v="2012-05-25T22:52:28"/>
    <n v="75000"/>
    <n v="75000"/>
    <s v="USD"/>
    <n v="75000"/>
    <s v="Consumer Research Program Manager"/>
    <x v="3"/>
    <s v="USA"/>
    <x v="2"/>
    <x v="1"/>
    <x v="0"/>
    <m/>
  </r>
  <r>
    <s v="ID0073"/>
    <d v="2012-05-25T22:59:05"/>
    <s v="$AUD100000"/>
    <n v="100000"/>
    <s v="AUD"/>
    <n v="101990.96564026357"/>
    <s v="technical trainer"/>
    <x v="3"/>
    <s v="Australia"/>
    <x v="16"/>
    <x v="0"/>
    <x v="0"/>
    <m/>
  </r>
  <r>
    <s v="ID0074"/>
    <d v="2012-05-25T23:01:20"/>
    <n v="2785"/>
    <n v="33420"/>
    <s v="USD"/>
    <n v="33420"/>
    <s v="Process Flow Coordinator"/>
    <x v="3"/>
    <s v="United Arab Emirates"/>
    <x v="21"/>
    <x v="1"/>
    <x v="0"/>
    <m/>
  </r>
  <r>
    <s v="ID0075"/>
    <d v="2012-05-25T23:03:00"/>
    <n v="59450"/>
    <n v="59450"/>
    <s v="CAD"/>
    <n v="58460.842544152933"/>
    <s v="Process Improvement Specialist"/>
    <x v="6"/>
    <s v="Canada"/>
    <x v="17"/>
    <x v="1"/>
    <x v="0"/>
    <m/>
  </r>
  <r>
    <s v="ID0076"/>
    <d v="2012-05-25T23:12:29"/>
    <n v="15000"/>
    <n v="15000"/>
    <s v="USD"/>
    <n v="15000"/>
    <s v="Excel Programmer Consultant"/>
    <x v="8"/>
    <s v="USA"/>
    <x v="2"/>
    <x v="1"/>
    <x v="0"/>
    <m/>
  </r>
  <r>
    <s v="ID0077"/>
    <d v="2012-05-25T23:15:34"/>
    <s v="US $60,000"/>
    <n v="60000"/>
    <s v="USD"/>
    <n v="60000"/>
    <s v="Statistical Analyst"/>
    <x v="0"/>
    <s v="Canada"/>
    <x v="17"/>
    <x v="3"/>
    <x v="0"/>
    <m/>
  </r>
  <r>
    <s v="ID0078"/>
    <d v="2012-05-25T23:18:45"/>
    <n v="100000"/>
    <n v="100000"/>
    <s v="GBP"/>
    <n v="157617.8272067284"/>
    <s v="Analyst"/>
    <x v="0"/>
    <s v="UK"/>
    <x v="14"/>
    <x v="2"/>
    <x v="0"/>
    <m/>
  </r>
  <r>
    <s v="ID0079"/>
    <d v="2012-05-25T23:20:46"/>
    <s v="Us$ 18000"/>
    <n v="18000"/>
    <s v="USD"/>
    <n v="18000"/>
    <s v="Operational Analyst"/>
    <x v="0"/>
    <s v="Saudi Arabia"/>
    <x v="22"/>
    <x v="1"/>
    <x v="0"/>
    <m/>
  </r>
  <r>
    <s v="ID0080"/>
    <d v="2012-05-25T23:31:16"/>
    <n v="50000"/>
    <n v="50000"/>
    <s v="USD"/>
    <n v="50000"/>
    <s v="Exceler"/>
    <x v="3"/>
    <s v="USA"/>
    <x v="2"/>
    <x v="2"/>
    <x v="0"/>
    <m/>
  </r>
  <r>
    <s v="ID0081"/>
    <d v="2012-05-25T23:33:15"/>
    <n v="26000"/>
    <n v="26000"/>
    <s v="USD"/>
    <n v="26000"/>
    <s v="Marketing Analyst"/>
    <x v="0"/>
    <s v="Panama"/>
    <x v="23"/>
    <x v="1"/>
    <x v="0"/>
    <m/>
  </r>
  <r>
    <s v="ID0082"/>
    <d v="2012-05-25T23:49:27"/>
    <s v="Â£30000"/>
    <n v="30000"/>
    <s v="GBP"/>
    <n v="47285.348162018527"/>
    <s v="Database Manager"/>
    <x v="3"/>
    <s v="UK"/>
    <x v="14"/>
    <x v="0"/>
    <x v="0"/>
    <m/>
  </r>
  <r>
    <s v="ID0083"/>
    <d v="2012-05-26T00:00:52"/>
    <n v="150000"/>
    <n v="150000"/>
    <s v="USD"/>
    <n v="150000"/>
    <s v="Director"/>
    <x v="4"/>
    <s v="USA"/>
    <x v="2"/>
    <x v="1"/>
    <x v="0"/>
    <m/>
  </r>
  <r>
    <s v="ID0084"/>
    <d v="2012-05-26T00:05:45"/>
    <n v="120000"/>
    <n v="120000"/>
    <s v="USD"/>
    <n v="120000"/>
    <s v="Manager, Forecasts &amp; Budgets"/>
    <x v="3"/>
    <s v="USA"/>
    <x v="2"/>
    <x v="0"/>
    <x v="0"/>
    <m/>
  </r>
  <r>
    <s v="ID0085"/>
    <d v="2012-05-26T00:10:17"/>
    <n v="500000"/>
    <n v="500000"/>
    <s v="INR"/>
    <n v="8903.9583437212841"/>
    <s v="Senior Consultant"/>
    <x v="8"/>
    <s v="India"/>
    <x v="0"/>
    <x v="1"/>
    <x v="0"/>
    <m/>
  </r>
  <r>
    <s v="ID0086"/>
    <d v="2012-05-26T00:11:21"/>
    <s v="US $ 31330.00"/>
    <n v="31330"/>
    <s v="USD"/>
    <n v="31330"/>
    <s v="VBA Analyst"/>
    <x v="0"/>
    <s v="Brazil"/>
    <x v="24"/>
    <x v="1"/>
    <x v="0"/>
    <m/>
  </r>
  <r>
    <s v="ID0087"/>
    <d v="2012-05-26T00:15:17"/>
    <n v="110000"/>
    <n v="110000"/>
    <s v="USD"/>
    <n v="110000"/>
    <s v="Senior Scheduling Engineer"/>
    <x v="2"/>
    <s v="USA"/>
    <x v="2"/>
    <x v="2"/>
    <x v="0"/>
    <m/>
  </r>
  <r>
    <s v="ID0088"/>
    <d v="2012-05-26T00:22:49"/>
    <s v="81,000USD"/>
    <n v="81000"/>
    <s v="USD"/>
    <n v="81000"/>
    <s v="Strategy Consultant"/>
    <x v="8"/>
    <s v="UK"/>
    <x v="14"/>
    <x v="0"/>
    <x v="0"/>
    <m/>
  </r>
  <r>
    <s v="ID0089"/>
    <d v="2012-05-26T00:39:04"/>
    <n v="40000"/>
    <n v="40000"/>
    <s v="USD"/>
    <n v="40000"/>
    <s v="Admin"/>
    <x v="0"/>
    <s v="USA"/>
    <x v="2"/>
    <x v="0"/>
    <x v="0"/>
    <m/>
  </r>
  <r>
    <s v="ID0090"/>
    <d v="2012-05-26T00:39:28"/>
    <n v="42000"/>
    <n v="42000"/>
    <s v="CAD"/>
    <n v="41301.183967273726"/>
    <s v="IT Asset Administrator"/>
    <x v="0"/>
    <s v="Canada"/>
    <x v="17"/>
    <x v="0"/>
    <x v="0"/>
    <m/>
  </r>
  <r>
    <s v="ID0091"/>
    <d v="2012-05-26T00:39:36"/>
    <n v="125000"/>
    <n v="125000"/>
    <s v="USD"/>
    <n v="125000"/>
    <s v="Director of Marketing"/>
    <x v="4"/>
    <s v="USA"/>
    <x v="2"/>
    <x v="0"/>
    <x v="0"/>
    <m/>
  </r>
  <r>
    <s v="ID0092"/>
    <d v="2012-05-26T00:39:38"/>
    <n v="36000"/>
    <n v="36000"/>
    <s v="USD"/>
    <n v="36000"/>
    <s v="Graphic Design Manager"/>
    <x v="3"/>
    <s v="USA"/>
    <x v="2"/>
    <x v="2"/>
    <x v="0"/>
    <m/>
  </r>
  <r>
    <s v="ID0093"/>
    <d v="2012-05-26T00:39:54"/>
    <s v="Rs. 12,000/-"/>
    <n v="144000"/>
    <s v="INR"/>
    <n v="2564.3400029917298"/>
    <s v="Financial Consultant"/>
    <x v="8"/>
    <s v="India"/>
    <x v="0"/>
    <x v="3"/>
    <x v="0"/>
    <m/>
  </r>
  <r>
    <s v="ID0094"/>
    <d v="2012-05-26T00:40:00"/>
    <n v="75000"/>
    <n v="75000"/>
    <s v="USD"/>
    <n v="75000"/>
    <s v="Data Analyst"/>
    <x v="0"/>
    <s v="USA"/>
    <x v="2"/>
    <x v="3"/>
    <x v="0"/>
    <m/>
  </r>
  <r>
    <s v="ID0095"/>
    <d v="2012-05-26T00:40:20"/>
    <n v="95000"/>
    <n v="95000"/>
    <s v="USD"/>
    <n v="95000"/>
    <s v="CFO"/>
    <x v="4"/>
    <s v="USA"/>
    <x v="2"/>
    <x v="0"/>
    <x v="0"/>
    <m/>
  </r>
  <r>
    <s v="ID0096"/>
    <d v="2012-05-26T00:40:27"/>
    <n v="24000"/>
    <n v="24000"/>
    <s v="USD"/>
    <n v="24000"/>
    <s v="Paraeducator"/>
    <x v="3"/>
    <s v="USA"/>
    <x v="2"/>
    <x v="2"/>
    <x v="0"/>
    <m/>
  </r>
  <r>
    <s v="ID0097"/>
    <d v="2012-05-26T00:40:31"/>
    <s v="91,000 USD"/>
    <n v="91000"/>
    <s v="USD"/>
    <n v="91000"/>
    <s v="Channel Marketing Manager"/>
    <x v="3"/>
    <s v="USA"/>
    <x v="2"/>
    <x v="3"/>
    <x v="0"/>
    <m/>
  </r>
  <r>
    <s v="ID0098"/>
    <d v="2012-05-26T00:40:39"/>
    <n v="40000"/>
    <n v="40000"/>
    <s v="USD"/>
    <n v="40000"/>
    <s v="Sales and Marketing Analyst "/>
    <x v="0"/>
    <s v="USA"/>
    <x v="2"/>
    <x v="0"/>
    <x v="0"/>
    <m/>
  </r>
  <r>
    <s v="ID0099"/>
    <d v="2012-05-26T00:40:40"/>
    <n v="57000"/>
    <n v="57000"/>
    <s v="USD"/>
    <n v="57000"/>
    <s v="Production Scheduler"/>
    <x v="3"/>
    <s v="USA"/>
    <x v="2"/>
    <x v="0"/>
    <x v="0"/>
    <m/>
  </r>
  <r>
    <s v="ID0100"/>
    <d v="2012-05-26T00:40:41"/>
    <n v="74000"/>
    <n v="74000"/>
    <s v="USD"/>
    <n v="74000"/>
    <s v="Senior Consultant"/>
    <x v="8"/>
    <s v="USA"/>
    <x v="2"/>
    <x v="0"/>
    <x v="0"/>
    <m/>
  </r>
  <r>
    <s v="ID0101"/>
    <d v="2012-05-26T00:40:42"/>
    <s v="80k"/>
    <n v="80000"/>
    <s v="USD"/>
    <n v="80000"/>
    <s v="financial analyst"/>
    <x v="0"/>
    <s v="USA"/>
    <x v="2"/>
    <x v="0"/>
    <x v="0"/>
    <m/>
  </r>
  <r>
    <s v="ID0102"/>
    <d v="2012-05-26T00:40:46"/>
    <n v="90000"/>
    <n v="90000"/>
    <s v="USD"/>
    <n v="90000"/>
    <s v="Product Specialist"/>
    <x v="6"/>
    <s v="USA"/>
    <x v="2"/>
    <x v="0"/>
    <x v="0"/>
    <m/>
  </r>
  <r>
    <s v="ID0103"/>
    <d v="2012-05-26T00:40:48"/>
    <n v="21000"/>
    <n v="21000"/>
    <s v="USD"/>
    <n v="21000"/>
    <s v="IT support"/>
    <x v="0"/>
    <s v="arabian Gulf"/>
    <x v="25"/>
    <x v="3"/>
    <x v="0"/>
    <m/>
  </r>
  <r>
    <s v="ID0104"/>
    <d v="2012-05-26T00:40:50"/>
    <n v="52000"/>
    <n v="52000"/>
    <s v="USD"/>
    <n v="52000"/>
    <s v="sr. project coordinator"/>
    <x v="3"/>
    <s v="USA"/>
    <x v="2"/>
    <x v="0"/>
    <x v="0"/>
    <m/>
  </r>
  <r>
    <s v="ID0105"/>
    <d v="2012-05-26T00:40:52"/>
    <n v="19200"/>
    <n v="19200"/>
    <s v="USD"/>
    <n v="19200"/>
    <s v="Sr Administrative Assistant"/>
    <x v="0"/>
    <s v="Mexico"/>
    <x v="26"/>
    <x v="0"/>
    <x v="0"/>
    <m/>
  </r>
  <r>
    <s v="ID0106"/>
    <d v="2012-05-26T00:40:57"/>
    <n v="36000"/>
    <n v="36000"/>
    <s v="USD"/>
    <n v="36000"/>
    <s v="Analyst"/>
    <x v="0"/>
    <s v="USA"/>
    <x v="2"/>
    <x v="0"/>
    <x v="0"/>
    <m/>
  </r>
  <r>
    <s v="ID0107"/>
    <d v="2012-05-26T00:41:02"/>
    <n v="57400"/>
    <n v="57400"/>
    <s v="USD"/>
    <n v="57400"/>
    <s v="IT Analyst"/>
    <x v="0"/>
    <s v="USA"/>
    <x v="2"/>
    <x v="0"/>
    <x v="0"/>
    <m/>
  </r>
  <r>
    <s v="ID0108"/>
    <d v="2012-05-26T00:41:03"/>
    <n v="66000"/>
    <n v="66000"/>
    <s v="USD"/>
    <n v="66000"/>
    <s v="Analyst"/>
    <x v="0"/>
    <s v="USA"/>
    <x v="2"/>
    <x v="2"/>
    <x v="0"/>
    <m/>
  </r>
  <r>
    <s v="ID0109"/>
    <d v="2012-05-26T00:41:06"/>
    <n v="35000"/>
    <n v="35000"/>
    <s v="EUR"/>
    <n v="44463.980364706273"/>
    <s v="Project manager"/>
    <x v="3"/>
    <s v="Greece"/>
    <x v="27"/>
    <x v="0"/>
    <x v="0"/>
    <m/>
  </r>
  <r>
    <s v="ID0111"/>
    <d v="2012-05-26T00:41:16"/>
    <s v="$85,000+"/>
    <n v="85000"/>
    <s v="USD"/>
    <n v="85000"/>
    <s v="Strategic Analyst"/>
    <x v="0"/>
    <s v="USA"/>
    <x v="2"/>
    <x v="0"/>
    <x v="0"/>
    <m/>
  </r>
  <r>
    <s v="ID0112"/>
    <d v="2012-05-26T00:41:22"/>
    <n v="50000"/>
    <n v="50000"/>
    <s v="USD"/>
    <n v="50000"/>
    <s v="Transportation Specialist"/>
    <x v="6"/>
    <s v="USA"/>
    <x v="2"/>
    <x v="0"/>
    <x v="0"/>
    <m/>
  </r>
  <r>
    <s v="ID0113"/>
    <d v="2012-05-26T00:41:27"/>
    <s v="$58,000 USD"/>
    <n v="58000"/>
    <s v="USD"/>
    <n v="58000"/>
    <s v="Operations Programs Support"/>
    <x v="3"/>
    <s v="USA"/>
    <x v="2"/>
    <x v="0"/>
    <x v="0"/>
    <m/>
  </r>
  <r>
    <s v="ID0114"/>
    <d v="2012-05-26T00:41:28"/>
    <n v="37900"/>
    <n v="37900"/>
    <s v="USD"/>
    <n v="37900"/>
    <s v="Accounting Coordinator"/>
    <x v="5"/>
    <s v="USA"/>
    <x v="2"/>
    <x v="1"/>
    <x v="0"/>
    <m/>
  </r>
  <r>
    <s v="ID0115"/>
    <d v="2012-05-26T00:41:30"/>
    <n v="4000"/>
    <n v="48000"/>
    <s v="USD"/>
    <n v="48000"/>
    <s v="Asst.Manager Finance"/>
    <x v="3"/>
    <s v="UAE"/>
    <x v="21"/>
    <x v="2"/>
    <x v="0"/>
    <m/>
  </r>
  <r>
    <s v="ID0116"/>
    <d v="2012-05-26T00:41:32"/>
    <n v="67000"/>
    <n v="67000"/>
    <s v="USD"/>
    <n v="67000"/>
    <s v="Operations Cost Analyst"/>
    <x v="0"/>
    <s v="USA"/>
    <x v="2"/>
    <x v="0"/>
    <x v="0"/>
    <m/>
  </r>
  <r>
    <s v="ID0117"/>
    <d v="2012-05-26T00:41:35"/>
    <n v="85000"/>
    <n v="85000"/>
    <s v="USD"/>
    <n v="85000"/>
    <s v="Financial Controller"/>
    <x v="1"/>
    <s v="UAE"/>
    <x v="21"/>
    <x v="0"/>
    <x v="0"/>
    <m/>
  </r>
  <r>
    <s v="ID0118"/>
    <d v="2012-05-26T00:41:35"/>
    <n v="56160"/>
    <n v="56160"/>
    <s v="USD"/>
    <n v="56160"/>
    <s v="Utilization Analyst"/>
    <x v="0"/>
    <s v="USA"/>
    <x v="2"/>
    <x v="0"/>
    <x v="0"/>
    <m/>
  </r>
  <r>
    <s v="ID0119"/>
    <d v="2012-05-26T00:41:38"/>
    <n v="2000"/>
    <n v="24000"/>
    <s v="USD"/>
    <n v="24000"/>
    <s v="Researcher"/>
    <x v="3"/>
    <s v="Colombia"/>
    <x v="28"/>
    <x v="1"/>
    <x v="0"/>
    <m/>
  </r>
  <r>
    <s v="ID0120"/>
    <d v="2012-05-26T00:41:38"/>
    <n v="52000"/>
    <n v="52000"/>
    <s v="USD"/>
    <n v="52000"/>
    <s v="Market Analyst"/>
    <x v="0"/>
    <s v="USA"/>
    <x v="2"/>
    <x v="4"/>
    <x v="0"/>
    <m/>
  </r>
  <r>
    <s v="ID0121"/>
    <d v="2012-05-26T00:41:41"/>
    <n v="60000"/>
    <n v="60000"/>
    <s v="CAD"/>
    <n v="59001.691381819612"/>
    <s v="Web Developer"/>
    <x v="0"/>
    <s v="Canada"/>
    <x v="17"/>
    <x v="4"/>
    <x v="0"/>
    <m/>
  </r>
  <r>
    <s v="ID0122"/>
    <d v="2012-05-26T00:41:43"/>
    <n v="70000"/>
    <n v="70000"/>
    <s v="USD"/>
    <n v="70000"/>
    <s v="Sr. Acct"/>
    <x v="5"/>
    <s v="USA"/>
    <x v="2"/>
    <x v="1"/>
    <x v="0"/>
    <m/>
  </r>
  <r>
    <s v="ID0123"/>
    <d v="2012-05-26T00:41:56"/>
    <n v="50000"/>
    <n v="50000"/>
    <s v="USD"/>
    <n v="50000"/>
    <s v="Information Systems Specialist"/>
    <x v="6"/>
    <s v="USA"/>
    <x v="2"/>
    <x v="0"/>
    <x v="0"/>
    <m/>
  </r>
  <r>
    <s v="ID0124"/>
    <d v="2012-05-26T00:41:58"/>
    <n v="2300000"/>
    <n v="2300000"/>
    <s v="INR"/>
    <n v="40958.208381117904"/>
    <s v="Analytics lead"/>
    <x v="0"/>
    <s v="India"/>
    <x v="0"/>
    <x v="3"/>
    <x v="0"/>
    <m/>
  </r>
  <r>
    <s v="ID0125"/>
    <d v="2012-05-26T00:42:00"/>
    <n v="80000"/>
    <n v="80000"/>
    <s v="USD"/>
    <n v="80000"/>
    <s v="Financial Analyst"/>
    <x v="0"/>
    <s v="USA"/>
    <x v="2"/>
    <x v="0"/>
    <x v="0"/>
    <m/>
  </r>
  <r>
    <s v="ID0126"/>
    <d v="2012-05-26T00:42:08"/>
    <n v="128000"/>
    <n v="128000"/>
    <s v="USD"/>
    <n v="128000"/>
    <s v="Actuary"/>
    <x v="3"/>
    <s v="USA"/>
    <x v="2"/>
    <x v="1"/>
    <x v="0"/>
    <m/>
  </r>
  <r>
    <s v="ID0127"/>
    <d v="2012-05-26T00:42:10"/>
    <s v="US $44,000"/>
    <n v="44000"/>
    <s v="USD"/>
    <n v="44000"/>
    <s v="School Tech Coordinator"/>
    <x v="3"/>
    <s v="USA"/>
    <x v="2"/>
    <x v="3"/>
    <x v="0"/>
    <m/>
  </r>
  <r>
    <s v="ID0128"/>
    <d v="2012-05-26T00:42:11"/>
    <n v="65000"/>
    <n v="65000"/>
    <s v="USD"/>
    <n v="65000"/>
    <s v="sr accountant"/>
    <x v="5"/>
    <s v="USA"/>
    <x v="2"/>
    <x v="1"/>
    <x v="0"/>
    <m/>
  </r>
  <r>
    <s v="ID0129"/>
    <d v="2012-05-26T00:42:32"/>
    <s v="36000 usd"/>
    <n v="36000"/>
    <s v="USD"/>
    <n v="36000"/>
    <s v="senior accountant"/>
    <x v="5"/>
    <s v="Turkey"/>
    <x v="29"/>
    <x v="0"/>
    <x v="0"/>
    <m/>
  </r>
  <r>
    <s v="ID0130"/>
    <d v="2012-05-26T00:42:34"/>
    <n v="1000"/>
    <n v="12000"/>
    <s v="USD"/>
    <n v="12000"/>
    <s v="Freelance"/>
    <x v="8"/>
    <s v="Pakistan"/>
    <x v="3"/>
    <x v="3"/>
    <x v="0"/>
    <m/>
  </r>
  <r>
    <s v="ID0131"/>
    <d v="2012-05-26T00:42:41"/>
    <n v="28159.200000000001"/>
    <n v="28159"/>
    <s v="GBP"/>
    <n v="44383.603963142654"/>
    <s v="Data Analyst"/>
    <x v="0"/>
    <s v="UK"/>
    <x v="14"/>
    <x v="1"/>
    <x v="0"/>
    <m/>
  </r>
  <r>
    <s v="ID0132"/>
    <d v="2012-05-26T00:42:46"/>
    <n v="45000"/>
    <n v="45000"/>
    <s v="USD"/>
    <n v="45000"/>
    <s v="DBA"/>
    <x v="0"/>
    <s v="USA"/>
    <x v="2"/>
    <x v="0"/>
    <x v="0"/>
    <m/>
  </r>
  <r>
    <s v="ID0133"/>
    <d v="2012-05-26T00:42:58"/>
    <n v="54000"/>
    <n v="54000"/>
    <s v="USD"/>
    <n v="54000"/>
    <s v="Research Analyst"/>
    <x v="0"/>
    <s v="USA"/>
    <x v="2"/>
    <x v="2"/>
    <x v="0"/>
    <m/>
  </r>
  <r>
    <s v="ID0134"/>
    <d v="2012-05-26T00:43:03"/>
    <n v="70000"/>
    <n v="70000"/>
    <s v="GBP"/>
    <n v="110332.47904470989"/>
    <s v="Project Manager"/>
    <x v="3"/>
    <s v="UK"/>
    <x v="14"/>
    <x v="2"/>
    <x v="0"/>
    <m/>
  </r>
  <r>
    <s v="ID0135"/>
    <d v="2012-05-26T00:43:07"/>
    <n v="71000"/>
    <n v="71000"/>
    <s v="USD"/>
    <n v="71000"/>
    <s v="Market Research Analyst"/>
    <x v="0"/>
    <s v="USA"/>
    <x v="2"/>
    <x v="0"/>
    <x v="0"/>
    <m/>
  </r>
  <r>
    <s v="ID0136"/>
    <d v="2012-05-26T00:43:08"/>
    <n v="800000"/>
    <n v="800000"/>
    <s v="INR"/>
    <n v="14246.333349954055"/>
    <s v="Manager : Accounts"/>
    <x v="3"/>
    <s v="India"/>
    <x v="0"/>
    <x v="2"/>
    <x v="0"/>
    <m/>
  </r>
  <r>
    <s v="ID0137"/>
    <d v="2012-05-26T00:43:17"/>
    <n v="70000"/>
    <n v="70000"/>
    <s v="CAD"/>
    <n v="68835.306612122877"/>
    <s v="project manager"/>
    <x v="3"/>
    <s v="canada"/>
    <x v="17"/>
    <x v="0"/>
    <x v="0"/>
    <m/>
  </r>
  <r>
    <s v="ID0138"/>
    <d v="2012-05-26T00:43:25"/>
    <n v="50000"/>
    <n v="50000"/>
    <s v="CAD"/>
    <n v="49168.076151516347"/>
    <s v="Inventory manger"/>
    <x v="3"/>
    <s v="Canada"/>
    <x v="17"/>
    <x v="0"/>
    <x v="0"/>
    <m/>
  </r>
  <r>
    <s v="ID0139"/>
    <d v="2012-05-26T00:43:27"/>
    <n v="40000"/>
    <n v="40000"/>
    <s v="USD"/>
    <n v="40000"/>
    <s v="Business Analyst"/>
    <x v="0"/>
    <s v="USA"/>
    <x v="2"/>
    <x v="0"/>
    <x v="0"/>
    <m/>
  </r>
  <r>
    <s v="ID0140"/>
    <d v="2012-05-26T00:43:34"/>
    <s v="$62,000 CND"/>
    <n v="62000"/>
    <s v="CAD"/>
    <n v="60968.414427880263"/>
    <s v="Process Technician"/>
    <x v="0"/>
    <s v="Canada"/>
    <x v="17"/>
    <x v="2"/>
    <x v="0"/>
    <m/>
  </r>
  <r>
    <s v="ID0141"/>
    <d v="2012-05-26T00:43:36"/>
    <s v="28000rs"/>
    <n v="336000"/>
    <s v="INR"/>
    <n v="5983.4600069807029"/>
    <s v="MIS Team Leader"/>
    <x v="7"/>
    <s v="India"/>
    <x v="0"/>
    <x v="0"/>
    <x v="0"/>
    <m/>
  </r>
  <r>
    <s v="ID0142"/>
    <d v="2012-05-26T00:43:36"/>
    <n v="53000"/>
    <n v="53000"/>
    <s v="USD"/>
    <n v="53000"/>
    <s v="Data Analyst"/>
    <x v="0"/>
    <s v="USA"/>
    <x v="2"/>
    <x v="0"/>
    <x v="0"/>
    <m/>
  </r>
  <r>
    <s v="ID0143"/>
    <d v="2012-05-26T00:43:49"/>
    <n v="104000"/>
    <n v="104000"/>
    <s v="USD"/>
    <n v="104000"/>
    <s v="Finance Director"/>
    <x v="4"/>
    <s v="USA"/>
    <x v="2"/>
    <x v="2"/>
    <x v="0"/>
    <m/>
  </r>
  <r>
    <s v="ID0144"/>
    <d v="2012-05-26T00:44:02"/>
    <n v="57000"/>
    <n v="57000"/>
    <s v="USD"/>
    <n v="57000"/>
    <s v="Industrial Engineer"/>
    <x v="2"/>
    <s v="USA"/>
    <x v="2"/>
    <x v="0"/>
    <x v="0"/>
    <m/>
  </r>
  <r>
    <s v="ID0145"/>
    <d v="2012-05-26T00:44:09"/>
    <n v="45000"/>
    <n v="45000"/>
    <s v="USD"/>
    <n v="45000"/>
    <s v="data analyst"/>
    <x v="0"/>
    <s v="USA"/>
    <x v="2"/>
    <x v="2"/>
    <x v="0"/>
    <m/>
  </r>
  <r>
    <s v="ID0146"/>
    <d v="2012-05-26T00:44:15"/>
    <n v="92000"/>
    <n v="92000"/>
    <s v="USD"/>
    <n v="92000"/>
    <s v="Senior Financial &amp; Systems Analyst"/>
    <x v="0"/>
    <s v="USA"/>
    <x v="2"/>
    <x v="0"/>
    <x v="0"/>
    <m/>
  </r>
  <r>
    <s v="ID0147"/>
    <d v="2012-05-26T00:44:18"/>
    <n v="88000"/>
    <n v="88000"/>
    <s v="USD"/>
    <n v="88000"/>
    <s v="project manager - metrics"/>
    <x v="3"/>
    <s v="USA"/>
    <x v="2"/>
    <x v="0"/>
    <x v="0"/>
    <m/>
  </r>
  <r>
    <s v="ID0148"/>
    <d v="2012-05-26T00:44:20"/>
    <n v="80000"/>
    <n v="80000"/>
    <s v="USD"/>
    <n v="80000"/>
    <s v="Informatics Research Analyst"/>
    <x v="0"/>
    <s v="USA"/>
    <x v="2"/>
    <x v="2"/>
    <x v="0"/>
    <m/>
  </r>
  <r>
    <s v="ID0149"/>
    <d v="2012-05-26T00:44:22"/>
    <n v="69000"/>
    <n v="69000"/>
    <s v="USD"/>
    <n v="69000"/>
    <s v="Business Technical Consultant"/>
    <x v="8"/>
    <s v="USA"/>
    <x v="2"/>
    <x v="0"/>
    <x v="0"/>
    <m/>
  </r>
  <r>
    <s v="ID0150"/>
    <d v="2012-05-26T00:44:23"/>
    <n v="50000"/>
    <n v="50000"/>
    <s v="USD"/>
    <n v="50000"/>
    <s v="Business Operations Reporting Analyst"/>
    <x v="0"/>
    <s v="Mexico"/>
    <x v="26"/>
    <x v="1"/>
    <x v="0"/>
    <m/>
  </r>
  <r>
    <s v="ID0151"/>
    <d v="2012-05-26T00:44:40"/>
    <n v="35000"/>
    <n v="35000"/>
    <s v="USD"/>
    <n v="35000"/>
    <s v="Program Services Coordinator"/>
    <x v="3"/>
    <s v="USA"/>
    <x v="2"/>
    <x v="2"/>
    <x v="0"/>
    <m/>
  </r>
  <r>
    <s v="ID0152"/>
    <d v="2012-05-26T00:44:59"/>
    <n v="96000"/>
    <n v="96000"/>
    <s v="USD"/>
    <n v="96000"/>
    <s v="Specialist - Finance Planning and Analysis"/>
    <x v="0"/>
    <s v="USA"/>
    <x v="2"/>
    <x v="0"/>
    <x v="0"/>
    <m/>
  </r>
  <r>
    <s v="ID0153"/>
    <d v="2012-05-26T00:45:00"/>
    <n v="65000"/>
    <n v="65000"/>
    <s v="USD"/>
    <n v="65000"/>
    <s v="Sr Accountant"/>
    <x v="5"/>
    <s v="USA"/>
    <x v="2"/>
    <x v="1"/>
    <x v="0"/>
    <m/>
  </r>
  <r>
    <s v="ID0154"/>
    <d v="2012-05-26T00:45:06"/>
    <n v="37440"/>
    <n v="37440"/>
    <s v="USD"/>
    <n v="37440"/>
    <s v="sales analyst"/>
    <x v="0"/>
    <s v="USA"/>
    <x v="2"/>
    <x v="1"/>
    <x v="0"/>
    <m/>
  </r>
  <r>
    <s v="ID0155"/>
    <d v="2012-05-26T00:45:11"/>
    <n v="15500"/>
    <n v="15500"/>
    <s v="USD"/>
    <n v="15500"/>
    <s v="Proces auditor"/>
    <x v="5"/>
    <s v="Mexico"/>
    <x v="26"/>
    <x v="1"/>
    <x v="0"/>
    <m/>
  </r>
  <r>
    <s v="ID0156"/>
    <d v="2012-05-26T00:45:17"/>
    <s v="90000 USD"/>
    <n v="90000"/>
    <s v="USD"/>
    <n v="90000"/>
    <s v="Senior Data Quality Analyst"/>
    <x v="0"/>
    <s v="USA"/>
    <x v="2"/>
    <x v="2"/>
    <x v="0"/>
    <m/>
  </r>
  <r>
    <s v="ID0157"/>
    <d v="2012-05-26T00:45:46"/>
    <n v="66500"/>
    <n v="66500"/>
    <s v="USD"/>
    <n v="66500"/>
    <s v="Sr Business Analyst"/>
    <x v="0"/>
    <s v="USA"/>
    <x v="2"/>
    <x v="1"/>
    <x v="0"/>
    <m/>
  </r>
  <r>
    <s v="ID0158"/>
    <d v="2012-05-26T00:45:49"/>
    <n v="100000"/>
    <n v="100000"/>
    <s v="USD"/>
    <n v="100000"/>
    <s v="COST ACCOUNTANT"/>
    <x v="5"/>
    <s v="USA"/>
    <x v="2"/>
    <x v="1"/>
    <x v="0"/>
    <m/>
  </r>
  <r>
    <s v="ID0159"/>
    <d v="2012-05-26T00:45:51"/>
    <s v="Â£32250"/>
    <n v="32250"/>
    <s v="GBP"/>
    <n v="50831.74927416991"/>
    <s v="project Support"/>
    <x v="3"/>
    <s v="UK"/>
    <x v="14"/>
    <x v="0"/>
    <x v="0"/>
    <m/>
  </r>
  <r>
    <s v="ID0160"/>
    <d v="2012-05-26T00:45:53"/>
    <n v="420000"/>
    <n v="420000"/>
    <s v="INR"/>
    <n v="7479.3250087258784"/>
    <s v="managerial"/>
    <x v="3"/>
    <s v="India"/>
    <x v="0"/>
    <x v="3"/>
    <x v="0"/>
    <m/>
  </r>
  <r>
    <s v="ID0161"/>
    <d v="2012-05-26T00:46:00"/>
    <n v="75000"/>
    <n v="75000"/>
    <s v="USD"/>
    <n v="75000"/>
    <s v="Program Analyst"/>
    <x v="0"/>
    <s v="USA"/>
    <x v="2"/>
    <x v="3"/>
    <x v="0"/>
    <m/>
  </r>
  <r>
    <s v="ID0162"/>
    <d v="2012-05-26T00:46:25"/>
    <n v="58"/>
    <n v="58000"/>
    <s v="USD"/>
    <n v="58000"/>
    <s v="Team Lead - Computer Discounts"/>
    <x v="3"/>
    <s v="Canada"/>
    <x v="17"/>
    <x v="3"/>
    <x v="0"/>
    <m/>
  </r>
  <r>
    <s v="ID0163"/>
    <d v="2012-05-26T00:46:29"/>
    <n v="55000"/>
    <n v="55000"/>
    <s v="USD"/>
    <n v="55000"/>
    <s v="Change Architect"/>
    <x v="3"/>
    <s v="USA"/>
    <x v="2"/>
    <x v="2"/>
    <x v="0"/>
    <m/>
  </r>
  <r>
    <s v="ID0164"/>
    <d v="2012-05-26T00:47:42"/>
    <n v="60000"/>
    <n v="60000"/>
    <s v="USD"/>
    <n v="60000"/>
    <s v="Telecom Technician"/>
    <x v="0"/>
    <s v="USA"/>
    <x v="2"/>
    <x v="0"/>
    <x v="0"/>
    <m/>
  </r>
  <r>
    <s v="ID0165"/>
    <d v="2012-05-26T00:47:45"/>
    <s v="Rs. 1300000"/>
    <n v="1300000"/>
    <s v="INR"/>
    <n v="23150.291693675339"/>
    <s v="Manager"/>
    <x v="3"/>
    <s v="India"/>
    <x v="0"/>
    <x v="0"/>
    <x v="0"/>
    <m/>
  </r>
  <r>
    <s v="ID0166"/>
    <d v="2012-05-26T00:47:50"/>
    <n v="107000"/>
    <n v="107000"/>
    <s v="CAD"/>
    <n v="105219.68296424497"/>
    <s v="Manager, Asset Optimization"/>
    <x v="3"/>
    <s v="Canada"/>
    <x v="17"/>
    <x v="2"/>
    <x v="0"/>
    <m/>
  </r>
  <r>
    <s v="ID0167"/>
    <d v="2012-05-26T00:47:57"/>
    <n v="145000"/>
    <n v="145000"/>
    <s v="USD"/>
    <n v="145000"/>
    <s v="Financialcontroller"/>
    <x v="1"/>
    <s v="Switzerland"/>
    <x v="10"/>
    <x v="1"/>
    <x v="0"/>
    <m/>
  </r>
  <r>
    <s v="ID0168"/>
    <d v="2012-05-26T00:48:04"/>
    <n v="22880"/>
    <n v="22880"/>
    <s v="USD"/>
    <n v="22880"/>
    <s v="Accounting "/>
    <x v="5"/>
    <s v="USA"/>
    <x v="2"/>
    <x v="0"/>
    <x v="0"/>
    <m/>
  </r>
  <r>
    <s v="ID0169"/>
    <d v="2012-05-26T00:48:07"/>
    <n v="80000"/>
    <n v="80000"/>
    <s v="USD"/>
    <n v="80000"/>
    <s v="Consultant, HR Services &amp; Governance"/>
    <x v="8"/>
    <s v="USA"/>
    <x v="2"/>
    <x v="0"/>
    <x v="0"/>
    <m/>
  </r>
  <r>
    <s v="ID0170"/>
    <d v="2012-05-26T00:48:11"/>
    <s v="Rs 5 lakh"/>
    <n v="500000"/>
    <s v="INR"/>
    <n v="8903.9583437212841"/>
    <s v="QA Executive"/>
    <x v="0"/>
    <s v="India"/>
    <x v="0"/>
    <x v="2"/>
    <x v="0"/>
    <m/>
  </r>
  <r>
    <s v="ID0171"/>
    <d v="2012-05-26T00:48:46"/>
    <n v="90000"/>
    <n v="90000"/>
    <s v="CAD"/>
    <n v="88502.537072729421"/>
    <s v="Senior Actuarial Analyst"/>
    <x v="0"/>
    <s v="Canada"/>
    <x v="17"/>
    <x v="0"/>
    <x v="0"/>
    <m/>
  </r>
  <r>
    <s v="ID0172"/>
    <d v="2012-05-26T00:48:48"/>
    <n v="180000"/>
    <n v="180000"/>
    <s v="INR"/>
    <n v="3205.4250037396623"/>
    <s v="Sr. Associate"/>
    <x v="0"/>
    <s v="India"/>
    <x v="0"/>
    <x v="0"/>
    <x v="0"/>
    <m/>
  </r>
  <r>
    <s v="ID0173"/>
    <d v="2012-05-26T00:48:48"/>
    <n v="46584"/>
    <n v="46584"/>
    <s v="USD"/>
    <n v="46584"/>
    <s v="Budget Analyst"/>
    <x v="0"/>
    <s v="USA"/>
    <x v="2"/>
    <x v="0"/>
    <x v="0"/>
    <m/>
  </r>
  <r>
    <s v="ID0174"/>
    <d v="2012-05-26T00:48:48"/>
    <n v="67000"/>
    <n v="67000"/>
    <s v="USD"/>
    <n v="67000"/>
    <s v="B.I. Data Analyst II"/>
    <x v="0"/>
    <s v="USA"/>
    <x v="2"/>
    <x v="0"/>
    <x v="0"/>
    <m/>
  </r>
  <r>
    <s v="ID0175"/>
    <d v="2012-05-26T00:48:57"/>
    <s v="Rd. 11 lakhs"/>
    <n v="1100000"/>
    <s v="INR"/>
    <n v="19588.708356186824"/>
    <s v="Asst manager investor relations and business analytics"/>
    <x v="3"/>
    <s v="India"/>
    <x v="0"/>
    <x v="0"/>
    <x v="0"/>
    <m/>
  </r>
  <r>
    <s v="ID0176"/>
    <d v="2012-05-26T00:49:18"/>
    <n v="92000"/>
    <n v="92000"/>
    <s v="USD"/>
    <n v="92000"/>
    <s v="Industrial Engineer (Fed)"/>
    <x v="2"/>
    <s v="USA"/>
    <x v="2"/>
    <x v="0"/>
    <x v="0"/>
    <m/>
  </r>
  <r>
    <s v="ID0177"/>
    <d v="2012-05-26T00:49:21"/>
    <n v="75000"/>
    <n v="75000"/>
    <s v="USD"/>
    <n v="75000"/>
    <s v="Informatics specialist"/>
    <x v="6"/>
    <s v="USA"/>
    <x v="2"/>
    <x v="1"/>
    <x v="0"/>
    <m/>
  </r>
  <r>
    <s v="ID0178"/>
    <d v="2012-05-26T00:49:35"/>
    <n v="180000"/>
    <n v="180000"/>
    <s v="INR"/>
    <n v="3205.4250037396623"/>
    <s v="Sr. Associate"/>
    <x v="0"/>
    <s v="India"/>
    <x v="0"/>
    <x v="0"/>
    <x v="0"/>
    <m/>
  </r>
  <r>
    <s v="ID0179"/>
    <d v="2012-05-26T00:49:48"/>
    <n v="18500"/>
    <n v="18500"/>
    <s v="GBP"/>
    <n v="29159.298033244755"/>
    <s v="Trainee Management Accountant"/>
    <x v="3"/>
    <s v="UK"/>
    <x v="14"/>
    <x v="1"/>
    <x v="0"/>
    <m/>
  </r>
  <r>
    <s v="ID0180"/>
    <d v="2012-05-26T00:49:50"/>
    <n v="40000"/>
    <n v="40000"/>
    <s v="USD"/>
    <n v="40000"/>
    <s v="Senior analyst"/>
    <x v="0"/>
    <s v="USA"/>
    <x v="2"/>
    <x v="1"/>
    <x v="0"/>
    <m/>
  </r>
  <r>
    <s v="ID0181"/>
    <d v="2012-05-26T00:49:59"/>
    <n v="111680"/>
    <n v="111680"/>
    <s v="USD"/>
    <n v="111680"/>
    <s v="Director of Analytics"/>
    <x v="0"/>
    <s v="USA"/>
    <x v="2"/>
    <x v="2"/>
    <x v="0"/>
    <m/>
  </r>
  <r>
    <s v="ID0182"/>
    <d v="2012-05-26T00:50:11"/>
    <n v="41.405999999999999"/>
    <n v="41406"/>
    <s v="USD"/>
    <n v="41406"/>
    <s v="Executive Assistant"/>
    <x v="0"/>
    <s v="Canada"/>
    <x v="17"/>
    <x v="3"/>
    <x v="0"/>
    <m/>
  </r>
  <r>
    <s v="ID0183"/>
    <d v="2012-05-26T00:50:15"/>
    <n v="70000"/>
    <n v="70000"/>
    <s v="USD"/>
    <n v="70000"/>
    <s v="Project Speciast"/>
    <x v="3"/>
    <s v="USA"/>
    <x v="2"/>
    <x v="0"/>
    <x v="0"/>
    <m/>
  </r>
  <r>
    <s v="ID0184"/>
    <d v="2012-05-26T00:50:31"/>
    <n v="40700"/>
    <n v="40700"/>
    <s v="USD"/>
    <n v="40700"/>
    <s v="Sales Coordinator &amp; Analytical Support"/>
    <x v="0"/>
    <s v="USA"/>
    <x v="2"/>
    <x v="3"/>
    <x v="0"/>
    <m/>
  </r>
  <r>
    <s v="ID0185"/>
    <d v="2012-05-26T00:50:32"/>
    <n v="40000"/>
    <n v="40000"/>
    <s v="USD"/>
    <n v="40000"/>
    <s v="analyst"/>
    <x v="0"/>
    <s v="USA"/>
    <x v="2"/>
    <x v="0"/>
    <x v="0"/>
    <m/>
  </r>
  <r>
    <s v="ID0186"/>
    <d v="2012-05-26T00:50:38"/>
    <n v="60000"/>
    <n v="60000"/>
    <s v="USD"/>
    <n v="60000"/>
    <s v="Senior Staff Accountant"/>
    <x v="5"/>
    <s v="USA"/>
    <x v="2"/>
    <x v="0"/>
    <x v="0"/>
    <m/>
  </r>
  <r>
    <s v="ID0187"/>
    <d v="2012-05-26T00:50:41"/>
    <n v="92000"/>
    <n v="92000"/>
    <s v="CAD"/>
    <n v="90469.260118790073"/>
    <s v="Consultant - Retail Mkts"/>
    <x v="8"/>
    <s v="Canada"/>
    <x v="17"/>
    <x v="1"/>
    <x v="0"/>
    <m/>
  </r>
  <r>
    <s v="ID0188"/>
    <d v="2012-05-26T00:50:43"/>
    <n v="13636.36"/>
    <n v="13636"/>
    <s v="USD"/>
    <n v="13636"/>
    <s v="Process Manager"/>
    <x v="3"/>
    <s v="India"/>
    <x v="0"/>
    <x v="1"/>
    <x v="0"/>
    <m/>
  </r>
  <r>
    <s v="ID0189"/>
    <d v="2012-05-26T00:50:43"/>
    <n v="80000"/>
    <n v="80000"/>
    <s v="USD"/>
    <n v="80000"/>
    <s v="Project Manager (Process Owner)"/>
    <x v="3"/>
    <s v="USA"/>
    <x v="2"/>
    <x v="2"/>
    <x v="0"/>
    <m/>
  </r>
  <r>
    <s v="ID0190"/>
    <d v="2012-05-26T00:51:00"/>
    <s v="60000 CAD$"/>
    <n v="60000"/>
    <s v="CAD"/>
    <n v="59001.691381819612"/>
    <s v="Demographer"/>
    <x v="0"/>
    <s v="Canada"/>
    <x v="17"/>
    <x v="2"/>
    <x v="0"/>
    <m/>
  </r>
  <r>
    <s v="ID0192"/>
    <d v="2012-05-26T00:51:43"/>
    <n v="28000"/>
    <n v="28000"/>
    <s v="USD"/>
    <n v="28000"/>
    <s v="Administrative Assistant"/>
    <x v="0"/>
    <s v="USA"/>
    <x v="2"/>
    <x v="0"/>
    <x v="0"/>
    <m/>
  </r>
  <r>
    <s v="ID0193"/>
    <d v="2012-05-26T00:51:55"/>
    <n v="60000"/>
    <n v="60000"/>
    <s v="USD"/>
    <n v="60000"/>
    <s v="Accounting/Financial Analyst"/>
    <x v="0"/>
    <s v="USA"/>
    <x v="2"/>
    <x v="0"/>
    <x v="0"/>
    <m/>
  </r>
  <r>
    <s v="ID0194"/>
    <d v="2012-05-26T00:51:59"/>
    <n v="96000"/>
    <n v="96000"/>
    <s v="USD"/>
    <n v="96000"/>
    <s v="Business Process Specialist"/>
    <x v="6"/>
    <s v="USA"/>
    <x v="2"/>
    <x v="2"/>
    <x v="0"/>
    <m/>
  </r>
  <r>
    <s v="ID0195"/>
    <d v="2012-05-26T00:52:21"/>
    <n v="67000"/>
    <n v="67000"/>
    <s v="USD"/>
    <n v="67000"/>
    <s v="Financial Analyst"/>
    <x v="0"/>
    <s v="USA"/>
    <x v="2"/>
    <x v="0"/>
    <x v="0"/>
    <m/>
  </r>
  <r>
    <s v="ID0196"/>
    <d v="2012-05-26T00:52:25"/>
    <n v="70000"/>
    <n v="70000"/>
    <s v="USD"/>
    <n v="70000"/>
    <s v="Sr Financial Analyst"/>
    <x v="0"/>
    <s v="USA"/>
    <x v="2"/>
    <x v="0"/>
    <x v="0"/>
    <m/>
  </r>
  <r>
    <s v="ID0197"/>
    <d v="2012-05-26T00:52:30"/>
    <n v="233000"/>
    <n v="233000"/>
    <s v="INR"/>
    <n v="4149.2445881741187"/>
    <s v="Asst. Manager (MIS)"/>
    <x v="3"/>
    <s v="India"/>
    <x v="0"/>
    <x v="1"/>
    <x v="0"/>
    <m/>
  </r>
  <r>
    <s v="ID0198"/>
    <d v="2012-05-26T00:52:37"/>
    <s v="US$ 99000"/>
    <n v="99000"/>
    <s v="USD"/>
    <n v="99000"/>
    <s v="Business Controller"/>
    <x v="1"/>
    <s v="USA"/>
    <x v="2"/>
    <x v="0"/>
    <x v="0"/>
    <m/>
  </r>
  <r>
    <s v="ID0200"/>
    <d v="2012-05-26T00:53:00"/>
    <n v="90000"/>
    <n v="90000"/>
    <s v="USD"/>
    <n v="90000"/>
    <s v="Project Manager"/>
    <x v="3"/>
    <s v="USA"/>
    <x v="2"/>
    <x v="2"/>
    <x v="0"/>
    <m/>
  </r>
  <r>
    <s v="ID0201"/>
    <d v="2012-05-26T00:53:02"/>
    <s v="Rs. 275000"/>
    <n v="275000"/>
    <s v="INR"/>
    <n v="4897.177089046706"/>
    <s v="low level monitoring"/>
    <x v="0"/>
    <s v="India"/>
    <x v="0"/>
    <x v="2"/>
    <x v="0"/>
    <m/>
  </r>
  <r>
    <s v="ID0202"/>
    <d v="2012-05-26T00:53:18"/>
    <s v="INR 16000"/>
    <n v="192000"/>
    <s v="INR"/>
    <n v="3419.1200039889732"/>
    <s v="Administrative"/>
    <x v="0"/>
    <s v="India"/>
    <x v="0"/>
    <x v="1"/>
    <x v="0"/>
    <m/>
  </r>
  <r>
    <s v="ID0203"/>
    <d v="2012-05-26T00:53:37"/>
    <n v="51000"/>
    <n v="51000"/>
    <s v="USD"/>
    <n v="51000"/>
    <s v="Service Line Coordinator"/>
    <x v="3"/>
    <s v="USA"/>
    <x v="2"/>
    <x v="0"/>
    <x v="0"/>
    <m/>
  </r>
  <r>
    <s v="ID0204"/>
    <d v="2012-05-26T00:53:42"/>
    <n v="100000"/>
    <n v="100000"/>
    <s v="USD"/>
    <n v="100000"/>
    <s v="Strategic Sourcing Manager"/>
    <x v="3"/>
    <s v="USA"/>
    <x v="2"/>
    <x v="1"/>
    <x v="0"/>
    <m/>
  </r>
  <r>
    <s v="ID0205"/>
    <d v="2012-05-26T00:53:46"/>
    <s v="INR18Lacs or US$36000"/>
    <n v="1800000"/>
    <s v="INR"/>
    <n v="32054.250037396621"/>
    <s v="Chief Manager"/>
    <x v="3"/>
    <s v="India"/>
    <x v="0"/>
    <x v="3"/>
    <x v="0"/>
    <m/>
  </r>
  <r>
    <s v="ID0207"/>
    <d v="2012-05-26T00:54:12"/>
    <s v="Â£30000"/>
    <n v="30000"/>
    <s v="GBP"/>
    <n v="47285.348162018527"/>
    <s v="Business Intelligence Analyst"/>
    <x v="0"/>
    <s v="UK"/>
    <x v="14"/>
    <x v="2"/>
    <x v="0"/>
    <m/>
  </r>
  <r>
    <s v="ID0208"/>
    <d v="2012-05-26T00:54:14"/>
    <s v="â‚¬ 50000"/>
    <n v="50000"/>
    <s v="EUR"/>
    <n v="63519.971949580387"/>
    <s v="Data Analyst"/>
    <x v="0"/>
    <s v="Ireland"/>
    <x v="8"/>
    <x v="0"/>
    <x v="0"/>
    <m/>
  </r>
  <r>
    <s v="ID0209"/>
    <d v="2012-05-26T00:54:16"/>
    <n v="108160"/>
    <n v="108160"/>
    <s v="USD"/>
    <n v="108160"/>
    <s v="Sr. Financial Analyst"/>
    <x v="0"/>
    <s v="USA"/>
    <x v="2"/>
    <x v="0"/>
    <x v="0"/>
    <m/>
  </r>
  <r>
    <s v="ID0210"/>
    <d v="2012-05-26T00:54:27"/>
    <n v="50000"/>
    <n v="50000"/>
    <s v="USD"/>
    <n v="50000"/>
    <s v="Buyer"/>
    <x v="3"/>
    <s v="USA"/>
    <x v="2"/>
    <x v="0"/>
    <x v="0"/>
    <m/>
  </r>
  <r>
    <s v="ID0211"/>
    <d v="2012-05-26T00:54:28"/>
    <n v="400000"/>
    <n v="400000"/>
    <s v="USD"/>
    <n v="400000"/>
    <s v="program manager"/>
    <x v="3"/>
    <s v="USA"/>
    <x v="2"/>
    <x v="3"/>
    <x v="0"/>
    <m/>
  </r>
  <r>
    <s v="ID0212"/>
    <d v="2012-05-26T00:54:41"/>
    <n v="43000"/>
    <n v="43000"/>
    <s v="USD"/>
    <n v="43000"/>
    <s v="Reporting Analyst Team Lead"/>
    <x v="0"/>
    <s v="USA"/>
    <x v="2"/>
    <x v="1"/>
    <x v="0"/>
    <m/>
  </r>
  <r>
    <s v="ID0213"/>
    <d v="2012-05-26T00:54:46"/>
    <n v="27000"/>
    <n v="27000"/>
    <s v="USD"/>
    <n v="27000"/>
    <s v="Innovation Analyst"/>
    <x v="0"/>
    <s v="Singapore"/>
    <x v="30"/>
    <x v="1"/>
    <x v="0"/>
    <m/>
  </r>
  <r>
    <s v="ID0214"/>
    <d v="2012-05-26T00:54:56"/>
    <n v="41000"/>
    <n v="41000"/>
    <s v="USD"/>
    <n v="41000"/>
    <s v="Operations Expert"/>
    <x v="3"/>
    <s v="USA"/>
    <x v="2"/>
    <x v="1"/>
    <x v="0"/>
    <m/>
  </r>
  <r>
    <s v="ID0215"/>
    <d v="2012-05-26T00:55:06"/>
    <n v="100000"/>
    <n v="100000"/>
    <s v="USD"/>
    <n v="100000"/>
    <s v="Director of Finance"/>
    <x v="4"/>
    <s v="USA"/>
    <x v="2"/>
    <x v="0"/>
    <x v="0"/>
    <m/>
  </r>
  <r>
    <s v="ID0216"/>
    <d v="2012-05-26T00:55:50"/>
    <n v="42140"/>
    <n v="42140"/>
    <s v="USD"/>
    <n v="42140"/>
    <s v="Information Analyst II"/>
    <x v="0"/>
    <s v="USA"/>
    <x v="2"/>
    <x v="0"/>
    <x v="0"/>
    <m/>
  </r>
  <r>
    <s v="ID0217"/>
    <d v="2012-05-26T00:56:06"/>
    <n v="80000"/>
    <n v="80000"/>
    <s v="USD"/>
    <n v="80000"/>
    <s v="Marketing Analyst"/>
    <x v="0"/>
    <s v="USA"/>
    <x v="2"/>
    <x v="0"/>
    <x v="0"/>
    <m/>
  </r>
  <r>
    <s v="ID0218"/>
    <d v="2012-05-26T00:56:37"/>
    <n v="41600"/>
    <n v="41600"/>
    <s v="USD"/>
    <n v="41600"/>
    <s v="Project Manager"/>
    <x v="3"/>
    <s v="USA"/>
    <x v="2"/>
    <x v="0"/>
    <x v="0"/>
    <m/>
  </r>
  <r>
    <s v="ID0219"/>
    <d v="2012-05-26T00:56:37"/>
    <s v="45k"/>
    <n v="45000"/>
    <s v="USD"/>
    <n v="45000"/>
    <s v="Accounting Assistant"/>
    <x v="5"/>
    <s v="USA"/>
    <x v="2"/>
    <x v="2"/>
    <x v="0"/>
    <m/>
  </r>
  <r>
    <s v="ID0220"/>
    <d v="2012-05-26T00:56:54"/>
    <n v="78000"/>
    <n v="78000"/>
    <s v="USD"/>
    <n v="78000"/>
    <s v="Tax Professional"/>
    <x v="5"/>
    <s v="Bermuda"/>
    <x v="31"/>
    <x v="0"/>
    <x v="0"/>
    <m/>
  </r>
  <r>
    <s v="ID0221"/>
    <d v="2012-05-26T00:57:21"/>
    <s v="INR 500000"/>
    <n v="500000"/>
    <s v="INR"/>
    <n v="8903.9583437212841"/>
    <s v="Project Manager"/>
    <x v="3"/>
    <s v="India"/>
    <x v="0"/>
    <x v="0"/>
    <x v="0"/>
    <m/>
  </r>
  <r>
    <s v="ID0222"/>
    <d v="2012-05-26T00:57:35"/>
    <s v="INR 350k"/>
    <n v="350000"/>
    <s v="INR"/>
    <n v="6232.7708406048987"/>
    <s v="Jr. Executive Finance"/>
    <x v="5"/>
    <s v="India"/>
    <x v="0"/>
    <x v="0"/>
    <x v="0"/>
    <m/>
  </r>
  <r>
    <s v="ID0223"/>
    <d v="2012-05-26T00:57:44"/>
    <n v="72500"/>
    <n v="72500"/>
    <s v="USD"/>
    <n v="72500"/>
    <s v="Assistant Controller"/>
    <x v="1"/>
    <s v="USA"/>
    <x v="2"/>
    <x v="0"/>
    <x v="0"/>
    <m/>
  </r>
  <r>
    <s v="ID0224"/>
    <d v="2012-05-26T00:57:52"/>
    <s v="US$ 138K"/>
    <n v="138000"/>
    <s v="USD"/>
    <n v="138000"/>
    <s v="Project engineer"/>
    <x v="2"/>
    <s v="Thailand"/>
    <x v="32"/>
    <x v="0"/>
    <x v="0"/>
    <m/>
  </r>
  <r>
    <s v="ID0225"/>
    <d v="2012-05-26T00:58:03"/>
    <n v="480000"/>
    <n v="480000"/>
    <s v="INR"/>
    <n v="8547.8000099724322"/>
    <s v="Cash Officer"/>
    <x v="3"/>
    <s v="India"/>
    <x v="0"/>
    <x v="0"/>
    <x v="0"/>
    <m/>
  </r>
  <r>
    <s v="ID0226"/>
    <d v="2012-05-26T00:58:05"/>
    <n v="80000"/>
    <n v="80000"/>
    <s v="USD"/>
    <n v="80000"/>
    <s v="Senior Analyst"/>
    <x v="0"/>
    <s v="USA"/>
    <x v="2"/>
    <x v="0"/>
    <x v="0"/>
    <m/>
  </r>
  <r>
    <s v="ID0227"/>
    <d v="2012-05-26T00:58:06"/>
    <n v="50000"/>
    <n v="50000"/>
    <s v="USD"/>
    <n v="50000"/>
    <s v="Project Manager"/>
    <x v="3"/>
    <s v="USA"/>
    <x v="2"/>
    <x v="0"/>
    <x v="0"/>
    <m/>
  </r>
  <r>
    <s v="ID0228"/>
    <d v="2012-05-26T00:58:10"/>
    <n v="45000"/>
    <n v="45000"/>
    <s v="CAD"/>
    <n v="44251.268536364711"/>
    <s v="Technical support specialist"/>
    <x v="6"/>
    <s v="Canada"/>
    <x v="17"/>
    <x v="3"/>
    <x v="0"/>
    <m/>
  </r>
  <r>
    <s v="ID0229"/>
    <d v="2012-05-26T00:58:22"/>
    <n v="43000"/>
    <n v="43000"/>
    <s v="GBP"/>
    <n v="67775.665698893223"/>
    <s v="ServiceDesk Supervisor"/>
    <x v="3"/>
    <s v="UK"/>
    <x v="14"/>
    <x v="2"/>
    <x v="0"/>
    <m/>
  </r>
  <r>
    <s v="ID0230"/>
    <d v="2012-05-26T00:58:56"/>
    <n v="200000"/>
    <n v="200000"/>
    <s v="INR"/>
    <n v="3561.5833374885137"/>
    <s v="medical biller"/>
    <x v="0"/>
    <s v="India"/>
    <x v="0"/>
    <x v="3"/>
    <x v="0"/>
    <m/>
  </r>
  <r>
    <s v="ID0231"/>
    <d v="2012-05-26T00:59:03"/>
    <n v="65000"/>
    <n v="65000"/>
    <s v="USD"/>
    <n v="65000"/>
    <s v="Sr. Strategic Development Specialist"/>
    <x v="6"/>
    <s v="USA"/>
    <x v="2"/>
    <x v="2"/>
    <x v="0"/>
    <m/>
  </r>
  <r>
    <s v="ID0232"/>
    <d v="2012-05-26T00:59:09"/>
    <n v="114000"/>
    <n v="114000"/>
    <s v="USD"/>
    <n v="114000"/>
    <s v="Director"/>
    <x v="4"/>
    <s v="USA"/>
    <x v="2"/>
    <x v="2"/>
    <x v="0"/>
    <m/>
  </r>
  <r>
    <s v="ID0233"/>
    <d v="2012-05-26T00:59:27"/>
    <n v="95000"/>
    <n v="95000"/>
    <s v="USD"/>
    <n v="95000"/>
    <s v="VP - Procurment"/>
    <x v="4"/>
    <s v="USA"/>
    <x v="2"/>
    <x v="0"/>
    <x v="0"/>
    <m/>
  </r>
  <r>
    <s v="ID0234"/>
    <d v="2012-05-26T01:00:51"/>
    <s v="52500.00 USD"/>
    <n v="52500"/>
    <s v="USD"/>
    <n v="52500"/>
    <s v="HRIS Analyst"/>
    <x v="0"/>
    <s v="USA"/>
    <x v="2"/>
    <x v="0"/>
    <x v="0"/>
    <m/>
  </r>
  <r>
    <s v="ID0235"/>
    <d v="2012-05-26T01:01:03"/>
    <n v="45000"/>
    <n v="45000"/>
    <s v="GBP"/>
    <n v="70928.022243027779"/>
    <s v="Procurement manager"/>
    <x v="3"/>
    <s v="UK"/>
    <x v="14"/>
    <x v="2"/>
    <x v="0"/>
    <m/>
  </r>
  <r>
    <s v="ID0236"/>
    <d v="2012-05-26T01:01:32"/>
    <n v="60000"/>
    <n v="60000"/>
    <s v="USD"/>
    <n v="60000"/>
    <s v="Energy Analyst"/>
    <x v="0"/>
    <s v="USA"/>
    <x v="2"/>
    <x v="0"/>
    <x v="0"/>
    <m/>
  </r>
  <r>
    <s v="ID0237"/>
    <d v="2012-05-26T01:02:04"/>
    <n v="65250"/>
    <n v="65250"/>
    <s v="USD"/>
    <n v="65250"/>
    <s v="Accountant"/>
    <x v="5"/>
    <s v="USA"/>
    <x v="2"/>
    <x v="0"/>
    <x v="0"/>
    <m/>
  </r>
  <r>
    <s v="ID0238"/>
    <d v="2012-05-26T01:02:07"/>
    <n v="1200000"/>
    <n v="1200000"/>
    <s v="INR"/>
    <n v="21369.500024931083"/>
    <s v="Branch head -sales"/>
    <x v="3"/>
    <s v="India"/>
    <x v="0"/>
    <x v="2"/>
    <x v="0"/>
    <m/>
  </r>
  <r>
    <s v="ID0239"/>
    <d v="2012-05-26T01:02:10"/>
    <n v="100000"/>
    <n v="100000"/>
    <s v="CAD"/>
    <n v="98336.152303032693"/>
    <s v="retail buyer"/>
    <x v="3"/>
    <s v="Canada"/>
    <x v="17"/>
    <x v="2"/>
    <x v="0"/>
    <m/>
  </r>
  <r>
    <s v="ID0240"/>
    <d v="2012-05-26T01:02:16"/>
    <s v="1000 â‚¬"/>
    <n v="12000"/>
    <s v="EUR"/>
    <n v="15244.793267899293"/>
    <s v="HR Specialist"/>
    <x v="6"/>
    <s v="Portugal"/>
    <x v="7"/>
    <x v="1"/>
    <x v="0"/>
    <m/>
  </r>
  <r>
    <s v="ID0241"/>
    <d v="2012-05-26T01:02:21"/>
    <n v="73000"/>
    <n v="73000"/>
    <s v="USD"/>
    <n v="73000"/>
    <s v="Financial Analyst"/>
    <x v="0"/>
    <s v="USA"/>
    <x v="2"/>
    <x v="0"/>
    <x v="0"/>
    <m/>
  </r>
  <r>
    <s v="ID0242"/>
    <d v="2012-05-26T01:02:47"/>
    <n v="50000"/>
    <n v="50000"/>
    <s v="USD"/>
    <n v="50000"/>
    <s v="data analyst"/>
    <x v="0"/>
    <s v="USA"/>
    <x v="2"/>
    <x v="1"/>
    <x v="0"/>
    <m/>
  </r>
  <r>
    <s v="ID0243"/>
    <d v="2012-05-26T01:02:51"/>
    <n v="79000"/>
    <n v="79000"/>
    <s v="USD"/>
    <n v="79000"/>
    <s v="Director of Finance and Accounting"/>
    <x v="5"/>
    <s v="USA"/>
    <x v="2"/>
    <x v="2"/>
    <x v="0"/>
    <m/>
  </r>
  <r>
    <s v="ID0244"/>
    <d v="2012-05-26T01:03:07"/>
    <n v="90000"/>
    <n v="90000"/>
    <s v="USD"/>
    <n v="90000"/>
    <s v="Manager Business Control"/>
    <x v="3"/>
    <s v="USA"/>
    <x v="2"/>
    <x v="0"/>
    <x v="0"/>
    <m/>
  </r>
  <r>
    <s v="ID0245"/>
    <d v="2012-05-26T01:03:28"/>
    <n v="70000"/>
    <n v="70000"/>
    <s v="USD"/>
    <n v="70000"/>
    <s v="Manager Pricing"/>
    <x v="3"/>
    <s v="USA"/>
    <x v="2"/>
    <x v="2"/>
    <x v="0"/>
    <m/>
  </r>
  <r>
    <s v="ID0246"/>
    <d v="2012-05-26T01:03:34"/>
    <n v="65000"/>
    <n v="65000"/>
    <s v="CAD"/>
    <n v="63918.498996971248"/>
    <s v="Insurance Manager"/>
    <x v="3"/>
    <s v="Canada"/>
    <x v="17"/>
    <x v="0"/>
    <x v="0"/>
    <m/>
  </r>
  <r>
    <s v="ID0247"/>
    <d v="2012-05-26T01:03:52"/>
    <n v="80000"/>
    <n v="80000"/>
    <s v="USD"/>
    <n v="80000"/>
    <s v="Analyst"/>
    <x v="0"/>
    <s v="USA"/>
    <x v="2"/>
    <x v="0"/>
    <x v="0"/>
    <m/>
  </r>
  <r>
    <s v="ID0248"/>
    <d v="2012-05-26T01:03:54"/>
    <n v="140000"/>
    <n v="140000"/>
    <s v="USD"/>
    <n v="140000"/>
    <s v="Manager"/>
    <x v="3"/>
    <s v="USA"/>
    <x v="2"/>
    <x v="0"/>
    <x v="0"/>
    <m/>
  </r>
  <r>
    <s v="ID0249"/>
    <d v="2012-05-26T01:04:13"/>
    <s v="US$ 96k"/>
    <n v="96000"/>
    <s v="USD"/>
    <n v="96000"/>
    <s v="Freellance"/>
    <x v="8"/>
    <s v="Poland"/>
    <x v="15"/>
    <x v="2"/>
    <x v="0"/>
    <m/>
  </r>
  <r>
    <s v="ID0250"/>
    <d v="2012-05-26T01:04:17"/>
    <n v="20000"/>
    <n v="20000"/>
    <s v="USD"/>
    <n v="20000"/>
    <s v="category manager"/>
    <x v="3"/>
    <s v="India"/>
    <x v="0"/>
    <x v="0"/>
    <x v="0"/>
    <m/>
  </r>
  <r>
    <s v="ID0251"/>
    <d v="2012-05-26T01:04:50"/>
    <n v="47700"/>
    <n v="47700"/>
    <s v="USD"/>
    <n v="47700"/>
    <s v="Customer Operations Analyst"/>
    <x v="0"/>
    <s v="USA"/>
    <x v="2"/>
    <x v="0"/>
    <x v="0"/>
    <m/>
  </r>
  <r>
    <s v="ID0252"/>
    <d v="2012-05-26T01:05:14"/>
    <n v="25000"/>
    <n v="25000"/>
    <s v="USD"/>
    <n v="25000"/>
    <s v="Team Lead"/>
    <x v="3"/>
    <s v="India"/>
    <x v="0"/>
    <x v="3"/>
    <x v="0"/>
    <m/>
  </r>
  <r>
    <s v="ID0253"/>
    <d v="2012-05-26T01:05:18"/>
    <n v="52500"/>
    <n v="52500"/>
    <s v="USD"/>
    <n v="52500"/>
    <s v="Analyst"/>
    <x v="0"/>
    <s v="USA"/>
    <x v="2"/>
    <x v="0"/>
    <x v="0"/>
    <m/>
  </r>
  <r>
    <s v="ID0254"/>
    <d v="2012-05-26T01:05:27"/>
    <n v="40000"/>
    <n v="40000"/>
    <s v="USD"/>
    <n v="40000"/>
    <s v="Business Analyst"/>
    <x v="0"/>
    <s v="USA"/>
    <x v="2"/>
    <x v="1"/>
    <x v="0"/>
    <m/>
  </r>
  <r>
    <s v="ID0255"/>
    <d v="2012-05-26T01:06:02"/>
    <s v="$31,000 USD"/>
    <n v="31000"/>
    <s v="USD"/>
    <n v="31000"/>
    <s v="Site Technician"/>
    <x v="0"/>
    <s v="USA"/>
    <x v="2"/>
    <x v="0"/>
    <x v="0"/>
    <m/>
  </r>
  <r>
    <s v="ID0256"/>
    <d v="2012-05-26T01:06:12"/>
    <n v="4390"/>
    <n v="52680"/>
    <s v="GBP"/>
    <n v="83033.071372504521"/>
    <s v="Excel Consultant"/>
    <x v="8"/>
    <s v="UK"/>
    <x v="14"/>
    <x v="1"/>
    <x v="0"/>
    <m/>
  </r>
  <r>
    <s v="ID0257"/>
    <d v="2012-05-26T01:06:31"/>
    <n v="130000"/>
    <n v="130000"/>
    <s v="USD"/>
    <n v="130000"/>
    <s v="Senior Project Manager"/>
    <x v="3"/>
    <s v="USA"/>
    <x v="2"/>
    <x v="0"/>
    <x v="0"/>
    <m/>
  </r>
  <r>
    <s v="ID0258"/>
    <d v="2012-05-26T01:06:38"/>
    <s v="Rs 470000"/>
    <n v="470000"/>
    <s v="INR"/>
    <n v="8369.7208430980063"/>
    <s v="Web Statistics Analyst"/>
    <x v="0"/>
    <s v="India"/>
    <x v="0"/>
    <x v="1"/>
    <x v="0"/>
    <m/>
  </r>
  <r>
    <s v="ID0259"/>
    <d v="2012-05-26T01:07:02"/>
    <n v="51000"/>
    <n v="51000"/>
    <s v="USD"/>
    <n v="51000"/>
    <s v="Business Data Analyst I"/>
    <x v="0"/>
    <s v="USA"/>
    <x v="2"/>
    <x v="2"/>
    <x v="0"/>
    <m/>
  </r>
  <r>
    <s v="ID0260"/>
    <d v="2012-05-26T01:07:18"/>
    <s v="Â£60000"/>
    <n v="60000"/>
    <s v="GBP"/>
    <n v="94570.696324037053"/>
    <s v="Decision Analyst &amp; Modeller"/>
    <x v="0"/>
    <s v="UK"/>
    <x v="14"/>
    <x v="1"/>
    <x v="0"/>
    <m/>
  </r>
  <r>
    <s v="ID0261"/>
    <d v="2012-05-26T01:07:42"/>
    <n v="1920000"/>
    <n v="1920000"/>
    <s v="INR"/>
    <n v="34191.200039889729"/>
    <s v="Project Manager"/>
    <x v="3"/>
    <s v="India"/>
    <x v="0"/>
    <x v="2"/>
    <x v="0"/>
    <m/>
  </r>
  <r>
    <s v="ID0262"/>
    <d v="2012-05-26T01:08:00"/>
    <n v="28000"/>
    <n v="28000"/>
    <s v="GBP"/>
    <n v="44132.991617883956"/>
    <s v="Ops Adminstrator"/>
    <x v="0"/>
    <s v="UK"/>
    <x v="14"/>
    <x v="1"/>
    <x v="0"/>
    <m/>
  </r>
  <r>
    <s v="ID0263"/>
    <d v="2012-05-26T01:08:04"/>
    <n v="73000"/>
    <n v="73000"/>
    <s v="USD"/>
    <n v="73000"/>
    <s v="Sr. Global marketing Specialist"/>
    <x v="6"/>
    <s v="USA"/>
    <x v="2"/>
    <x v="0"/>
    <x v="0"/>
    <m/>
  </r>
  <r>
    <s v="ID0264"/>
    <d v="2012-05-26T01:08:19"/>
    <n v="62400"/>
    <n v="62400"/>
    <s v="USD"/>
    <n v="62400"/>
    <s v="financial accountant"/>
    <x v="5"/>
    <s v="USA"/>
    <x v="2"/>
    <x v="1"/>
    <x v="0"/>
    <m/>
  </r>
  <r>
    <s v="ID0265"/>
    <d v="2012-05-26T01:08:21"/>
    <n v="2300"/>
    <n v="27600"/>
    <s v="USD"/>
    <n v="27600"/>
    <s v="Software Consultant"/>
    <x v="8"/>
    <s v="Singapore"/>
    <x v="30"/>
    <x v="1"/>
    <x v="0"/>
    <m/>
  </r>
  <r>
    <s v="ID0266"/>
    <d v="2012-05-26T01:08:35"/>
    <n v="54000"/>
    <n v="54000"/>
    <s v="USD"/>
    <n v="54000"/>
    <s v="Anaylst"/>
    <x v="3"/>
    <s v="USA"/>
    <x v="2"/>
    <x v="1"/>
    <x v="0"/>
    <m/>
  </r>
  <r>
    <s v="ID0267"/>
    <d v="2012-05-26T01:08:39"/>
    <s v="rs 2.76 lakhs per year"/>
    <n v="276000"/>
    <s v="INR"/>
    <n v="4914.9850057341491"/>
    <s v="analyst"/>
    <x v="0"/>
    <s v="India"/>
    <x v="0"/>
    <x v="1"/>
    <x v="0"/>
    <m/>
  </r>
  <r>
    <s v="ID0268"/>
    <d v="2012-05-26T01:08:42"/>
    <s v="$77,000 USD"/>
    <n v="77000"/>
    <s v="USD"/>
    <n v="77000"/>
    <s v="senior accounting coordinator"/>
    <x v="5"/>
    <s v="USA"/>
    <x v="2"/>
    <x v="0"/>
    <x v="0"/>
    <m/>
  </r>
  <r>
    <s v="ID0269"/>
    <d v="2012-05-26T01:09:01"/>
    <n v="76000"/>
    <n v="76000"/>
    <s v="USD"/>
    <n v="76000"/>
    <s v="Demand Planning Mgr"/>
    <x v="3"/>
    <s v="USA"/>
    <x v="2"/>
    <x v="1"/>
    <x v="0"/>
    <m/>
  </r>
  <r>
    <s v="ID0270"/>
    <d v="2012-05-26T01:09:32"/>
    <n v="103000"/>
    <n v="103000"/>
    <s v="USD"/>
    <n v="103000"/>
    <s v="VP / Credit Administrator"/>
    <x v="4"/>
    <s v="USA"/>
    <x v="2"/>
    <x v="2"/>
    <x v="0"/>
    <m/>
  </r>
  <r>
    <s v="ID0271"/>
    <d v="2012-05-26T01:09:34"/>
    <n v="7600"/>
    <n v="7600"/>
    <s v="USD"/>
    <n v="7600"/>
    <s v="DP specialist"/>
    <x v="6"/>
    <s v="Ukraine"/>
    <x v="6"/>
    <x v="3"/>
    <x v="0"/>
    <m/>
  </r>
  <r>
    <s v="ID0272"/>
    <d v="2012-05-26T01:09:56"/>
    <n v="40000"/>
    <n v="40000"/>
    <s v="USD"/>
    <n v="40000"/>
    <s v="Analyst 2"/>
    <x v="0"/>
    <s v="USA"/>
    <x v="2"/>
    <x v="0"/>
    <x v="0"/>
    <m/>
  </r>
  <r>
    <s v="ID0273"/>
    <d v="2012-05-26T01:10:20"/>
    <n v="80000"/>
    <n v="80000"/>
    <s v="USD"/>
    <n v="80000"/>
    <s v="VP"/>
    <x v="4"/>
    <s v="USA"/>
    <x v="2"/>
    <x v="2"/>
    <x v="0"/>
    <m/>
  </r>
  <r>
    <s v="ID0274"/>
    <d v="2012-05-26T01:10:24"/>
    <n v="55000"/>
    <n v="55000"/>
    <s v="USD"/>
    <n v="55000"/>
    <s v="data analyst"/>
    <x v="0"/>
    <s v="USA"/>
    <x v="2"/>
    <x v="1"/>
    <x v="0"/>
    <m/>
  </r>
  <r>
    <s v="ID0275"/>
    <d v="2012-05-26T01:10:55"/>
    <n v="99000"/>
    <n v="99000"/>
    <s v="USD"/>
    <n v="99000"/>
    <s v="Business Analyst"/>
    <x v="0"/>
    <s v="USA"/>
    <x v="2"/>
    <x v="2"/>
    <x v="0"/>
    <m/>
  </r>
  <r>
    <s v="ID0276"/>
    <d v="2012-05-26T01:10:56"/>
    <s v="35,000 Philippine Peso"/>
    <n v="420000"/>
    <s v="PHP"/>
    <n v="9956.1219482708348"/>
    <s v="Global Problem Management - IT"/>
    <x v="3"/>
    <s v="Philippines"/>
    <x v="33"/>
    <x v="0"/>
    <x v="0"/>
    <m/>
  </r>
  <r>
    <s v="ID0277"/>
    <d v="2012-05-26T01:11:12"/>
    <n v="75000"/>
    <n v="75000"/>
    <s v="USD"/>
    <n v="75000"/>
    <s v="financial analyst"/>
    <x v="0"/>
    <s v="USA"/>
    <x v="2"/>
    <x v="0"/>
    <x v="0"/>
    <m/>
  </r>
  <r>
    <s v="ID0278"/>
    <d v="2012-05-26T01:11:54"/>
    <n v="80000"/>
    <n v="80000"/>
    <s v="USD"/>
    <n v="80000"/>
    <s v="Enterprise Performance Metrics Manager"/>
    <x v="3"/>
    <s v="USA"/>
    <x v="2"/>
    <x v="2"/>
    <x v="0"/>
    <m/>
  </r>
  <r>
    <s v="ID0279"/>
    <d v="2012-05-26T01:12:41"/>
    <n v="20000"/>
    <n v="20000"/>
    <s v="USD"/>
    <n v="20000"/>
    <s v="Analyst"/>
    <x v="0"/>
    <s v="India"/>
    <x v="0"/>
    <x v="1"/>
    <x v="0"/>
    <m/>
  </r>
  <r>
    <s v="ID0280"/>
    <d v="2012-05-26T01:13:50"/>
    <n v="40000"/>
    <n v="40000"/>
    <s v="USD"/>
    <n v="40000"/>
    <s v="Business Analyst"/>
    <x v="0"/>
    <s v="USA"/>
    <x v="2"/>
    <x v="1"/>
    <x v="0"/>
    <m/>
  </r>
  <r>
    <s v="ID0281"/>
    <d v="2012-05-26T01:14:27"/>
    <n v="46000"/>
    <n v="46000"/>
    <s v="USD"/>
    <n v="46000"/>
    <s v="University Relations Intern"/>
    <x v="0"/>
    <s v="USA"/>
    <x v="2"/>
    <x v="1"/>
    <x v="0"/>
    <m/>
  </r>
  <r>
    <s v="ID0282"/>
    <d v="2012-05-26T01:14:55"/>
    <n v="14000"/>
    <n v="14000"/>
    <s v="USD"/>
    <n v="14000"/>
    <s v="Auxiliar Administrativo"/>
    <x v="0"/>
    <s v="Brazil"/>
    <x v="24"/>
    <x v="3"/>
    <x v="0"/>
    <m/>
  </r>
  <r>
    <s v="ID0283"/>
    <d v="2012-05-26T01:15:05"/>
    <n v="70000"/>
    <n v="70000"/>
    <s v="USD"/>
    <n v="70000"/>
    <s v="Engineering Tech Sr."/>
    <x v="2"/>
    <s v="USA"/>
    <x v="2"/>
    <x v="1"/>
    <x v="0"/>
    <m/>
  </r>
  <r>
    <s v="ID0284"/>
    <d v="2012-05-26T01:15:12"/>
    <s v="36000 $"/>
    <n v="36000"/>
    <s v="USD"/>
    <n v="36000"/>
    <s v="Senior Specialist"/>
    <x v="6"/>
    <s v="Russia"/>
    <x v="13"/>
    <x v="0"/>
    <x v="0"/>
    <m/>
  </r>
  <r>
    <s v="ID0285"/>
    <d v="2012-05-26T01:15:25"/>
    <n v="15000"/>
    <n v="15000"/>
    <s v="USD"/>
    <n v="15000"/>
    <s v="moneymaker"/>
    <x v="3"/>
    <s v="USA"/>
    <x v="2"/>
    <x v="2"/>
    <x v="0"/>
    <m/>
  </r>
  <r>
    <s v="ID0286"/>
    <d v="2012-05-26T01:16:18"/>
    <s v="INR 15,00,000"/>
    <n v="1500000"/>
    <s v="INR"/>
    <n v="26711.875031163851"/>
    <s v="Consultant"/>
    <x v="8"/>
    <s v="India"/>
    <x v="0"/>
    <x v="1"/>
    <x v="0"/>
    <m/>
  </r>
  <r>
    <s v="ID0287"/>
    <d v="2012-05-26T01:17:11"/>
    <s v="AED100000"/>
    <n v="100000"/>
    <s v="AED"/>
    <n v="27221.92126875931"/>
    <s v="Accountant"/>
    <x v="5"/>
    <s v="Dubai"/>
    <x v="34"/>
    <x v="0"/>
    <x v="0"/>
    <m/>
  </r>
  <r>
    <s v="ID0288"/>
    <d v="2012-05-26T01:17:50"/>
    <n v="22000"/>
    <n v="22000"/>
    <s v="USD"/>
    <n v="22000"/>
    <s v="MIS"/>
    <x v="7"/>
    <s v="India"/>
    <x v="0"/>
    <x v="1"/>
    <x v="0"/>
    <m/>
  </r>
  <r>
    <s v="ID0289"/>
    <d v="2012-05-26T01:17:56"/>
    <n v="68000"/>
    <n v="68000"/>
    <s v="USD"/>
    <n v="68000"/>
    <s v="management accountant"/>
    <x v="3"/>
    <s v="USA"/>
    <x v="2"/>
    <x v="1"/>
    <x v="0"/>
    <m/>
  </r>
  <r>
    <s v="ID0290"/>
    <d v="2012-05-26T01:17:57"/>
    <n v="97000"/>
    <n v="97000"/>
    <s v="USD"/>
    <n v="97000"/>
    <s v="business analyst"/>
    <x v="0"/>
    <s v="USA"/>
    <x v="2"/>
    <x v="1"/>
    <x v="0"/>
    <m/>
  </r>
  <r>
    <s v="ID0291"/>
    <d v="2012-05-26T01:18:35"/>
    <s v="Â£31000"/>
    <n v="31000"/>
    <s v="GBP"/>
    <n v="48861.526434085805"/>
    <s v="Telecoms Engineer"/>
    <x v="2"/>
    <s v="UK"/>
    <x v="14"/>
    <x v="2"/>
    <x v="0"/>
    <m/>
  </r>
  <r>
    <s v="ID0292"/>
    <d v="2012-05-26T01:18:49"/>
    <n v="65000"/>
    <n v="65000"/>
    <s v="USD"/>
    <n v="65000"/>
    <s v="Software Support"/>
    <x v="0"/>
    <s v="USA"/>
    <x v="2"/>
    <x v="0"/>
    <x v="0"/>
    <m/>
  </r>
  <r>
    <s v="ID0293"/>
    <d v="2012-05-26T01:18:58"/>
    <n v="3600"/>
    <n v="43200"/>
    <s v="USD"/>
    <n v="43200"/>
    <s v="Projects Planner"/>
    <x v="3"/>
    <s v="Saudi Arabia"/>
    <x v="22"/>
    <x v="0"/>
    <x v="0"/>
    <m/>
  </r>
  <r>
    <s v="ID0294"/>
    <d v="2012-05-26T01:19:09"/>
    <s v="4.5 lakh INR"/>
    <n v="450000"/>
    <s v="INR"/>
    <n v="8013.5625093491553"/>
    <s v="Business Analyst"/>
    <x v="0"/>
    <s v="India"/>
    <x v="0"/>
    <x v="0"/>
    <x v="0"/>
    <m/>
  </r>
  <r>
    <s v="ID0295"/>
    <d v="2012-05-26T01:19:09"/>
    <n v="50000"/>
    <n v="50000"/>
    <s v="USD"/>
    <n v="50000"/>
    <s v="Mathematical Data Analyist"/>
    <x v="0"/>
    <s v="USA"/>
    <x v="2"/>
    <x v="1"/>
    <x v="0"/>
    <m/>
  </r>
  <r>
    <s v="ID0296"/>
    <d v="2012-05-26T01:19:22"/>
    <n v="45000"/>
    <n v="45000"/>
    <s v="USD"/>
    <n v="45000"/>
    <s v="sales support"/>
    <x v="0"/>
    <s v="USA"/>
    <x v="2"/>
    <x v="0"/>
    <x v="0"/>
    <m/>
  </r>
  <r>
    <s v="ID0297"/>
    <d v="2012-05-26T01:19:37"/>
    <s v="Rs.1.8 lakhs "/>
    <n v="180000"/>
    <s v="INR"/>
    <n v="3205.4250037396623"/>
    <s v="Administrative Officer"/>
    <x v="3"/>
    <s v="India"/>
    <x v="0"/>
    <x v="0"/>
    <x v="0"/>
    <m/>
  </r>
  <r>
    <s v="ID0298"/>
    <d v="2012-05-26T01:20:01"/>
    <n v="60000"/>
    <n v="60000"/>
    <s v="USD"/>
    <n v="60000"/>
    <s v="IS Manager"/>
    <x v="3"/>
    <s v="USA"/>
    <x v="2"/>
    <x v="1"/>
    <x v="0"/>
    <m/>
  </r>
  <r>
    <s v="ID0299"/>
    <d v="2012-05-26T01:20:46"/>
    <n v="31000"/>
    <n v="31000"/>
    <s v="USD"/>
    <n v="31000"/>
    <s v="Support Specialist "/>
    <x v="6"/>
    <s v="USA"/>
    <x v="2"/>
    <x v="2"/>
    <x v="0"/>
    <m/>
  </r>
  <r>
    <s v="ID0300"/>
    <d v="2012-05-26T01:21:06"/>
    <n v="75000"/>
    <n v="75000"/>
    <s v="USD"/>
    <n v="75000"/>
    <s v="FA"/>
    <x v="0"/>
    <s v="USA"/>
    <x v="2"/>
    <x v="0"/>
    <x v="0"/>
    <m/>
  </r>
  <r>
    <s v="ID0301"/>
    <d v="2012-05-26T01:22:09"/>
    <n v="16000"/>
    <n v="16000"/>
    <s v="USD"/>
    <n v="16000"/>
    <s v="VP of Finance"/>
    <x v="4"/>
    <s v="USA"/>
    <x v="2"/>
    <x v="3"/>
    <x v="0"/>
    <m/>
  </r>
  <r>
    <s v="ID0302"/>
    <d v="2012-05-26T01:22:22"/>
    <s v="36,000 USD"/>
    <n v="36000"/>
    <s v="USD"/>
    <n v="36000"/>
    <s v="PRODUCTION ASSISTANT"/>
    <x v="0"/>
    <s v="USA"/>
    <x v="2"/>
    <x v="1"/>
    <x v="0"/>
    <m/>
  </r>
  <r>
    <s v="ID0303"/>
    <d v="2012-05-26T01:22:40"/>
    <n v="42000"/>
    <n v="42000"/>
    <s v="CAD"/>
    <n v="41301.183967273726"/>
    <s v="Financial Analyst"/>
    <x v="0"/>
    <s v="Canada"/>
    <x v="17"/>
    <x v="1"/>
    <x v="0"/>
    <m/>
  </r>
  <r>
    <s v="ID0304"/>
    <d v="2012-05-26T01:22:45"/>
    <n v="53000"/>
    <n v="53000"/>
    <s v="USD"/>
    <n v="53000"/>
    <s v="Data Analyst"/>
    <x v="0"/>
    <s v="USA"/>
    <x v="2"/>
    <x v="0"/>
    <x v="0"/>
    <m/>
  </r>
  <r>
    <s v="ID0305"/>
    <d v="2012-05-26T01:22:48"/>
    <s v="65000 euro"/>
    <n v="65000"/>
    <s v="EUR"/>
    <n v="82575.963534454509"/>
    <s v="controller"/>
    <x v="1"/>
    <s v="germany"/>
    <x v="5"/>
    <x v="1"/>
    <x v="0"/>
    <m/>
  </r>
  <r>
    <s v="ID0306"/>
    <d v="2012-05-26T01:22:56"/>
    <n v="67000"/>
    <n v="67000"/>
    <s v="USD"/>
    <n v="67000"/>
    <s v="HR Analyst"/>
    <x v="0"/>
    <s v="USA"/>
    <x v="2"/>
    <x v="0"/>
    <x v="0"/>
    <m/>
  </r>
  <r>
    <s v="ID0307"/>
    <d v="2012-05-26T01:23:21"/>
    <n v="12000"/>
    <n v="12000"/>
    <s v="USD"/>
    <n v="12000"/>
    <s v="Analyst"/>
    <x v="0"/>
    <s v="India"/>
    <x v="0"/>
    <x v="1"/>
    <x v="0"/>
    <m/>
  </r>
  <r>
    <s v="ID0308"/>
    <d v="2012-05-26T01:23:43"/>
    <n v="85000"/>
    <n v="85000"/>
    <s v="USD"/>
    <n v="85000"/>
    <s v="Plant Controller"/>
    <x v="1"/>
    <s v="USA"/>
    <x v="2"/>
    <x v="1"/>
    <x v="0"/>
    <m/>
  </r>
  <r>
    <s v="ID0309"/>
    <d v="2012-05-26T01:23:50"/>
    <n v="200000"/>
    <n v="200000"/>
    <s v="EUR"/>
    <n v="254079.88779832155"/>
    <s v="consultant bi"/>
    <x v="8"/>
    <s v="The netherlands"/>
    <x v="18"/>
    <x v="1"/>
    <x v="0"/>
    <m/>
  </r>
  <r>
    <s v="ID0310"/>
    <d v="2012-05-26T01:23:57"/>
    <n v="40000"/>
    <n v="40000"/>
    <s v="USD"/>
    <n v="40000"/>
    <s v="Royalties Coordinator"/>
    <x v="3"/>
    <s v="USA"/>
    <x v="2"/>
    <x v="0"/>
    <x v="0"/>
    <m/>
  </r>
  <r>
    <s v="ID0311"/>
    <d v="2012-05-26T01:24:03"/>
    <s v="Â£20000/year but i work part time 30h/week"/>
    <n v="20000"/>
    <s v="GBP"/>
    <n v="31523.565441345683"/>
    <s v="Graduate Structural Engineer"/>
    <x v="2"/>
    <s v="UK"/>
    <x v="14"/>
    <x v="3"/>
    <x v="0"/>
    <m/>
  </r>
  <r>
    <s v="ID0312"/>
    <d v="2012-05-26T01:25:05"/>
    <n v="41000"/>
    <n v="41000"/>
    <s v="USD"/>
    <n v="41000"/>
    <s v="Operations Analyst"/>
    <x v="0"/>
    <s v="USA"/>
    <x v="2"/>
    <x v="0"/>
    <x v="0"/>
    <m/>
  </r>
  <r>
    <s v="ID0313"/>
    <d v="2012-05-26T01:25:06"/>
    <n v="1400000"/>
    <n v="1400000"/>
    <s v="INR"/>
    <n v="24931.083362419595"/>
    <s v="Marketing"/>
    <x v="3"/>
    <s v="India"/>
    <x v="0"/>
    <x v="3"/>
    <x v="0"/>
    <m/>
  </r>
  <r>
    <s v="ID0314"/>
    <d v="2012-05-26T01:25:30"/>
    <n v="125000"/>
    <n v="125000"/>
    <s v="USD"/>
    <n v="125000"/>
    <s v="Finance, Manager "/>
    <x v="3"/>
    <s v="USA"/>
    <x v="2"/>
    <x v="0"/>
    <x v="0"/>
    <m/>
  </r>
  <r>
    <s v="ID0315"/>
    <d v="2012-05-26T01:26:26"/>
    <n v="60000"/>
    <n v="60000"/>
    <s v="CAD"/>
    <n v="59001.691381819612"/>
    <s v="Sr. Business Analyst"/>
    <x v="0"/>
    <s v="Canada"/>
    <x v="17"/>
    <x v="1"/>
    <x v="0"/>
    <m/>
  </r>
  <r>
    <s v="ID0316"/>
    <d v="2012-05-26T01:26:37"/>
    <s v="150000 MXN"/>
    <n v="150000"/>
    <s v="MXN"/>
    <n v="10956.982885192734"/>
    <s v="Information Analyst"/>
    <x v="0"/>
    <s v="Mexico"/>
    <x v="26"/>
    <x v="1"/>
    <x v="0"/>
    <m/>
  </r>
  <r>
    <s v="ID0317"/>
    <d v="2012-05-26T01:26:52"/>
    <n v="70000"/>
    <n v="70000"/>
    <s v="USD"/>
    <n v="70000"/>
    <s v="Analyst"/>
    <x v="0"/>
    <s v="USA"/>
    <x v="2"/>
    <x v="2"/>
    <x v="0"/>
    <m/>
  </r>
  <r>
    <s v="ID0318"/>
    <d v="2012-05-26T01:27:03"/>
    <n v="400000"/>
    <n v="400000"/>
    <s v="USD"/>
    <n v="400000"/>
    <s v="Financial Specialist"/>
    <x v="6"/>
    <s v="USA"/>
    <x v="2"/>
    <x v="1"/>
    <x v="0"/>
    <m/>
  </r>
  <r>
    <s v="ID0319"/>
    <d v="2012-05-26T01:27:26"/>
    <n v="55"/>
    <n v="55000"/>
    <s v="USD"/>
    <n v="55000"/>
    <s v="Business Analyst"/>
    <x v="0"/>
    <s v="USA"/>
    <x v="2"/>
    <x v="0"/>
    <x v="0"/>
    <m/>
  </r>
  <r>
    <s v="ID0320"/>
    <d v="2012-05-26T01:27:29"/>
    <n v="60000"/>
    <n v="60000"/>
    <s v="USD"/>
    <n v="60000"/>
    <s v="Management Analyst"/>
    <x v="0"/>
    <s v="USA"/>
    <x v="2"/>
    <x v="0"/>
    <x v="0"/>
    <m/>
  </r>
  <r>
    <s v="ID0321"/>
    <d v="2012-05-26T01:27:44"/>
    <s v="INR 1000000"/>
    <n v="1000000"/>
    <s v="INR"/>
    <n v="17807.916687442568"/>
    <s v="Manager"/>
    <x v="3"/>
    <s v="India"/>
    <x v="0"/>
    <x v="0"/>
    <x v="0"/>
    <m/>
  </r>
  <r>
    <s v="ID0322"/>
    <d v="2012-05-26T01:27:52"/>
    <n v="40000"/>
    <n v="40000"/>
    <s v="USD"/>
    <n v="40000"/>
    <s v="Dp manager"/>
    <x v="3"/>
    <s v="Hungary"/>
    <x v="9"/>
    <x v="0"/>
    <x v="0"/>
    <m/>
  </r>
  <r>
    <s v="ID0323"/>
    <d v="2012-05-26T01:28:37"/>
    <n v="137500"/>
    <n v="137500"/>
    <s v="USD"/>
    <n v="137500"/>
    <s v="director of analytics"/>
    <x v="0"/>
    <s v="USA"/>
    <x v="2"/>
    <x v="0"/>
    <x v="0"/>
    <m/>
  </r>
  <r>
    <s v="ID0324"/>
    <d v="2012-05-26T01:29:32"/>
    <s v="US$ 4.545"/>
    <n v="4545"/>
    <s v="USD"/>
    <n v="4545"/>
    <s v="Supply Processes Analyst"/>
    <x v="0"/>
    <s v="Brasil"/>
    <x v="20"/>
    <x v="1"/>
    <x v="0"/>
    <m/>
  </r>
  <r>
    <s v="ID0325"/>
    <d v="2012-05-26T01:29:37"/>
    <s v="Â£29000"/>
    <n v="29000"/>
    <s v="GBP"/>
    <n v="45709.169889951241"/>
    <s v="ICT Technical Analyst"/>
    <x v="0"/>
    <s v="UK"/>
    <x v="14"/>
    <x v="0"/>
    <x v="0"/>
    <m/>
  </r>
  <r>
    <s v="ID0326"/>
    <d v="2012-05-26T01:30:12"/>
    <n v="47000"/>
    <n v="47000"/>
    <s v="USD"/>
    <n v="47000"/>
    <s v="Sourcing Specialist"/>
    <x v="6"/>
    <s v="USA"/>
    <x v="2"/>
    <x v="0"/>
    <x v="0"/>
    <m/>
  </r>
  <r>
    <s v="ID0327"/>
    <d v="2012-05-26T01:30:39"/>
    <n v="65000"/>
    <n v="65000"/>
    <s v="USD"/>
    <n v="65000"/>
    <s v="business analyst"/>
    <x v="0"/>
    <s v="USA"/>
    <x v="2"/>
    <x v="1"/>
    <x v="0"/>
    <m/>
  </r>
  <r>
    <s v="ID0328"/>
    <d v="2012-05-26T01:30:56"/>
    <s v="PhP 456,000"/>
    <n v="456000"/>
    <s v="PHP"/>
    <n v="10809.503829551191"/>
    <s v="Reporting Shared Services Oferring Lead"/>
    <x v="7"/>
    <s v="Philippines"/>
    <x v="33"/>
    <x v="0"/>
    <x v="0"/>
    <m/>
  </r>
  <r>
    <s v="ID0329"/>
    <d v="2012-05-26T01:31:26"/>
    <n v="92000"/>
    <n v="92000"/>
    <s v="USD"/>
    <n v="92000"/>
    <s v="Sales Analytics Manager"/>
    <x v="3"/>
    <s v="USA"/>
    <x v="2"/>
    <x v="0"/>
    <x v="0"/>
    <m/>
  </r>
  <r>
    <s v="ID0330"/>
    <d v="2012-05-26T01:31:42"/>
    <s v="22000 usd"/>
    <n v="22000"/>
    <s v="USD"/>
    <n v="22000"/>
    <s v="Product Manager Sr"/>
    <x v="3"/>
    <s v="Mexico"/>
    <x v="26"/>
    <x v="0"/>
    <x v="0"/>
    <m/>
  </r>
  <r>
    <s v="ID0331"/>
    <d v="2012-05-26T01:31:58"/>
    <n v="108000"/>
    <n v="108000"/>
    <s v="USD"/>
    <n v="108000"/>
    <s v="Database Architect"/>
    <x v="3"/>
    <s v="USA"/>
    <x v="2"/>
    <x v="2"/>
    <x v="0"/>
    <m/>
  </r>
  <r>
    <s v="ID0332"/>
    <d v="2012-05-26T01:32:08"/>
    <n v="61000"/>
    <n v="61000"/>
    <s v="USD"/>
    <n v="61000"/>
    <s v="Data Analyst"/>
    <x v="0"/>
    <s v="USA"/>
    <x v="2"/>
    <x v="3"/>
    <x v="0"/>
    <m/>
  </r>
  <r>
    <s v="ID0333"/>
    <d v="2012-05-26T01:32:14"/>
    <s v="CAD 65000"/>
    <n v="65000"/>
    <s v="CAD"/>
    <n v="63918.498996971248"/>
    <s v="Product developer"/>
    <x v="3"/>
    <s v="CANADA"/>
    <x v="17"/>
    <x v="2"/>
    <x v="0"/>
    <m/>
  </r>
  <r>
    <s v="ID0334"/>
    <d v="2012-05-26T01:32:26"/>
    <n v="50000"/>
    <n v="50000"/>
    <s v="USD"/>
    <n v="50000"/>
    <s v="Supply Chain Analyst"/>
    <x v="0"/>
    <s v="USA"/>
    <x v="2"/>
    <x v="1"/>
    <x v="0"/>
    <m/>
  </r>
  <r>
    <s v="ID0335"/>
    <d v="2012-05-26T01:33:03"/>
    <n v="150000"/>
    <n v="150000"/>
    <s v="USD"/>
    <n v="150000"/>
    <s v="financial planning"/>
    <x v="5"/>
    <s v="USA"/>
    <x v="2"/>
    <x v="1"/>
    <x v="0"/>
    <m/>
  </r>
  <r>
    <s v="ID0336"/>
    <d v="2012-05-26T01:33:37"/>
    <s v="400000 INR"/>
    <n v="400000"/>
    <s v="INR"/>
    <n v="7123.1666749770275"/>
    <s v="Test Analyst"/>
    <x v="0"/>
    <s v="India"/>
    <x v="0"/>
    <x v="0"/>
    <x v="0"/>
    <m/>
  </r>
  <r>
    <s v="ID0337"/>
    <d v="2012-05-26T01:33:45"/>
    <n v="150000"/>
    <n v="150000"/>
    <s v="USD"/>
    <n v="150000"/>
    <s v="project manager, project finance consultant"/>
    <x v="3"/>
    <s v="Israel"/>
    <x v="35"/>
    <x v="0"/>
    <x v="0"/>
    <m/>
  </r>
  <r>
    <s v="ID0338"/>
    <d v="2012-05-26T01:34:56"/>
    <n v="45000"/>
    <n v="45000"/>
    <s v="USD"/>
    <n v="45000"/>
    <s v="QC Fabrication Inspector"/>
    <x v="6"/>
    <s v="USA"/>
    <x v="2"/>
    <x v="0"/>
    <x v="0"/>
    <m/>
  </r>
  <r>
    <s v="ID0339"/>
    <d v="2012-05-26T01:35:02"/>
    <n v="135000"/>
    <n v="135000"/>
    <s v="USD"/>
    <n v="135000"/>
    <s v="Manager of Trade Investment &amp; Analysis"/>
    <x v="3"/>
    <s v="USA"/>
    <x v="2"/>
    <x v="1"/>
    <x v="0"/>
    <m/>
  </r>
  <r>
    <s v="ID0340"/>
    <d v="2012-05-26T01:35:18"/>
    <s v="30000 Rs"/>
    <n v="360000"/>
    <s v="INR"/>
    <n v="6410.8500074793246"/>
    <s v="Business Analysit"/>
    <x v="0"/>
    <s v="India"/>
    <x v="0"/>
    <x v="2"/>
    <x v="0"/>
    <m/>
  </r>
  <r>
    <s v="ID0341"/>
    <d v="2012-05-26T01:35:35"/>
    <n v="29000"/>
    <n v="29000"/>
    <s v="USD"/>
    <n v="29000"/>
    <s v="Assistant Outside Plant Project Manager"/>
    <x v="3"/>
    <s v="USA"/>
    <x v="2"/>
    <x v="0"/>
    <x v="0"/>
    <m/>
  </r>
  <r>
    <s v="ID0342"/>
    <d v="2012-05-26T01:37:33"/>
    <n v="13000"/>
    <n v="13000"/>
    <s v="USD"/>
    <n v="13000"/>
    <s v="operation-manager"/>
    <x v="3"/>
    <s v="India"/>
    <x v="0"/>
    <x v="1"/>
    <x v="0"/>
    <m/>
  </r>
  <r>
    <s v="ID0343"/>
    <d v="2012-05-26T01:38:06"/>
    <s v="63000 USD"/>
    <n v="63000"/>
    <s v="USD"/>
    <n v="63000"/>
    <s v="Sales Analyst"/>
    <x v="0"/>
    <s v="USA"/>
    <x v="2"/>
    <x v="1"/>
    <x v="0"/>
    <m/>
  </r>
  <r>
    <s v="ID0344"/>
    <d v="2012-05-26T01:38:06"/>
    <n v="95000"/>
    <n v="95000"/>
    <s v="USD"/>
    <n v="95000"/>
    <s v="Senior Financial Analyst"/>
    <x v="0"/>
    <s v="USA"/>
    <x v="2"/>
    <x v="0"/>
    <x v="0"/>
    <m/>
  </r>
  <r>
    <s v="ID0346"/>
    <d v="2012-05-26T01:38:51"/>
    <s v="100,000 US$ equiv"/>
    <n v="100000"/>
    <s v="USD"/>
    <n v="100000"/>
    <s v="Senior Data Analyst"/>
    <x v="0"/>
    <s v="UK"/>
    <x v="14"/>
    <x v="0"/>
    <x v="0"/>
    <m/>
  </r>
  <r>
    <s v="ID0347"/>
    <d v="2012-05-26T01:39:37"/>
    <s v="3.8 k"/>
    <n v="3800"/>
    <s v="USD"/>
    <n v="3800"/>
    <s v="MIS EXCUTIVE"/>
    <x v="7"/>
    <s v="India"/>
    <x v="0"/>
    <x v="0"/>
    <x v="0"/>
    <m/>
  </r>
  <r>
    <s v="ID0348"/>
    <d v="2012-05-26T01:40:05"/>
    <n v="950"/>
    <n v="11400"/>
    <s v="USD"/>
    <n v="11400"/>
    <s v="Advisor"/>
    <x v="8"/>
    <s v="Brazil"/>
    <x v="24"/>
    <x v="0"/>
    <x v="0"/>
    <m/>
  </r>
  <r>
    <s v="ID0349"/>
    <d v="2012-05-26T01:40:18"/>
    <n v="56000"/>
    <n v="56000"/>
    <s v="CAD"/>
    <n v="55068.245289698301"/>
    <s v="Online Analyst"/>
    <x v="0"/>
    <s v="Canada"/>
    <x v="17"/>
    <x v="0"/>
    <x v="0"/>
    <m/>
  </r>
  <r>
    <s v="ID0350"/>
    <d v="2012-05-26T01:40:28"/>
    <n v="53000"/>
    <n v="53000"/>
    <s v="USD"/>
    <n v="53000"/>
    <s v="General Manager"/>
    <x v="3"/>
    <s v="USA"/>
    <x v="2"/>
    <x v="2"/>
    <x v="0"/>
    <m/>
  </r>
  <r>
    <s v="ID0351"/>
    <d v="2012-05-26T01:40:51"/>
    <n v="130000"/>
    <n v="130000"/>
    <s v="USD"/>
    <n v="130000"/>
    <s v="Sr Staff Engineer"/>
    <x v="2"/>
    <s v="USA"/>
    <x v="2"/>
    <x v="0"/>
    <x v="0"/>
    <m/>
  </r>
  <r>
    <s v="ID0352"/>
    <d v="2012-05-26T01:41:32"/>
    <s v="3,70,000"/>
    <n v="370000"/>
    <s v="INR"/>
    <n v="6588.9291743537506"/>
    <s v="Senior Design Associate"/>
    <x v="0"/>
    <s v="India"/>
    <x v="0"/>
    <x v="1"/>
    <x v="0"/>
    <m/>
  </r>
  <r>
    <s v="ID0353"/>
    <d v="2012-05-26T01:41:53"/>
    <n v="160000"/>
    <n v="160000"/>
    <s v="CAD"/>
    <n v="157337.8436848523"/>
    <s v="Consultant"/>
    <x v="8"/>
    <s v="Canada"/>
    <x v="17"/>
    <x v="2"/>
    <x v="0"/>
    <m/>
  </r>
  <r>
    <s v="ID0354"/>
    <d v="2012-05-26T01:41:54"/>
    <n v="44200"/>
    <n v="44200"/>
    <s v="USD"/>
    <n v="44200"/>
    <s v="Planning and Analysis Supervisor"/>
    <x v="0"/>
    <s v="USA"/>
    <x v="2"/>
    <x v="1"/>
    <x v="0"/>
    <m/>
  </r>
  <r>
    <s v="ID0355"/>
    <d v="2012-05-26T01:42:07"/>
    <n v="56000"/>
    <n v="56000"/>
    <s v="USD"/>
    <n v="56000"/>
    <s v="asset manager"/>
    <x v="3"/>
    <s v="USA"/>
    <x v="2"/>
    <x v="2"/>
    <x v="0"/>
    <m/>
  </r>
  <r>
    <s v="ID0356"/>
    <d v="2012-05-26T01:42:27"/>
    <n v="72500"/>
    <n v="72500"/>
    <s v="USD"/>
    <n v="72500"/>
    <s v="Transportation Engineer"/>
    <x v="2"/>
    <s v="USA"/>
    <x v="2"/>
    <x v="2"/>
    <x v="0"/>
    <m/>
  </r>
  <r>
    <s v="ID0357"/>
    <d v="2012-05-26T01:42:31"/>
    <n v="75000"/>
    <n v="75000"/>
    <s v="CAD"/>
    <n v="73752.11422727452"/>
    <s v="web marketing analyst"/>
    <x v="0"/>
    <s v="canada"/>
    <x v="17"/>
    <x v="0"/>
    <x v="0"/>
    <m/>
  </r>
  <r>
    <s v="ID0358"/>
    <d v="2012-05-26T01:42:53"/>
    <s v="170000 usd"/>
    <n v="170000"/>
    <s v="USD"/>
    <n v="170000"/>
    <s v="RS"/>
    <x v="0"/>
    <s v="UK"/>
    <x v="14"/>
    <x v="4"/>
    <x v="0"/>
    <m/>
  </r>
  <r>
    <s v="ID0359"/>
    <d v="2012-05-26T01:43:48"/>
    <n v="68000"/>
    <n v="68000"/>
    <s v="USD"/>
    <n v="68000"/>
    <s v="Project Manager"/>
    <x v="3"/>
    <s v="USA"/>
    <x v="2"/>
    <x v="2"/>
    <x v="0"/>
    <m/>
  </r>
  <r>
    <s v="ID0360"/>
    <d v="2012-05-26T01:44:59"/>
    <n v="75000"/>
    <n v="75000"/>
    <s v="USD"/>
    <n v="75000"/>
    <s v="Sr. Financial Analyst"/>
    <x v="0"/>
    <s v="USA"/>
    <x v="2"/>
    <x v="1"/>
    <x v="0"/>
    <m/>
  </r>
  <r>
    <s v="ID0361"/>
    <d v="2012-05-26T01:45:50"/>
    <s v="62500.00 USD"/>
    <n v="62500"/>
    <s v="USD"/>
    <n v="62500"/>
    <s v="Director of Payroll"/>
    <x v="4"/>
    <s v="USA"/>
    <x v="2"/>
    <x v="1"/>
    <x v="0"/>
    <m/>
  </r>
  <r>
    <s v="ID0362"/>
    <d v="2012-05-26T01:45:58"/>
    <n v="25000"/>
    <n v="25000"/>
    <s v="USD"/>
    <n v="25000"/>
    <s v="Manager"/>
    <x v="3"/>
    <s v="India"/>
    <x v="0"/>
    <x v="0"/>
    <x v="0"/>
    <m/>
  </r>
  <r>
    <s v="ID0363"/>
    <d v="2012-05-26T01:46:24"/>
    <s v="480 000 SEK / 70000 US$"/>
    <n v="480000"/>
    <s v="SEK"/>
    <n v="68954.520184280962"/>
    <s v="IT consultant"/>
    <x v="8"/>
    <s v="Sweden"/>
    <x v="36"/>
    <x v="3"/>
    <x v="0"/>
    <m/>
  </r>
  <r>
    <s v="ID0365"/>
    <d v="2012-05-26T01:49:19"/>
    <n v="85000"/>
    <n v="85000"/>
    <s v="USD"/>
    <n v="85000"/>
    <s v="Sr. Financial Analyst"/>
    <x v="0"/>
    <s v="USA"/>
    <x v="2"/>
    <x v="0"/>
    <x v="0"/>
    <m/>
  </r>
  <r>
    <s v="ID0366"/>
    <d v="2012-05-26T01:49:55"/>
    <n v="43000"/>
    <n v="43000"/>
    <s v="GBP"/>
    <n v="67775.665698893223"/>
    <s v="Commercial Manager"/>
    <x v="3"/>
    <s v="UK"/>
    <x v="14"/>
    <x v="0"/>
    <x v="0"/>
    <m/>
  </r>
  <r>
    <s v="ID0367"/>
    <d v="2012-05-26T01:49:56"/>
    <n v="89000"/>
    <n v="89000"/>
    <s v="USD"/>
    <n v="89000"/>
    <s v="Quality Assurance Officer"/>
    <x v="3"/>
    <s v="USA"/>
    <x v="2"/>
    <x v="0"/>
    <x v="0"/>
    <m/>
  </r>
  <r>
    <s v="ID0368"/>
    <d v="2012-05-26T01:50:00"/>
    <n v="35000"/>
    <n v="35000"/>
    <s v="USD"/>
    <n v="35000"/>
    <s v="Senior Treasury Analyst"/>
    <x v="0"/>
    <s v="Brasil"/>
    <x v="20"/>
    <x v="1"/>
    <x v="0"/>
    <m/>
  </r>
  <r>
    <s v="ID0369"/>
    <d v="2012-05-26T01:50:28"/>
    <n v="47500"/>
    <n v="47500"/>
    <s v="USD"/>
    <n v="47500"/>
    <s v="Supervisor, Contracts, Rebates, Chargebacks and Returns"/>
    <x v="3"/>
    <s v="USA"/>
    <x v="2"/>
    <x v="1"/>
    <x v="0"/>
    <m/>
  </r>
  <r>
    <s v="ID0370"/>
    <d v="2012-05-26T01:50:30"/>
    <n v="130000"/>
    <n v="130000"/>
    <s v="USD"/>
    <n v="130000"/>
    <s v="Project Manager"/>
    <x v="3"/>
    <s v="USA"/>
    <x v="2"/>
    <x v="2"/>
    <x v="0"/>
    <m/>
  </r>
  <r>
    <s v="ID0371"/>
    <d v="2012-05-26T01:50:56"/>
    <n v="18000"/>
    <n v="18000"/>
    <s v="USD"/>
    <n v="18000"/>
    <s v="ceo"/>
    <x v="4"/>
    <s v="India"/>
    <x v="0"/>
    <x v="2"/>
    <x v="0"/>
    <m/>
  </r>
  <r>
    <s v="ID0372"/>
    <d v="2012-05-26T01:50:59"/>
    <s v="480000 Rs."/>
    <n v="480000"/>
    <s v="INR"/>
    <n v="8547.8000099724322"/>
    <s v="System Manager"/>
    <x v="3"/>
    <s v="India"/>
    <x v="0"/>
    <x v="3"/>
    <x v="0"/>
    <m/>
  </r>
  <r>
    <s v="ID0373"/>
    <d v="2012-05-26T01:51:24"/>
    <n v="41932"/>
    <n v="41932"/>
    <s v="USD"/>
    <n v="41932"/>
    <s v="Buyer"/>
    <x v="3"/>
    <s v="USA"/>
    <x v="2"/>
    <x v="2"/>
    <x v="0"/>
    <m/>
  </r>
  <r>
    <s v="ID0374"/>
    <d v="2012-05-26T01:52:01"/>
    <s v="2207,00"/>
    <n v="220700"/>
    <s v="USD"/>
    <n v="220700"/>
    <s v="Consultant"/>
    <x v="8"/>
    <s v="Brazil"/>
    <x v="24"/>
    <x v="1"/>
    <x v="0"/>
    <m/>
  </r>
  <r>
    <s v="ID0375"/>
    <d v="2012-05-26T01:52:04"/>
    <n v="194000"/>
    <n v="194000"/>
    <s v="USD"/>
    <n v="194000"/>
    <s v="director"/>
    <x v="4"/>
    <s v="USA"/>
    <x v="2"/>
    <x v="2"/>
    <x v="0"/>
    <m/>
  </r>
  <r>
    <s v="ID0376"/>
    <d v="2012-05-26T01:54:28"/>
    <n v="9000000"/>
    <n v="9000000"/>
    <s v="INR"/>
    <n v="160271.25018698312"/>
    <s v="Financial Analyst"/>
    <x v="0"/>
    <s v="India"/>
    <x v="0"/>
    <x v="0"/>
    <x v="0"/>
    <m/>
  </r>
  <r>
    <s v="ID0377"/>
    <d v="2012-05-26T01:54:47"/>
    <s v="Rs. 500000"/>
    <n v="500000"/>
    <s v="INR"/>
    <n v="8903.9583437212841"/>
    <s v="Owner"/>
    <x v="3"/>
    <s v="India"/>
    <x v="0"/>
    <x v="2"/>
    <x v="0"/>
    <m/>
  </r>
  <r>
    <s v="ID0378"/>
    <d v="2012-05-26T01:57:23"/>
    <n v="80000"/>
    <n v="80000"/>
    <s v="CAD"/>
    <n v="78668.921842426149"/>
    <s v="Senior Business Analyst"/>
    <x v="0"/>
    <s v="Canada"/>
    <x v="17"/>
    <x v="0"/>
    <x v="0"/>
    <m/>
  </r>
  <r>
    <s v="ID0379"/>
    <d v="2012-05-26T01:57:40"/>
    <n v="1500"/>
    <n v="18000"/>
    <s v="EUR"/>
    <n v="22867.189901848938"/>
    <s v="marketing and sales "/>
    <x v="3"/>
    <s v="Portugal"/>
    <x v="7"/>
    <x v="2"/>
    <x v="0"/>
    <m/>
  </r>
  <r>
    <s v="ID0380"/>
    <d v="2012-05-26T01:58:19"/>
    <s v="Â£60000"/>
    <n v="60000"/>
    <s v="GBP"/>
    <n v="94570.696324037053"/>
    <s v="Managing Director"/>
    <x v="4"/>
    <s v="UK"/>
    <x v="14"/>
    <x v="2"/>
    <x v="0"/>
    <m/>
  </r>
  <r>
    <s v="ID0381"/>
    <d v="2012-05-26T01:58:42"/>
    <n v="95000"/>
    <n v="95000"/>
    <s v="USD"/>
    <n v="95000"/>
    <s v="Senior Financial Analyst"/>
    <x v="0"/>
    <s v="USA"/>
    <x v="2"/>
    <x v="1"/>
    <x v="0"/>
    <m/>
  </r>
  <r>
    <s v="ID0382"/>
    <d v="2012-05-26T01:59:21"/>
    <s v="INR 5,40,000"/>
    <n v="540000"/>
    <s v="INR"/>
    <n v="9616.275011218986"/>
    <s v="Senior Billing Engineer"/>
    <x v="2"/>
    <s v="India"/>
    <x v="0"/>
    <x v="0"/>
    <x v="0"/>
    <m/>
  </r>
  <r>
    <s v="ID0383"/>
    <d v="2012-05-26T01:59:40"/>
    <n v="48000"/>
    <n v="48000"/>
    <s v="USD"/>
    <n v="48000"/>
    <s v="Quality Analyst"/>
    <x v="0"/>
    <s v="USA"/>
    <x v="2"/>
    <x v="3"/>
    <x v="0"/>
    <m/>
  </r>
  <r>
    <s v="ID0384"/>
    <d v="2012-05-26T01:59:45"/>
    <s v="46000 usd"/>
    <n v="46000"/>
    <s v="USD"/>
    <n v="46000"/>
    <s v="Financial analyst"/>
    <x v="0"/>
    <s v="USA"/>
    <x v="2"/>
    <x v="0"/>
    <x v="0"/>
    <m/>
  </r>
  <r>
    <s v="ID0385"/>
    <d v="2012-05-26T01:59:48"/>
    <n v="15000"/>
    <n v="15000"/>
    <s v="USD"/>
    <n v="15000"/>
    <s v="Economist"/>
    <x v="7"/>
    <s v="Ukraine"/>
    <x v="6"/>
    <x v="2"/>
    <x v="0"/>
    <m/>
  </r>
  <r>
    <s v="ID0386"/>
    <d v="2012-05-26T02:00:04"/>
    <s v="Rs 6.2 lakhs"/>
    <n v="620000"/>
    <s v="INR"/>
    <n v="11040.908346214392"/>
    <s v="assistant manager (finance)"/>
    <x v="3"/>
    <s v="India"/>
    <x v="0"/>
    <x v="3"/>
    <x v="0"/>
    <m/>
  </r>
  <r>
    <s v="ID0387"/>
    <d v="2012-05-26T02:00:10"/>
    <s v="Â£28000"/>
    <n v="28000"/>
    <s v="GBP"/>
    <n v="44132.991617883956"/>
    <s v="Central Services Manager"/>
    <x v="3"/>
    <s v="UK"/>
    <x v="14"/>
    <x v="2"/>
    <x v="0"/>
    <m/>
  </r>
  <r>
    <s v="ID0388"/>
    <d v="2012-05-26T02:00:14"/>
    <n v="47000"/>
    <n v="47000"/>
    <s v="USD"/>
    <n v="47000"/>
    <s v="Trainer "/>
    <x v="3"/>
    <s v="USA"/>
    <x v="2"/>
    <x v="2"/>
    <x v="0"/>
    <m/>
  </r>
  <r>
    <s v="ID0389"/>
    <d v="2012-05-26T02:00:42"/>
    <n v="44000"/>
    <n v="44000"/>
    <s v="USD"/>
    <n v="44000"/>
    <s v="continuous improvement team member"/>
    <x v="0"/>
    <s v="USA"/>
    <x v="2"/>
    <x v="2"/>
    <x v="0"/>
    <m/>
  </r>
  <r>
    <s v="ID0390"/>
    <d v="2012-05-26T02:00:46"/>
    <n v="55000"/>
    <n v="55000"/>
    <s v="USD"/>
    <n v="55000"/>
    <s v="Accountant"/>
    <x v="5"/>
    <s v="USA"/>
    <x v="2"/>
    <x v="0"/>
    <x v="0"/>
    <m/>
  </r>
  <r>
    <s v="ID0391"/>
    <d v="2012-05-26T02:00:54"/>
    <n v="12000"/>
    <n v="12000"/>
    <s v="USD"/>
    <n v="12000"/>
    <s v="MIS Officer"/>
    <x v="7"/>
    <s v="South Africa"/>
    <x v="11"/>
    <x v="0"/>
    <x v="0"/>
    <m/>
  </r>
  <r>
    <s v="ID0392"/>
    <d v="2012-05-26T02:01:07"/>
    <n v="50000"/>
    <n v="50000"/>
    <s v="USD"/>
    <n v="50000"/>
    <s v="IR Manager"/>
    <x v="3"/>
    <s v="USA"/>
    <x v="2"/>
    <x v="2"/>
    <x v="0"/>
    <m/>
  </r>
  <r>
    <s v="ID0393"/>
    <d v="2012-05-26T02:01:31"/>
    <s v="7,50,000 INR"/>
    <n v="750000"/>
    <s v="INR"/>
    <n v="13355.937515581925"/>
    <s v="Business Analyst"/>
    <x v="0"/>
    <s v="India"/>
    <x v="0"/>
    <x v="3"/>
    <x v="0"/>
    <m/>
  </r>
  <r>
    <s v="ID0394"/>
    <d v="2012-05-26T02:02:02"/>
    <s v="99147 $"/>
    <n v="99147"/>
    <s v="USD"/>
    <n v="99147"/>
    <s v="Chief Specialist of Economics &amp; Planning"/>
    <x v="6"/>
    <s v="Russia"/>
    <x v="13"/>
    <x v="0"/>
    <x v="0"/>
    <m/>
  </r>
  <r>
    <s v="ID0395"/>
    <d v="2012-05-26T02:03:35"/>
    <n v="45880"/>
    <n v="45880"/>
    <s v="USD"/>
    <n v="45880"/>
    <s v="Campus Budget Officer"/>
    <x v="3"/>
    <s v="USA"/>
    <x v="2"/>
    <x v="1"/>
    <x v="0"/>
    <m/>
  </r>
  <r>
    <s v="ID0396"/>
    <d v="2012-05-26T02:03:45"/>
    <n v="70000"/>
    <n v="70000"/>
    <s v="USD"/>
    <n v="70000"/>
    <s v="Management Ananlyst"/>
    <x v="3"/>
    <s v="USA"/>
    <x v="2"/>
    <x v="0"/>
    <x v="0"/>
    <m/>
  </r>
  <r>
    <s v="ID0397"/>
    <d v="2012-05-26T02:04:01"/>
    <n v="100000"/>
    <n v="100000"/>
    <s v="USD"/>
    <n v="100000"/>
    <s v="Sales Operations Analyst"/>
    <x v="0"/>
    <s v="USA"/>
    <x v="2"/>
    <x v="1"/>
    <x v="0"/>
    <m/>
  </r>
  <r>
    <s v="ID0398"/>
    <d v="2012-05-26T02:04:05"/>
    <s v="120000 BDT"/>
    <n v="1440000"/>
    <s v="BDT"/>
    <n v="17598.017290051986"/>
    <s v="Computer Operator"/>
    <x v="0"/>
    <s v="Bangladesh"/>
    <x v="37"/>
    <x v="2"/>
    <x v="0"/>
    <m/>
  </r>
  <r>
    <s v="ID0399"/>
    <d v="2012-05-26T02:05:06"/>
    <n v="85000"/>
    <n v="85000"/>
    <s v="USD"/>
    <n v="85000"/>
    <s v="ENGINEER"/>
    <x v="2"/>
    <s v="USA"/>
    <x v="2"/>
    <x v="2"/>
    <x v="0"/>
    <m/>
  </r>
  <r>
    <s v="ID0400"/>
    <d v="2012-05-26T02:05:49"/>
    <n v="47000"/>
    <n v="47000"/>
    <s v="USD"/>
    <n v="47000"/>
    <s v="Sr Management Analytst 2"/>
    <x v="3"/>
    <s v="USA"/>
    <x v="2"/>
    <x v="0"/>
    <x v="0"/>
    <m/>
  </r>
  <r>
    <s v="ID0401"/>
    <d v="2012-05-26T02:05:58"/>
    <n v="40000"/>
    <n v="40000"/>
    <s v="USD"/>
    <n v="40000"/>
    <s v="Accounting Manager"/>
    <x v="3"/>
    <s v="USA"/>
    <x v="2"/>
    <x v="2"/>
    <x v="0"/>
    <m/>
  </r>
  <r>
    <s v="ID0402"/>
    <d v="2012-05-26T02:06:38"/>
    <n v="30000"/>
    <n v="30000"/>
    <s v="USD"/>
    <n v="30000"/>
    <s v="ceo"/>
    <x v="4"/>
    <s v="India"/>
    <x v="0"/>
    <x v="2"/>
    <x v="0"/>
    <m/>
  </r>
  <r>
    <s v="ID0403"/>
    <d v="2012-05-26T02:06:56"/>
    <n v="72000"/>
    <n v="72000"/>
    <s v="CAD"/>
    <n v="70802.029658183528"/>
    <s v="Controller"/>
    <x v="1"/>
    <s v="Canada"/>
    <x v="17"/>
    <x v="0"/>
    <x v="0"/>
    <m/>
  </r>
  <r>
    <s v="ID0404"/>
    <d v="2012-05-26T02:07:28"/>
    <n v="34000"/>
    <n v="34000"/>
    <s v="USD"/>
    <n v="34000"/>
    <s v="Information Research Technician II"/>
    <x v="0"/>
    <s v="USA"/>
    <x v="2"/>
    <x v="0"/>
    <x v="0"/>
    <m/>
  </r>
  <r>
    <s v="ID0405"/>
    <d v="2012-05-26T02:07:49"/>
    <n v="52000"/>
    <n v="52000"/>
    <s v="USD"/>
    <n v="52000"/>
    <s v="Data Analyst"/>
    <x v="0"/>
    <s v="USA"/>
    <x v="2"/>
    <x v="0"/>
    <x v="0"/>
    <m/>
  </r>
  <r>
    <s v="ID0406"/>
    <d v="2012-05-26T02:08:10"/>
    <n v="300000"/>
    <n v="300000"/>
    <s v="INR"/>
    <n v="5342.3750062327708"/>
    <s v="Sr. Systems Engineer"/>
    <x v="2"/>
    <s v="India"/>
    <x v="0"/>
    <x v="3"/>
    <x v="0"/>
    <m/>
  </r>
  <r>
    <s v="ID0407"/>
    <d v="2012-05-26T02:09:57"/>
    <n v="400000"/>
    <n v="400000"/>
    <s v="INR"/>
    <n v="7123.1666749770275"/>
    <s v="Analyst"/>
    <x v="0"/>
    <s v="India"/>
    <x v="0"/>
    <x v="0"/>
    <x v="0"/>
    <m/>
  </r>
  <r>
    <s v="ID0408"/>
    <d v="2012-05-26T02:10:35"/>
    <n v="63586.95"/>
    <n v="63586"/>
    <s v="USD"/>
    <n v="63586"/>
    <s v="Senior Purchasing Officer"/>
    <x v="3"/>
    <s v="United Arab Emriate"/>
    <x v="21"/>
    <x v="2"/>
    <x v="0"/>
    <m/>
  </r>
  <r>
    <s v="ID0409"/>
    <d v="2012-05-26T02:11:40"/>
    <s v="Â£35000"/>
    <n v="35000"/>
    <s v="GBP"/>
    <n v="55166.239522354947"/>
    <s v="Mgmt Accountant"/>
    <x v="5"/>
    <s v="UK"/>
    <x v="14"/>
    <x v="0"/>
    <x v="0"/>
    <m/>
  </r>
  <r>
    <s v="ID0410"/>
    <d v="2012-05-26T02:12:58"/>
    <n v="60000"/>
    <n v="60000"/>
    <s v="USD"/>
    <n v="60000"/>
    <s v="Sr financial analyst "/>
    <x v="0"/>
    <s v="USA"/>
    <x v="2"/>
    <x v="0"/>
    <x v="0"/>
    <m/>
  </r>
  <r>
    <s v="ID0411"/>
    <d v="2012-05-26T02:13:57"/>
    <n v="19200"/>
    <n v="19200"/>
    <s v="USD"/>
    <n v="19200"/>
    <s v="Department Manager"/>
    <x v="3"/>
    <s v="Romania"/>
    <x v="38"/>
    <x v="1"/>
    <x v="0"/>
    <m/>
  </r>
  <r>
    <s v="ID0412"/>
    <d v="2012-05-26T02:14:05"/>
    <s v="Â¢ 14.000.000,00"/>
    <n v="14000000"/>
    <s v="COSTARICAN"/>
    <n v="28109.627547434993"/>
    <s v="Businees Adminstratot"/>
    <x v="0"/>
    <s v="Costa Rica"/>
    <x v="39"/>
    <x v="1"/>
    <x v="0"/>
    <m/>
  </r>
  <r>
    <s v="ID0413"/>
    <d v="2012-05-26T02:14:29"/>
    <n v="56000"/>
    <n v="56000"/>
    <s v="USD"/>
    <n v="56000"/>
    <s v="Staff assistant "/>
    <x v="0"/>
    <s v="USA"/>
    <x v="2"/>
    <x v="0"/>
    <x v="0"/>
    <m/>
  </r>
  <r>
    <s v="ID0414"/>
    <d v="2012-05-26T02:14:48"/>
    <n v="52000"/>
    <n v="52000"/>
    <s v="USD"/>
    <n v="52000"/>
    <s v="Sr. Accountant"/>
    <x v="5"/>
    <s v="USA"/>
    <x v="2"/>
    <x v="0"/>
    <x v="0"/>
    <m/>
  </r>
  <r>
    <s v="ID0415"/>
    <d v="2012-05-26T02:15:19"/>
    <n v="51613"/>
    <n v="51613"/>
    <s v="USD"/>
    <n v="51613"/>
    <s v="Air Planning Analyst"/>
    <x v="0"/>
    <s v="USA"/>
    <x v="2"/>
    <x v="1"/>
    <x v="0"/>
    <m/>
  </r>
  <r>
    <s v="ID0416"/>
    <d v="2012-05-26T02:17:01"/>
    <n v="35000"/>
    <n v="35000"/>
    <s v="USD"/>
    <n v="35000"/>
    <s v="Credit Analyst"/>
    <x v="0"/>
    <s v="Russia"/>
    <x v="13"/>
    <x v="0"/>
    <x v="0"/>
    <m/>
  </r>
  <r>
    <s v="ID0417"/>
    <d v="2012-05-26T02:17:18"/>
    <n v="56000"/>
    <n v="56000"/>
    <s v="USD"/>
    <n v="56000"/>
    <s v="financial management consultant"/>
    <x v="3"/>
    <s v="USA"/>
    <x v="2"/>
    <x v="1"/>
    <x v="0"/>
    <m/>
  </r>
  <r>
    <s v="ID0418"/>
    <d v="2012-05-26T02:17:38"/>
    <s v="US$115000"/>
    <n v="115000"/>
    <s v="USD"/>
    <n v="115000"/>
    <s v="Consultant"/>
    <x v="8"/>
    <s v="USA"/>
    <x v="2"/>
    <x v="2"/>
    <x v="0"/>
    <m/>
  </r>
  <r>
    <s v="ID0419"/>
    <d v="2012-05-26T02:18:03"/>
    <s v="Â£66000"/>
    <n v="66000"/>
    <s v="GBP"/>
    <n v="104027.76595644075"/>
    <s v="IT Project Manager, EMEA"/>
    <x v="3"/>
    <s v="UK"/>
    <x v="14"/>
    <x v="3"/>
    <x v="0"/>
    <m/>
  </r>
  <r>
    <s v="ID0420"/>
    <d v="2012-05-26T02:19:12"/>
    <s v="INR 200000"/>
    <n v="200000"/>
    <s v="INR"/>
    <n v="3561.5833374885137"/>
    <s v="Consultant"/>
    <x v="8"/>
    <s v="India"/>
    <x v="0"/>
    <x v="3"/>
    <x v="0"/>
    <m/>
  </r>
  <r>
    <s v="ID0421"/>
    <d v="2012-05-26T02:19:48"/>
    <n v="72000"/>
    <n v="72000"/>
    <s v="USD"/>
    <n v="72000"/>
    <s v="IS Director"/>
    <x v="4"/>
    <s v="USA"/>
    <x v="2"/>
    <x v="0"/>
    <x v="0"/>
    <m/>
  </r>
  <r>
    <s v="ID0422"/>
    <d v="2012-05-26T02:19:52"/>
    <n v="90000"/>
    <n v="90000"/>
    <s v="USD"/>
    <n v="90000"/>
    <s v="Financial Analyst"/>
    <x v="0"/>
    <s v="USA"/>
    <x v="2"/>
    <x v="1"/>
    <x v="0"/>
    <m/>
  </r>
  <r>
    <s v="ID0423"/>
    <d v="2012-05-26T02:20:15"/>
    <s v="8500 USD"/>
    <n v="8500"/>
    <s v="USD"/>
    <n v="8500"/>
    <s v="Accounting Coordinator"/>
    <x v="5"/>
    <s v="Romania"/>
    <x v="38"/>
    <x v="2"/>
    <x v="0"/>
    <m/>
  </r>
  <r>
    <s v="ID0424"/>
    <d v="2012-05-26T02:20:22"/>
    <n v="12000"/>
    <n v="12000"/>
    <s v="USD"/>
    <n v="12000"/>
    <s v="teacher"/>
    <x v="0"/>
    <s v="iran"/>
    <x v="40"/>
    <x v="2"/>
    <x v="0"/>
    <m/>
  </r>
  <r>
    <s v="ID0425"/>
    <d v="2012-05-26T02:22:17"/>
    <s v="250000 to 270000"/>
    <n v="250000"/>
    <s v="USD"/>
    <n v="250000"/>
    <s v="consultant"/>
    <x v="8"/>
    <s v="USA"/>
    <x v="2"/>
    <x v="1"/>
    <x v="0"/>
    <m/>
  </r>
  <r>
    <s v="ID0426"/>
    <d v="2012-05-26T02:24:24"/>
    <n v="5900"/>
    <n v="70800"/>
    <s v="EUR"/>
    <n v="89944.280280605832"/>
    <s v="Excel trainer"/>
    <x v="0"/>
    <s v="Finland"/>
    <x v="41"/>
    <x v="1"/>
    <x v="0"/>
    <m/>
  </r>
  <r>
    <s v="ID0427"/>
    <d v="2012-05-26T02:25:10"/>
    <s v="20000 RS"/>
    <n v="240000"/>
    <s v="INR"/>
    <n v="4273.9000049862161"/>
    <s v="WFM Team Lead"/>
    <x v="3"/>
    <s v="India"/>
    <x v="0"/>
    <x v="1"/>
    <x v="0"/>
    <m/>
  </r>
  <r>
    <s v="ID0428"/>
    <d v="2012-05-26T02:27:50"/>
    <s v="US $30,000.00 "/>
    <n v="30000"/>
    <s v="USD"/>
    <n v="30000"/>
    <s v="Supervisor"/>
    <x v="3"/>
    <s v="USA"/>
    <x v="2"/>
    <x v="2"/>
    <x v="0"/>
    <m/>
  </r>
  <r>
    <s v="ID0429"/>
    <d v="2012-05-26T02:29:37"/>
    <s v="30000 $"/>
    <n v="30000"/>
    <s v="USD"/>
    <n v="30000"/>
    <s v="BI Developer"/>
    <x v="7"/>
    <s v="Romania"/>
    <x v="38"/>
    <x v="3"/>
    <x v="0"/>
    <m/>
  </r>
  <r>
    <s v="ID0430"/>
    <d v="2012-05-26T02:31:24"/>
    <n v="24"/>
    <n v="24000"/>
    <s v="USD"/>
    <n v="24000"/>
    <s v="engineer"/>
    <x v="2"/>
    <s v="USA"/>
    <x v="2"/>
    <x v="3"/>
    <x v="0"/>
    <m/>
  </r>
  <r>
    <s v="ID0431"/>
    <d v="2012-05-26T02:33:00"/>
    <n v="60000"/>
    <n v="60000"/>
    <s v="USD"/>
    <n v="60000"/>
    <s v="Planner"/>
    <x v="3"/>
    <s v="USA"/>
    <x v="2"/>
    <x v="0"/>
    <x v="0"/>
    <m/>
  </r>
  <r>
    <s v="ID0432"/>
    <d v="2012-05-26T02:33:06"/>
    <n v="76600"/>
    <n v="76600"/>
    <s v="USD"/>
    <n v="76600"/>
    <s v="Analyst"/>
    <x v="0"/>
    <s v="USA"/>
    <x v="2"/>
    <x v="2"/>
    <x v="0"/>
    <m/>
  </r>
  <r>
    <s v="ID0433"/>
    <d v="2012-05-26T02:33:10"/>
    <s v="Â£65000"/>
    <n v="65000"/>
    <s v="GBP"/>
    <n v="102451.58768437347"/>
    <s v="Financial Controller"/>
    <x v="1"/>
    <s v="UK"/>
    <x v="14"/>
    <x v="2"/>
    <x v="0"/>
    <m/>
  </r>
  <r>
    <s v="ID0434"/>
    <d v="2012-05-26T02:34:00"/>
    <s v="US $6,629.00"/>
    <n v="6629"/>
    <s v="USD"/>
    <n v="6629"/>
    <s v="Engineer"/>
    <x v="2"/>
    <s v="Dominican Republic"/>
    <x v="42"/>
    <x v="1"/>
    <x v="0"/>
    <m/>
  </r>
  <r>
    <s v="ID0435"/>
    <d v="2012-05-26T02:34:37"/>
    <n v="90000"/>
    <n v="90000"/>
    <s v="USD"/>
    <n v="90000"/>
    <s v="senior analyst"/>
    <x v="0"/>
    <s v="USA"/>
    <x v="2"/>
    <x v="3"/>
    <x v="0"/>
    <m/>
  </r>
  <r>
    <s v="ID0436"/>
    <d v="2012-05-26T02:35:10"/>
    <n v="8500"/>
    <n v="8500"/>
    <s v="USD"/>
    <n v="8500"/>
    <s v="Assesor"/>
    <x v="0"/>
    <s v="Colombia"/>
    <x v="28"/>
    <x v="3"/>
    <x v="0"/>
    <m/>
  </r>
  <r>
    <s v="ID0437"/>
    <d v="2012-05-26T02:35:11"/>
    <n v="75000"/>
    <n v="75000"/>
    <s v="USD"/>
    <n v="75000"/>
    <s v="Financial Analys"/>
    <x v="0"/>
    <s v="USA"/>
    <x v="2"/>
    <x v="0"/>
    <x v="0"/>
    <m/>
  </r>
  <r>
    <s v="ID0438"/>
    <d v="2012-05-26T02:37:50"/>
    <n v="72000"/>
    <n v="72000"/>
    <s v="USD"/>
    <n v="72000"/>
    <s v="Sr. Information Systems Analyst"/>
    <x v="0"/>
    <s v="USA"/>
    <x v="2"/>
    <x v="2"/>
    <x v="0"/>
    <m/>
  </r>
  <r>
    <s v="ID0439"/>
    <d v="2012-05-26T02:38:34"/>
    <n v="65000"/>
    <n v="65000"/>
    <s v="USD"/>
    <n v="65000"/>
    <s v="Senior Claims Analyst"/>
    <x v="0"/>
    <s v="USA"/>
    <x v="2"/>
    <x v="0"/>
    <x v="0"/>
    <m/>
  </r>
  <r>
    <s v="ID0440"/>
    <d v="2012-05-26T02:39:56"/>
    <n v="120000"/>
    <n v="120000"/>
    <s v="USD"/>
    <n v="120000"/>
    <s v="Director"/>
    <x v="4"/>
    <s v="USA"/>
    <x v="2"/>
    <x v="3"/>
    <x v="0"/>
    <m/>
  </r>
  <r>
    <s v="ID0441"/>
    <d v="2012-05-26T02:40:39"/>
    <s v="INR 40L"/>
    <n v="4000000"/>
    <s v="INR"/>
    <n v="71231.666749770273"/>
    <s v="Sr Mgr Finance"/>
    <x v="5"/>
    <s v="India"/>
    <x v="0"/>
    <x v="1"/>
    <x v="0"/>
    <m/>
  </r>
  <r>
    <s v="ID0442"/>
    <d v="2012-05-26T02:42:20"/>
    <s v="Rs. 300000"/>
    <n v="300000"/>
    <s v="INR"/>
    <n v="5342.3750062327708"/>
    <s v="Web Portal Manager"/>
    <x v="3"/>
    <s v="India"/>
    <x v="0"/>
    <x v="0"/>
    <x v="0"/>
    <m/>
  </r>
  <r>
    <s v="ID0443"/>
    <d v="2012-05-26T02:43:21"/>
    <n v="1100000"/>
    <n v="1100000"/>
    <s v="INR"/>
    <n v="19588.708356186824"/>
    <s v="manager - MIS &amp; operations planning"/>
    <x v="3"/>
    <s v="India"/>
    <x v="0"/>
    <x v="0"/>
    <x v="0"/>
    <m/>
  </r>
  <r>
    <s v="ID0444"/>
    <d v="2012-05-26T02:46:18"/>
    <n v="80000"/>
    <n v="80000"/>
    <s v="USD"/>
    <n v="80000"/>
    <s v="web analyst"/>
    <x v="0"/>
    <s v="USA"/>
    <x v="2"/>
    <x v="0"/>
    <x v="0"/>
    <m/>
  </r>
  <r>
    <s v="ID0445"/>
    <d v="2012-05-26T02:46:56"/>
    <s v="INR 30,00,000"/>
    <n v="3000000"/>
    <s v="INR"/>
    <n v="53423.750062327701"/>
    <s v="Management Consultant"/>
    <x v="3"/>
    <s v="India"/>
    <x v="0"/>
    <x v="0"/>
    <x v="0"/>
    <m/>
  </r>
  <r>
    <s v="ID0446"/>
    <d v="2012-05-26T02:48:32"/>
    <n v="110000"/>
    <n v="110000"/>
    <s v="CAD"/>
    <n v="108169.76753333595"/>
    <s v="Continuos improvment"/>
    <x v="1"/>
    <s v="Canad"/>
    <x v="17"/>
    <x v="2"/>
    <x v="0"/>
    <m/>
  </r>
  <r>
    <s v="ID0447"/>
    <d v="2012-05-26T02:49:24"/>
    <n v="51000"/>
    <n v="51000"/>
    <s v="USD"/>
    <n v="51000"/>
    <s v="Direct marketing manager"/>
    <x v="3"/>
    <s v="USA"/>
    <x v="2"/>
    <x v="2"/>
    <x v="0"/>
    <m/>
  </r>
  <r>
    <s v="ID0448"/>
    <d v="2012-05-26T02:50:16"/>
    <s v="5000 $"/>
    <n v="5000"/>
    <s v="USD"/>
    <n v="5000"/>
    <s v="mis"/>
    <x v="7"/>
    <s v="India"/>
    <x v="0"/>
    <x v="0"/>
    <x v="0"/>
    <m/>
  </r>
  <r>
    <s v="ID0449"/>
    <d v="2012-05-26T02:53:29"/>
    <n v="74000"/>
    <n v="74000"/>
    <s v="USD"/>
    <n v="74000"/>
    <s v="Engineer"/>
    <x v="2"/>
    <s v="USA"/>
    <x v="2"/>
    <x v="0"/>
    <x v="0"/>
    <m/>
  </r>
  <r>
    <s v="ID0450"/>
    <d v="2012-05-26T02:53:48"/>
    <s v="Â£60000"/>
    <n v="60000"/>
    <s v="GBP"/>
    <n v="94570.696324037053"/>
    <s v="Excel Consultant"/>
    <x v="8"/>
    <s v="UK"/>
    <x v="14"/>
    <x v="0"/>
    <x v="0"/>
    <m/>
  </r>
  <r>
    <s v="ID0451"/>
    <d v="2012-05-26T02:55:27"/>
    <n v="50000"/>
    <n v="50000"/>
    <s v="USD"/>
    <n v="50000"/>
    <s v="Wine Analyst"/>
    <x v="0"/>
    <s v="USA"/>
    <x v="2"/>
    <x v="0"/>
    <x v="0"/>
    <m/>
  </r>
  <r>
    <s v="ID0452"/>
    <d v="2012-05-26T02:55:29"/>
    <s v="500000 rupees"/>
    <n v="500000"/>
    <s v="INR"/>
    <n v="8903.9583437212841"/>
    <s v="Business Analyst"/>
    <x v="0"/>
    <s v="India"/>
    <x v="0"/>
    <x v="0"/>
    <x v="0"/>
    <m/>
  </r>
  <r>
    <s v="ID0453"/>
    <d v="2012-05-26T02:57:32"/>
    <n v="78000"/>
    <n v="78000"/>
    <s v="USD"/>
    <n v="78000"/>
    <s v="FinanceManager"/>
    <x v="3"/>
    <s v="Somalia"/>
    <x v="43"/>
    <x v="0"/>
    <x v="0"/>
    <m/>
  </r>
  <r>
    <s v="ID0454"/>
    <d v="2012-05-26T02:57:47"/>
    <n v="900000"/>
    <n v="900000"/>
    <s v="INR"/>
    <n v="16027.125018698311"/>
    <s v="Regional Manager"/>
    <x v="3"/>
    <s v="India"/>
    <x v="0"/>
    <x v="3"/>
    <x v="0"/>
    <m/>
  </r>
  <r>
    <s v="ID0455"/>
    <d v="2012-05-26T03:01:31"/>
    <s v="7500 USD"/>
    <n v="7500"/>
    <s v="USD"/>
    <n v="7500"/>
    <s v="HR reporting analyst"/>
    <x v="0"/>
    <s v="Romania"/>
    <x v="38"/>
    <x v="1"/>
    <x v="0"/>
    <m/>
  </r>
  <r>
    <s v="ID0456"/>
    <d v="2012-05-26T03:01:42"/>
    <n v="60000"/>
    <n v="60000"/>
    <s v="USD"/>
    <n v="60000"/>
    <s v="Finalcial Reporting Analyst"/>
    <x v="0"/>
    <s v="USA"/>
    <x v="2"/>
    <x v="1"/>
    <x v="0"/>
    <m/>
  </r>
  <r>
    <s v="ID0457"/>
    <d v="2012-05-26T03:02:42"/>
    <s v="800000 rupees"/>
    <n v="800000"/>
    <s v="INR"/>
    <n v="14246.333349954055"/>
    <s v="Partner"/>
    <x v="4"/>
    <s v="India"/>
    <x v="0"/>
    <x v="1"/>
    <x v="0"/>
    <m/>
  </r>
  <r>
    <s v="ID0458"/>
    <d v="2012-05-26T03:03:09"/>
    <n v="80000"/>
    <n v="80000"/>
    <s v="USD"/>
    <n v="80000"/>
    <s v="operations tech"/>
    <x v="3"/>
    <s v="USA"/>
    <x v="2"/>
    <x v="3"/>
    <x v="0"/>
    <m/>
  </r>
  <r>
    <s v="ID0459"/>
    <d v="2012-05-26T03:03:29"/>
    <s v="Â£38000"/>
    <n v="38000"/>
    <s v="GBP"/>
    <n v="59894.774338556796"/>
    <s v="Commercial Accountant"/>
    <x v="5"/>
    <s v="UK"/>
    <x v="14"/>
    <x v="0"/>
    <x v="0"/>
    <m/>
  </r>
  <r>
    <s v="ID0460"/>
    <d v="2012-05-26T03:04:06"/>
    <s v="52,000 Cdn"/>
    <n v="52000"/>
    <s v="CAD"/>
    <n v="51134.799197576998"/>
    <s v="Office Manager"/>
    <x v="3"/>
    <s v="Canada"/>
    <x v="17"/>
    <x v="0"/>
    <x v="0"/>
    <m/>
  </r>
  <r>
    <s v="ID0461"/>
    <d v="2012-05-26T03:06:16"/>
    <n v="125000"/>
    <n v="125000"/>
    <s v="USD"/>
    <n v="125000"/>
    <s v="Prod Mgr"/>
    <x v="3"/>
    <s v="USA"/>
    <x v="2"/>
    <x v="2"/>
    <x v="0"/>
    <m/>
  </r>
  <r>
    <s v="ID0462"/>
    <d v="2012-05-26T03:06:37"/>
    <n v="52000"/>
    <n v="52000"/>
    <s v="USD"/>
    <n v="52000"/>
    <s v="Graphics/Web Document Designer"/>
    <x v="0"/>
    <s v="USA"/>
    <x v="2"/>
    <x v="2"/>
    <x v="0"/>
    <m/>
  </r>
  <r>
    <s v="ID0463"/>
    <d v="2012-05-26T03:07:46"/>
    <n v="45000"/>
    <n v="45000"/>
    <s v="USD"/>
    <n v="45000"/>
    <s v="Analyst"/>
    <x v="0"/>
    <s v="USA"/>
    <x v="2"/>
    <x v="0"/>
    <x v="0"/>
    <m/>
  </r>
  <r>
    <s v="ID0464"/>
    <d v="2012-05-26T03:08:28"/>
    <n v="25000"/>
    <n v="25000"/>
    <s v="GBP"/>
    <n v="39404.456801682099"/>
    <s v="Analyst"/>
    <x v="0"/>
    <s v="UK"/>
    <x v="14"/>
    <x v="0"/>
    <x v="0"/>
    <m/>
  </r>
  <r>
    <s v="ID0465"/>
    <d v="2012-05-26T03:09:43"/>
    <n v="60000"/>
    <n v="60000"/>
    <s v="USD"/>
    <n v="60000"/>
    <s v="Business intelligence manager"/>
    <x v="3"/>
    <s v="USA"/>
    <x v="2"/>
    <x v="1"/>
    <x v="0"/>
    <m/>
  </r>
  <r>
    <s v="ID0466"/>
    <d v="2012-05-26T03:09:49"/>
    <s v="CDN $70,000"/>
    <n v="70000"/>
    <s v="CAD"/>
    <n v="68835.306612122877"/>
    <s v="Program Manager"/>
    <x v="3"/>
    <s v="Canada"/>
    <x v="17"/>
    <x v="3"/>
    <x v="0"/>
    <m/>
  </r>
  <r>
    <s v="ID0467"/>
    <d v="2012-05-26T03:11:21"/>
    <s v="5250 $"/>
    <n v="5250"/>
    <s v="USD"/>
    <n v="5250"/>
    <s v="Treasure Specialist"/>
    <x v="6"/>
    <s v="Republic of Georgia"/>
    <x v="44"/>
    <x v="0"/>
    <x v="0"/>
    <m/>
  </r>
  <r>
    <s v="ID0468"/>
    <d v="2012-05-26T03:11:44"/>
    <n v="87000"/>
    <n v="87000"/>
    <s v="CAD"/>
    <n v="85552.452503638444"/>
    <s v="Business Manager"/>
    <x v="3"/>
    <s v="Canada"/>
    <x v="17"/>
    <x v="0"/>
    <x v="0"/>
    <m/>
  </r>
  <r>
    <s v="ID0469"/>
    <d v="2012-05-26T03:13:13"/>
    <n v="125000"/>
    <n v="125000"/>
    <s v="INR"/>
    <n v="2225.989585930321"/>
    <s v="clerk"/>
    <x v="0"/>
    <s v="India"/>
    <x v="0"/>
    <x v="0"/>
    <x v="0"/>
    <m/>
  </r>
  <r>
    <s v="ID0470"/>
    <d v="2012-05-26T03:14:44"/>
    <n v="150000"/>
    <n v="150000"/>
    <s v="USD"/>
    <n v="150000"/>
    <s v="CFO"/>
    <x v="4"/>
    <s v="USA"/>
    <x v="2"/>
    <x v="2"/>
    <x v="0"/>
    <m/>
  </r>
  <r>
    <s v="ID0471"/>
    <d v="2012-05-26T03:15:01"/>
    <n v="50000"/>
    <n v="50000"/>
    <s v="USD"/>
    <n v="50000"/>
    <s v="Researcher &amp; Data Analyst"/>
    <x v="0"/>
    <s v="USA"/>
    <x v="2"/>
    <x v="0"/>
    <x v="0"/>
    <m/>
  </r>
  <r>
    <s v="ID0472"/>
    <d v="2012-05-26T03:15:04"/>
    <n v="70000"/>
    <n v="70000"/>
    <s v="USD"/>
    <n v="70000"/>
    <s v="Analyst"/>
    <x v="0"/>
    <s v="USA"/>
    <x v="2"/>
    <x v="0"/>
    <x v="0"/>
    <m/>
  </r>
  <r>
    <s v="ID0473"/>
    <d v="2012-05-26T03:15:30"/>
    <s v="Â£28500"/>
    <n v="28500"/>
    <s v="GBP"/>
    <n v="44921.080753917595"/>
    <s v="Data Quality &amp; Analysis Manager"/>
    <x v="3"/>
    <s v="UK"/>
    <x v="14"/>
    <x v="2"/>
    <x v="0"/>
    <m/>
  </r>
  <r>
    <s v="ID0474"/>
    <d v="2012-05-26T03:15:50"/>
    <n v="20000"/>
    <n v="20000"/>
    <s v="USD"/>
    <n v="20000"/>
    <s v="Specialist"/>
    <x v="6"/>
    <s v="India"/>
    <x v="0"/>
    <x v="0"/>
    <x v="0"/>
    <m/>
  </r>
  <r>
    <s v="ID0476"/>
    <d v="2012-05-26T03:16:58"/>
    <n v="12000"/>
    <n v="12000"/>
    <s v="USD"/>
    <n v="12000"/>
    <s v="Resource managment Analyst"/>
    <x v="0"/>
    <s v="Estonia"/>
    <x v="45"/>
    <x v="1"/>
    <x v="0"/>
    <m/>
  </r>
  <r>
    <s v="ID0478"/>
    <d v="2012-05-26T03:19:00"/>
    <n v="30000"/>
    <n v="30000"/>
    <s v="USD"/>
    <n v="30000"/>
    <s v="video production"/>
    <x v="0"/>
    <s v="USA"/>
    <x v="2"/>
    <x v="4"/>
    <x v="0"/>
    <m/>
  </r>
  <r>
    <s v="ID0479"/>
    <d v="2012-05-26T03:21:26"/>
    <n v="2000"/>
    <n v="24000"/>
    <s v="USD"/>
    <n v="24000"/>
    <s v="engineer"/>
    <x v="2"/>
    <s v="mozambique"/>
    <x v="46"/>
    <x v="2"/>
    <x v="0"/>
    <m/>
  </r>
  <r>
    <s v="ID0480"/>
    <d v="2012-05-26T03:21:55"/>
    <n v="92000"/>
    <n v="92000"/>
    <s v="USD"/>
    <n v="92000"/>
    <s v="principal engineer"/>
    <x v="2"/>
    <s v="USA"/>
    <x v="2"/>
    <x v="3"/>
    <x v="0"/>
    <m/>
  </r>
  <r>
    <s v="ID0481"/>
    <d v="2012-05-26T03:22:33"/>
    <n v="52000"/>
    <n v="52000"/>
    <s v="USD"/>
    <n v="52000"/>
    <s v="budget analyst"/>
    <x v="0"/>
    <s v="USA"/>
    <x v="2"/>
    <x v="0"/>
    <x v="0"/>
    <m/>
  </r>
  <r>
    <s v="ID0482"/>
    <d v="2012-05-26T03:23:51"/>
    <s v="US$169,000"/>
    <n v="169000"/>
    <s v="USD"/>
    <n v="169000"/>
    <s v="Category Director (Marketing)"/>
    <x v="4"/>
    <s v="USA"/>
    <x v="2"/>
    <x v="2"/>
    <x v="0"/>
    <m/>
  </r>
  <r>
    <s v="ID0484"/>
    <d v="2012-05-26T03:25:57"/>
    <n v="110000"/>
    <n v="110000"/>
    <s v="USD"/>
    <n v="110000"/>
    <s v="Senior consultant accounting"/>
    <x v="5"/>
    <s v="Norway"/>
    <x v="47"/>
    <x v="2"/>
    <x v="0"/>
    <m/>
  </r>
  <r>
    <s v="ID0485"/>
    <d v="2012-05-26T03:27:56"/>
    <s v="Zar 1080000"/>
    <n v="1080000"/>
    <s v="ZAR"/>
    <n v="131675.52225194403"/>
    <s v="Finance manager"/>
    <x v="3"/>
    <s v="South africa"/>
    <x v="11"/>
    <x v="2"/>
    <x v="0"/>
    <m/>
  </r>
  <r>
    <s v="ID0486"/>
    <d v="2012-05-26T03:30:42"/>
    <s v="GB Sterling 59k"/>
    <n v="59000"/>
    <s v="GBP"/>
    <n v="92994.518051969761"/>
    <s v="Health and safety advisor"/>
    <x v="8"/>
    <s v="UK"/>
    <x v="14"/>
    <x v="2"/>
    <x v="0"/>
    <m/>
  </r>
  <r>
    <s v="ID0487"/>
    <d v="2012-05-26T03:31:34"/>
    <n v="50000"/>
    <n v="50000"/>
    <s v="USD"/>
    <n v="50000"/>
    <s v="Workforce Analyst"/>
    <x v="0"/>
    <s v="USA"/>
    <x v="2"/>
    <x v="0"/>
    <x v="0"/>
    <m/>
  </r>
  <r>
    <s v="ID0488"/>
    <d v="2012-05-26T03:32:13"/>
    <n v="65000"/>
    <n v="65000"/>
    <s v="USD"/>
    <n v="65000"/>
    <s v="Business Systems Analyst"/>
    <x v="0"/>
    <s v="USA"/>
    <x v="2"/>
    <x v="2"/>
    <x v="0"/>
    <m/>
  </r>
  <r>
    <s v="ID0489"/>
    <d v="2012-05-26T03:32:53"/>
    <n v="46000"/>
    <n v="46000"/>
    <s v="CAD"/>
    <n v="45234.630059395036"/>
    <s v="Sr. Marketing Solutions Analyst"/>
    <x v="0"/>
    <s v="Canada"/>
    <x v="17"/>
    <x v="1"/>
    <x v="0"/>
    <m/>
  </r>
  <r>
    <s v="ID0490"/>
    <d v="2012-05-26T03:33:32"/>
    <n v="55000"/>
    <n v="55000"/>
    <s v="USD"/>
    <n v="55000"/>
    <s v="Analyst"/>
    <x v="0"/>
    <s v="USA"/>
    <x v="2"/>
    <x v="2"/>
    <x v="0"/>
    <m/>
  </r>
  <r>
    <s v="ID0491"/>
    <d v="2012-05-26T03:34:04"/>
    <s v="20000 US$"/>
    <n v="20000"/>
    <s v="USD"/>
    <n v="20000"/>
    <s v="Consultant"/>
    <x v="8"/>
    <s v="India"/>
    <x v="0"/>
    <x v="2"/>
    <x v="0"/>
    <m/>
  </r>
  <r>
    <s v="ID0492"/>
    <d v="2012-05-26T03:34:15"/>
    <n v="6000"/>
    <n v="6000"/>
    <s v="USD"/>
    <n v="6000"/>
    <s v="MIS"/>
    <x v="7"/>
    <s v="India"/>
    <x v="0"/>
    <x v="1"/>
    <x v="0"/>
    <m/>
  </r>
  <r>
    <s v="ID0493"/>
    <d v="2012-05-26T03:37:33"/>
    <n v="190000"/>
    <n v="190000"/>
    <s v="GBP"/>
    <n v="299473.87169278396"/>
    <s v="Managing Partner"/>
    <x v="4"/>
    <s v="UK"/>
    <x v="14"/>
    <x v="0"/>
    <x v="0"/>
    <m/>
  </r>
  <r>
    <s v="ID0494"/>
    <d v="2012-05-26T03:37:46"/>
    <n v="28164"/>
    <n v="28164"/>
    <s v="GBP"/>
    <n v="44391.484854502989"/>
    <s v="Administration Officer"/>
    <x v="3"/>
    <s v="UK"/>
    <x v="14"/>
    <x v="0"/>
    <x v="0"/>
    <m/>
  </r>
  <r>
    <s v="ID0495"/>
    <d v="2012-05-26T03:40:26"/>
    <n v="40000"/>
    <n v="40000"/>
    <s v="USD"/>
    <n v="40000"/>
    <s v="BAS"/>
    <x v="0"/>
    <s v="USA"/>
    <x v="2"/>
    <x v="2"/>
    <x v="0"/>
    <m/>
  </r>
  <r>
    <s v="ID0496"/>
    <d v="2012-05-26T03:48:42"/>
    <s v="USD 108,000"/>
    <n v="108000"/>
    <s v="USD"/>
    <n v="108000"/>
    <s v="Manager"/>
    <x v="3"/>
    <s v="Norway"/>
    <x v="47"/>
    <x v="0"/>
    <x v="0"/>
    <m/>
  </r>
  <r>
    <s v="ID0497"/>
    <d v="2012-05-26T03:49:21"/>
    <s v="200000 Rupees"/>
    <n v="200000"/>
    <s v="INR"/>
    <n v="3561.5833374885137"/>
    <s v="chemist"/>
    <x v="0"/>
    <s v="India"/>
    <x v="0"/>
    <x v="2"/>
    <x v="0"/>
    <m/>
  </r>
  <r>
    <s v="ID0498"/>
    <d v="2012-05-26T03:50:24"/>
    <n v="84000"/>
    <n v="84000"/>
    <s v="USD"/>
    <n v="84000"/>
    <s v="Senior Analyst"/>
    <x v="0"/>
    <s v="USA"/>
    <x v="2"/>
    <x v="1"/>
    <x v="0"/>
    <m/>
  </r>
  <r>
    <s v="ID0499"/>
    <d v="2012-05-26T03:52:24"/>
    <n v="33000"/>
    <n v="33000"/>
    <s v="GBP"/>
    <n v="52013.882978220376"/>
    <s v="LOGISTIC MANAGER"/>
    <x v="3"/>
    <s v="UK"/>
    <x v="14"/>
    <x v="0"/>
    <x v="0"/>
    <m/>
  </r>
  <r>
    <s v="ID0500"/>
    <d v="2012-05-26T03:53:29"/>
    <s v="Rs. 7,20,000/-"/>
    <n v="720000"/>
    <s v="INR"/>
    <n v="12821.700014958649"/>
    <s v="Manager Finance"/>
    <x v="3"/>
    <s v="India"/>
    <x v="0"/>
    <x v="2"/>
    <x v="0"/>
    <m/>
  </r>
  <r>
    <s v="ID0501"/>
    <d v="2012-05-26T04:00:21"/>
    <n v="68500"/>
    <n v="68500"/>
    <s v="CAD"/>
    <n v="67360.264327577388"/>
    <s v="Financial Analyst"/>
    <x v="0"/>
    <s v="Canada"/>
    <x v="17"/>
    <x v="0"/>
    <x v="0"/>
    <m/>
  </r>
  <r>
    <s v="ID0502"/>
    <d v="2012-05-26T04:01:45"/>
    <s v="23000 USD"/>
    <n v="23000"/>
    <s v="USD"/>
    <n v="23000"/>
    <s v="IT solutions coordinator"/>
    <x v="3"/>
    <s v="Hungary"/>
    <x v="9"/>
    <x v="0"/>
    <x v="0"/>
    <m/>
  </r>
  <r>
    <s v="ID0503"/>
    <d v="2012-05-26T04:01:59"/>
    <n v="58000"/>
    <n v="58000"/>
    <s v="GBP"/>
    <n v="91418.339779902482"/>
    <s v="Business Modeller"/>
    <x v="3"/>
    <s v="UK"/>
    <x v="14"/>
    <x v="1"/>
    <x v="0"/>
    <m/>
  </r>
  <r>
    <s v="ID0504"/>
    <d v="2012-05-26T04:03:33"/>
    <n v="77000"/>
    <n v="77000"/>
    <s v="USD"/>
    <n v="77000"/>
    <s v="Senior Financial Analyst"/>
    <x v="0"/>
    <s v="USA"/>
    <x v="2"/>
    <x v="1"/>
    <x v="0"/>
    <m/>
  </r>
  <r>
    <s v="ID0505"/>
    <d v="2012-05-26T04:05:08"/>
    <n v="100000"/>
    <n v="100000"/>
    <s v="USD"/>
    <n v="100000"/>
    <s v="Analyst"/>
    <x v="0"/>
    <s v="USA"/>
    <x v="2"/>
    <x v="0"/>
    <x v="0"/>
    <m/>
  </r>
  <r>
    <s v="ID0506"/>
    <d v="2012-05-26T04:10:53"/>
    <n v="55500"/>
    <n v="55500"/>
    <s v="USD"/>
    <n v="55500"/>
    <s v="Sr QS"/>
    <x v="1"/>
    <s v="UAE"/>
    <x v="21"/>
    <x v="0"/>
    <x v="0"/>
    <m/>
  </r>
  <r>
    <s v="ID0507"/>
    <d v="2012-05-26T04:12:16"/>
    <s v="15000 â‚¬"/>
    <n v="15000"/>
    <s v="EUR"/>
    <n v="19055.991584874118"/>
    <s v="Report Analyst"/>
    <x v="0"/>
    <s v="Spain"/>
    <x v="48"/>
    <x v="1"/>
    <x v="0"/>
    <m/>
  </r>
  <r>
    <s v="ID0508"/>
    <d v="2012-05-26T04:13:54"/>
    <s v="Rs 6L"/>
    <n v="600000"/>
    <s v="INR"/>
    <n v="10684.750012465542"/>
    <s v="Business Co ordinator"/>
    <x v="3"/>
    <s v="India"/>
    <x v="0"/>
    <x v="0"/>
    <x v="0"/>
    <m/>
  </r>
  <r>
    <s v="ID0509"/>
    <d v="2012-05-26T04:14:27"/>
    <n v="8400"/>
    <n v="8400"/>
    <s v="USD"/>
    <n v="8400"/>
    <s v="Manager"/>
    <x v="3"/>
    <s v="India"/>
    <x v="0"/>
    <x v="0"/>
    <x v="0"/>
    <m/>
  </r>
  <r>
    <s v="ID0510"/>
    <d v="2012-05-26T04:16:16"/>
    <s v="Rs 500000"/>
    <n v="500000"/>
    <s v="INR"/>
    <n v="8903.9583437212841"/>
    <s v="duty manager"/>
    <x v="3"/>
    <s v="India"/>
    <x v="0"/>
    <x v="2"/>
    <x v="0"/>
    <m/>
  </r>
  <r>
    <s v="ID0511"/>
    <d v="2012-05-26T04:17:20"/>
    <n v="12000"/>
    <n v="12000"/>
    <s v="USD"/>
    <n v="12000"/>
    <s v="Report Analyst"/>
    <x v="0"/>
    <s v="Brazil"/>
    <x v="24"/>
    <x v="1"/>
    <x v="0"/>
    <m/>
  </r>
  <r>
    <s v="ID0512"/>
    <d v="2012-05-26T04:18:15"/>
    <n v="65000"/>
    <n v="65000"/>
    <s v="USD"/>
    <n v="65000"/>
    <s v="Retail Store Manager"/>
    <x v="3"/>
    <s v="USA"/>
    <x v="2"/>
    <x v="1"/>
    <x v="0"/>
    <m/>
  </r>
  <r>
    <s v="ID0513"/>
    <d v="2012-05-26T04:19:05"/>
    <s v="Â£16400"/>
    <n v="16400"/>
    <s v="GBP"/>
    <n v="25849.323661903458"/>
    <s v="Job Build analyst"/>
    <x v="0"/>
    <s v="UK"/>
    <x v="14"/>
    <x v="0"/>
    <x v="0"/>
    <m/>
  </r>
  <r>
    <s v="ID0514"/>
    <d v="2012-05-26T04:20:17"/>
    <n v="78000"/>
    <n v="78000"/>
    <s v="GBP"/>
    <n v="122941.90522124816"/>
    <s v="Associate"/>
    <x v="0"/>
    <s v="UK"/>
    <x v="14"/>
    <x v="3"/>
    <x v="0"/>
    <m/>
  </r>
  <r>
    <s v="ID0515"/>
    <d v="2012-05-26T04:25:24"/>
    <n v="76000"/>
    <n v="76000"/>
    <s v="USD"/>
    <n v="76000"/>
    <s v="Accounting Manager"/>
    <x v="3"/>
    <s v="USA"/>
    <x v="2"/>
    <x v="2"/>
    <x v="0"/>
    <m/>
  </r>
  <r>
    <s v="ID0516"/>
    <d v="2012-05-26T04:26:10"/>
    <s v="$150000pa"/>
    <n v="150000"/>
    <s v="USD"/>
    <n v="150000"/>
    <s v="Consultant"/>
    <x v="8"/>
    <s v="USA"/>
    <x v="2"/>
    <x v="1"/>
    <x v="0"/>
    <m/>
  </r>
  <r>
    <s v="ID0517"/>
    <d v="2012-05-26T04:27:12"/>
    <n v="54000"/>
    <n v="54000"/>
    <s v="USD"/>
    <n v="54000"/>
    <s v="Business Analyst"/>
    <x v="0"/>
    <s v="USA"/>
    <x v="2"/>
    <x v="0"/>
    <x v="0"/>
    <m/>
  </r>
  <r>
    <s v="ID0518"/>
    <d v="2012-05-26T04:33:03"/>
    <s v="57000 USD"/>
    <n v="57000"/>
    <s v="USD"/>
    <n v="57000"/>
    <s v="project finance manager"/>
    <x v="3"/>
    <s v="israel"/>
    <x v="35"/>
    <x v="0"/>
    <x v="0"/>
    <m/>
  </r>
  <r>
    <s v="ID0519"/>
    <d v="2012-05-26T04:33:27"/>
    <n v="61000"/>
    <n v="61000"/>
    <s v="USD"/>
    <n v="61000"/>
    <s v="Senior Accountant"/>
    <x v="5"/>
    <s v="USA"/>
    <x v="2"/>
    <x v="0"/>
    <x v="0"/>
    <m/>
  </r>
  <r>
    <s v="ID0520"/>
    <d v="2012-05-26T04:34:41"/>
    <n v="70000"/>
    <n v="70000"/>
    <s v="USD"/>
    <n v="70000"/>
    <s v="Metrics Analyst"/>
    <x v="0"/>
    <s v="USA"/>
    <x v="2"/>
    <x v="1"/>
    <x v="0"/>
    <m/>
  </r>
  <r>
    <s v="ID0521"/>
    <d v="2012-05-26T04:36:43"/>
    <n v="15000"/>
    <n v="15000"/>
    <s v="USD"/>
    <n v="15000"/>
    <s v="Asst.Manager"/>
    <x v="3"/>
    <s v="India"/>
    <x v="0"/>
    <x v="0"/>
    <x v="0"/>
    <m/>
  </r>
  <r>
    <s v="ID0522"/>
    <d v="2012-05-26T04:39:11"/>
    <n v="87550"/>
    <n v="87550"/>
    <s v="CAD"/>
    <n v="86093.301341305123"/>
    <s v="Manager"/>
    <x v="3"/>
    <s v="Canada"/>
    <x v="17"/>
    <x v="0"/>
    <x v="0"/>
    <m/>
  </r>
  <r>
    <s v="ID0523"/>
    <d v="2012-05-26T04:40:36"/>
    <n v="72600"/>
    <n v="72600"/>
    <s v="USD"/>
    <n v="72600"/>
    <s v="Accounting Operations Manager"/>
    <x v="3"/>
    <s v="USA"/>
    <x v="2"/>
    <x v="2"/>
    <x v="0"/>
    <m/>
  </r>
  <r>
    <s v="ID0524"/>
    <d v="2012-05-26T04:41:20"/>
    <n v="100000"/>
    <n v="100000"/>
    <s v="USD"/>
    <n v="100000"/>
    <s v="Director"/>
    <x v="4"/>
    <s v="USA"/>
    <x v="2"/>
    <x v="2"/>
    <x v="0"/>
    <m/>
  </r>
  <r>
    <s v="ID0525"/>
    <d v="2012-05-26T04:44:26"/>
    <n v="104000"/>
    <n v="104000"/>
    <s v="USD"/>
    <n v="104000"/>
    <s v="Vice President, Analyst"/>
    <x v="0"/>
    <s v="USA"/>
    <x v="2"/>
    <x v="0"/>
    <x v="0"/>
    <m/>
  </r>
  <r>
    <s v="ID0526"/>
    <d v="2012-05-26T04:48:35"/>
    <n v="600000"/>
    <n v="600000"/>
    <s v="INR"/>
    <n v="10684.750012465542"/>
    <s v="Project Manager"/>
    <x v="3"/>
    <s v="India"/>
    <x v="0"/>
    <x v="0"/>
    <x v="0"/>
    <m/>
  </r>
  <r>
    <s v="ID0527"/>
    <d v="2012-05-26T04:48:54"/>
    <n v="200000"/>
    <n v="200000"/>
    <s v="USD"/>
    <n v="200000"/>
    <s v="COO"/>
    <x v="4"/>
    <s v="USA"/>
    <x v="2"/>
    <x v="2"/>
    <x v="0"/>
    <m/>
  </r>
  <r>
    <s v="ID0528"/>
    <d v="2012-05-26T04:50:21"/>
    <s v="EUR 49248"/>
    <n v="49248"/>
    <s v="EUR"/>
    <n v="62564.631571458704"/>
    <s v="Financial Advisor"/>
    <x v="5"/>
    <s v="Netherlands"/>
    <x v="18"/>
    <x v="1"/>
    <x v="0"/>
    <m/>
  </r>
  <r>
    <s v="ID0529"/>
    <d v="2012-05-26T04:50:47"/>
    <n v="36500"/>
    <n v="36500"/>
    <s v="GBP"/>
    <n v="57530.506930455871"/>
    <s v="Production Manager"/>
    <x v="3"/>
    <s v="UK"/>
    <x v="14"/>
    <x v="2"/>
    <x v="0"/>
    <m/>
  </r>
  <r>
    <s v="ID0530"/>
    <d v="2012-05-26T05:00:21"/>
    <n v="82300"/>
    <n v="82300"/>
    <s v="USD"/>
    <n v="82300"/>
    <s v="Manager - Finance"/>
    <x v="3"/>
    <s v="USA"/>
    <x v="2"/>
    <x v="2"/>
    <x v="0"/>
    <m/>
  </r>
  <r>
    <s v="ID0531"/>
    <d v="2012-05-26T05:04:49"/>
    <n v="95000"/>
    <n v="95000"/>
    <s v="USD"/>
    <n v="95000"/>
    <s v="Process Design Consultant"/>
    <x v="8"/>
    <s v="USA"/>
    <x v="2"/>
    <x v="0"/>
    <x v="0"/>
    <m/>
  </r>
  <r>
    <s v="ID0532"/>
    <d v="2012-05-26T05:07:30"/>
    <n v="140000"/>
    <n v="140000"/>
    <s v="GBP"/>
    <n v="220664.95808941979"/>
    <s v="vba specialist"/>
    <x v="6"/>
    <s v="UK"/>
    <x v="14"/>
    <x v="1"/>
    <x v="0"/>
    <m/>
  </r>
  <r>
    <s v="ID0533"/>
    <d v="2012-05-26T05:13:03"/>
    <n v="72000"/>
    <n v="72000"/>
    <s v="USD"/>
    <n v="72000"/>
    <s v="Analytical Department Director "/>
    <x v="0"/>
    <s v="Russia"/>
    <x v="13"/>
    <x v="2"/>
    <x v="0"/>
    <m/>
  </r>
  <r>
    <s v="ID0534"/>
    <d v="2012-05-26T05:15:54"/>
    <n v="60000"/>
    <n v="60000"/>
    <s v="AUD"/>
    <n v="61194.579384158147"/>
    <s v="Analyst"/>
    <x v="0"/>
    <s v="Australia"/>
    <x v="16"/>
    <x v="2"/>
    <x v="0"/>
    <m/>
  </r>
  <r>
    <s v="ID0535"/>
    <d v="2012-05-26T05:18:12"/>
    <s v="120k"/>
    <n v="120000"/>
    <s v="USD"/>
    <n v="120000"/>
    <s v="manager"/>
    <x v="3"/>
    <s v="nz"/>
    <x v="49"/>
    <x v="2"/>
    <x v="0"/>
    <m/>
  </r>
  <r>
    <s v="ID0536"/>
    <d v="2012-05-26T05:18:27"/>
    <s v="US$95K"/>
    <n v="95000"/>
    <s v="USD"/>
    <n v="95000"/>
    <s v="Director of Supply Chain"/>
    <x v="4"/>
    <s v="Central America"/>
    <x v="50"/>
    <x v="2"/>
    <x v="0"/>
    <m/>
  </r>
  <r>
    <s v="ID0537"/>
    <d v="2012-05-26T05:20:43"/>
    <n v="50000"/>
    <n v="50000"/>
    <s v="USD"/>
    <n v="50000"/>
    <s v="Research Assistant"/>
    <x v="0"/>
    <s v="USA"/>
    <x v="2"/>
    <x v="2"/>
    <x v="0"/>
    <m/>
  </r>
  <r>
    <s v="ID0538"/>
    <d v="2012-05-26T05:23:20"/>
    <s v="73,000 GBP"/>
    <n v="73000"/>
    <s v="GBP"/>
    <n v="115061.01386091174"/>
    <s v="Finance Manager"/>
    <x v="3"/>
    <s v="UK"/>
    <x v="14"/>
    <x v="0"/>
    <x v="0"/>
    <m/>
  </r>
  <r>
    <s v="ID0539"/>
    <d v="2012-05-26T05:24:16"/>
    <n v="50000"/>
    <n v="50000"/>
    <s v="USD"/>
    <n v="50000"/>
    <s v="Excel professional"/>
    <x v="0"/>
    <s v="self-employed"/>
    <x v="51"/>
    <x v="0"/>
    <x v="0"/>
    <m/>
  </r>
  <r>
    <s v="ID0540"/>
    <d v="2012-05-26T05:27:14"/>
    <n v="46000"/>
    <n v="46000"/>
    <s v="USD"/>
    <n v="46000"/>
    <s v="Research Analyst"/>
    <x v="0"/>
    <s v="USA"/>
    <x v="2"/>
    <x v="2"/>
    <x v="0"/>
    <m/>
  </r>
  <r>
    <s v="ID0541"/>
    <d v="2012-05-26T05:27:37"/>
    <s v="PKR 50,000"/>
    <n v="600000"/>
    <s v="PKR"/>
    <n v="6368.453230079479"/>
    <s v="Trainer"/>
    <x v="8"/>
    <s v="Pakistan"/>
    <x v="3"/>
    <x v="0"/>
    <x v="0"/>
    <m/>
  </r>
  <r>
    <s v="ID0543"/>
    <d v="2012-05-26T05:28:46"/>
    <n v="85000"/>
    <n v="85000"/>
    <s v="AUD"/>
    <n v="86692.320794224041"/>
    <s v="Business analyst"/>
    <x v="0"/>
    <s v="Australia"/>
    <x v="16"/>
    <x v="0"/>
    <x v="0"/>
    <m/>
  </r>
  <r>
    <s v="ID0544"/>
    <d v="2012-05-26T05:29:55"/>
    <n v="450000"/>
    <n v="450000"/>
    <s v="INR"/>
    <n v="8013.5625093491553"/>
    <s v="deputy manager"/>
    <x v="3"/>
    <s v="India"/>
    <x v="0"/>
    <x v="1"/>
    <x v="0"/>
    <m/>
  </r>
  <r>
    <s v="ID0545"/>
    <d v="2012-05-26T05:29:58"/>
    <n v="43000"/>
    <n v="43000"/>
    <s v="USD"/>
    <n v="43000"/>
    <s v="Accountant"/>
    <x v="5"/>
    <s v="USA"/>
    <x v="2"/>
    <x v="1"/>
    <x v="0"/>
    <m/>
  </r>
  <r>
    <s v="ID0546"/>
    <d v="2012-05-26T05:30:12"/>
    <n v="1500"/>
    <n v="18000"/>
    <s v="USD"/>
    <n v="18000"/>
    <s v="Engineer"/>
    <x v="2"/>
    <s v="Brazil"/>
    <x v="24"/>
    <x v="0"/>
    <x v="0"/>
    <m/>
  </r>
  <r>
    <s v="ID0547"/>
    <d v="2012-05-26T05:31:06"/>
    <n v="55000"/>
    <n v="55000"/>
    <s v="USD"/>
    <n v="55000"/>
    <s v="Marketing"/>
    <x v="0"/>
    <s v="USA"/>
    <x v="2"/>
    <x v="2"/>
    <x v="0"/>
    <m/>
  </r>
  <r>
    <s v="ID0548"/>
    <d v="2012-05-26T05:31:25"/>
    <s v="Rs. 500000"/>
    <n v="500000"/>
    <s v="INR"/>
    <n v="8903.9583437212841"/>
    <s v="Research Associate"/>
    <x v="0"/>
    <s v="India"/>
    <x v="0"/>
    <x v="1"/>
    <x v="0"/>
    <m/>
  </r>
  <r>
    <s v="ID0549"/>
    <d v="2012-05-26T05:33:43"/>
    <n v="45000"/>
    <n v="45000"/>
    <s v="USD"/>
    <n v="45000"/>
    <s v="Reports Coordinator"/>
    <x v="7"/>
    <s v="USA"/>
    <x v="2"/>
    <x v="1"/>
    <x v="0"/>
    <m/>
  </r>
  <r>
    <s v="ID0550"/>
    <d v="2012-05-26T05:35:00"/>
    <n v="50000"/>
    <n v="50000"/>
    <s v="USD"/>
    <n v="50000"/>
    <s v="Quality Compliance Manager"/>
    <x v="3"/>
    <s v="USA"/>
    <x v="2"/>
    <x v="0"/>
    <x v="0"/>
    <m/>
  </r>
  <r>
    <s v="ID0551"/>
    <d v="2012-05-26T05:44:42"/>
    <s v="80,000 USD"/>
    <n v="80000"/>
    <s v="USD"/>
    <n v="80000"/>
    <s v="Cost Analyst"/>
    <x v="0"/>
    <s v="USA"/>
    <x v="2"/>
    <x v="1"/>
    <x v="0"/>
    <m/>
  </r>
  <r>
    <s v="ID0552"/>
    <d v="2012-05-26T05:46:02"/>
    <n v="67000"/>
    <n v="67000"/>
    <s v="USD"/>
    <n v="67000"/>
    <s v="Management Analyst"/>
    <x v="0"/>
    <s v="USA"/>
    <x v="2"/>
    <x v="0"/>
    <x v="0"/>
    <m/>
  </r>
  <r>
    <s v="ID0553"/>
    <d v="2012-05-26T05:46:42"/>
    <n v="111000"/>
    <n v="111000"/>
    <s v="USD"/>
    <n v="111000"/>
    <s v="Senior Financial Analyst"/>
    <x v="0"/>
    <s v="Japan"/>
    <x v="52"/>
    <x v="1"/>
    <x v="0"/>
    <m/>
  </r>
  <r>
    <s v="ID0554"/>
    <d v="2012-05-26T05:48:10"/>
    <n v="120000"/>
    <n v="120000"/>
    <s v="USD"/>
    <n v="120000"/>
    <s v="Director"/>
    <x v="4"/>
    <s v="USA"/>
    <x v="2"/>
    <x v="0"/>
    <x v="0"/>
    <m/>
  </r>
  <r>
    <s v="ID0555"/>
    <d v="2012-05-26T05:48:12"/>
    <s v="Â£20000"/>
    <n v="20000"/>
    <s v="GBP"/>
    <n v="31523.565441345683"/>
    <s v="IT Consultant"/>
    <x v="8"/>
    <s v="UK"/>
    <x v="14"/>
    <x v="0"/>
    <x v="0"/>
    <m/>
  </r>
  <r>
    <s v="ID0556"/>
    <d v="2012-05-26T05:50:21"/>
    <n v="77000"/>
    <n v="77000"/>
    <s v="AUD"/>
    <n v="78533.043543002947"/>
    <s v="Intelligence Analyst"/>
    <x v="0"/>
    <s v="Australia"/>
    <x v="16"/>
    <x v="2"/>
    <x v="0"/>
    <m/>
  </r>
  <r>
    <s v="ID0557"/>
    <d v="2012-05-26T05:50:23"/>
    <n v="60000"/>
    <n v="60000"/>
    <s v="USD"/>
    <n v="60000"/>
    <s v="Marketing Specialist"/>
    <x v="6"/>
    <s v="USA"/>
    <x v="2"/>
    <x v="3"/>
    <x v="0"/>
    <m/>
  </r>
  <r>
    <s v="ID0558"/>
    <d v="2012-05-26T05:50:26"/>
    <n v="35000"/>
    <n v="35000"/>
    <s v="USD"/>
    <n v="35000"/>
    <s v="Analyst"/>
    <x v="0"/>
    <s v="USA"/>
    <x v="2"/>
    <x v="2"/>
    <x v="0"/>
    <m/>
  </r>
  <r>
    <s v="ID0559"/>
    <d v="2012-05-26T05:52:47"/>
    <n v="50000"/>
    <n v="50000"/>
    <s v="EUR"/>
    <n v="63519.971949580387"/>
    <s v="Proyect Manager"/>
    <x v="3"/>
    <s v="Panama"/>
    <x v="23"/>
    <x v="2"/>
    <x v="0"/>
    <m/>
  </r>
  <r>
    <s v="ID0560"/>
    <d v="2012-05-26T05:55:22"/>
    <n v="54000"/>
    <n v="54000"/>
    <s v="USD"/>
    <n v="54000"/>
    <s v="IT Specialist"/>
    <x v="6"/>
    <s v="USA"/>
    <x v="2"/>
    <x v="1"/>
    <x v="1"/>
    <n v="5"/>
  </r>
  <r>
    <s v="ID0561"/>
    <d v="2012-05-26T06:01:57"/>
    <n v="1300"/>
    <n v="15600"/>
    <s v="USD"/>
    <n v="15600"/>
    <s v="CONTROLLER"/>
    <x v="1"/>
    <s v="BRA"/>
    <x v="24"/>
    <x v="0"/>
    <x v="2"/>
    <n v="20"/>
  </r>
  <r>
    <s v="ID0562"/>
    <d v="2012-05-26T06:08:23"/>
    <n v="35000"/>
    <n v="35000"/>
    <s v="USD"/>
    <n v="35000"/>
    <s v="Technical Support Technician"/>
    <x v="0"/>
    <s v="USA"/>
    <x v="2"/>
    <x v="3"/>
    <x v="1"/>
    <n v="7"/>
  </r>
  <r>
    <s v="ID0563"/>
    <d v="2012-05-26T06:10:08"/>
    <n v="188000"/>
    <n v="188000"/>
    <s v="USD"/>
    <n v="188000"/>
    <s v="Director, Supply Chain Operations"/>
    <x v="4"/>
    <s v="USA"/>
    <x v="2"/>
    <x v="3"/>
    <x v="2"/>
    <n v="20"/>
  </r>
  <r>
    <s v="ID0564"/>
    <d v="2012-05-26T06:14:13"/>
    <n v="27500"/>
    <n v="27500"/>
    <s v="USD"/>
    <n v="27500"/>
    <s v="Associate"/>
    <x v="0"/>
    <s v="USA"/>
    <x v="2"/>
    <x v="1"/>
    <x v="3"/>
    <n v="1"/>
  </r>
  <r>
    <s v="ID0565"/>
    <d v="2012-05-26T06:20:38"/>
    <n v="140000"/>
    <n v="140000"/>
    <s v="USD"/>
    <n v="140000"/>
    <s v="controller"/>
    <x v="1"/>
    <s v="USA"/>
    <x v="2"/>
    <x v="2"/>
    <x v="2"/>
    <n v="10"/>
  </r>
  <r>
    <s v="ID0566"/>
    <d v="2012-05-26T06:24:03"/>
    <n v="55000"/>
    <n v="55000"/>
    <s v="EUR"/>
    <n v="69871.969144538423"/>
    <s v="Business analyst"/>
    <x v="0"/>
    <s v="Netherlands"/>
    <x v="18"/>
    <x v="1"/>
    <x v="1"/>
    <n v="6"/>
  </r>
  <r>
    <s v="ID0567"/>
    <d v="2012-05-26T06:40:59"/>
    <n v="45000"/>
    <n v="45000"/>
    <s v="USD"/>
    <n v="45000"/>
    <s v="Workflow Analyst"/>
    <x v="0"/>
    <s v="USA"/>
    <x v="2"/>
    <x v="0"/>
    <x v="3"/>
    <n v="2"/>
  </r>
  <r>
    <s v="ID0568"/>
    <d v="2012-05-26T06:46:03"/>
    <s v="95000 USD"/>
    <n v="95000"/>
    <s v="USD"/>
    <n v="95000"/>
    <s v="Business Analyst"/>
    <x v="0"/>
    <s v="Australia"/>
    <x v="16"/>
    <x v="2"/>
    <x v="2"/>
    <n v="11"/>
  </r>
  <r>
    <s v="ID0569"/>
    <d v="2012-05-26T06:47:00"/>
    <s v="AUD $155,000"/>
    <n v="155000"/>
    <s v="AUD"/>
    <n v="158085.99674240855"/>
    <s v="Finance Manager Business Services"/>
    <x v="3"/>
    <s v="Australia"/>
    <x v="16"/>
    <x v="0"/>
    <x v="2"/>
    <n v="20"/>
  </r>
  <r>
    <s v="ID0570"/>
    <d v="2012-05-26T06:47:59"/>
    <s v="NZ $80,000"/>
    <n v="80000"/>
    <s v="NZD"/>
    <n v="63807.047488395103"/>
    <s v="Accountant/Analyst"/>
    <x v="0"/>
    <s v="New Zealand"/>
    <x v="49"/>
    <x v="0"/>
    <x v="2"/>
    <n v="23"/>
  </r>
  <r>
    <s v="ID0572"/>
    <d v="2012-05-26T06:50:23"/>
    <n v="38000"/>
    <n v="38000"/>
    <s v="USD"/>
    <n v="38000"/>
    <s v="Costing Analysis"/>
    <x v="0"/>
    <s v="USA"/>
    <x v="2"/>
    <x v="1"/>
    <x v="2"/>
    <n v="11"/>
  </r>
  <r>
    <s v="ID0573"/>
    <d v="2012-05-26T06:54:40"/>
    <n v="90000"/>
    <n v="90000"/>
    <s v="USD"/>
    <n v="90000"/>
    <s v="Sales Operations Supervisor"/>
    <x v="3"/>
    <s v="USA"/>
    <x v="2"/>
    <x v="0"/>
    <x v="1"/>
    <n v="6"/>
  </r>
  <r>
    <s v="ID0574"/>
    <d v="2012-05-26T06:57:09"/>
    <s v="Â£28800"/>
    <n v="28800"/>
    <s v="GBP"/>
    <n v="45393.934235537781"/>
    <s v="Finance Manager"/>
    <x v="3"/>
    <s v="UK"/>
    <x v="14"/>
    <x v="0"/>
    <x v="2"/>
    <n v="27"/>
  </r>
  <r>
    <s v="ID0575"/>
    <d v="2012-05-26T07:01:10"/>
    <s v="Â£21000"/>
    <n v="21000"/>
    <s v="GBP"/>
    <n v="33099.743713412965"/>
    <s v="Sales Analyst"/>
    <x v="0"/>
    <s v="UK"/>
    <x v="14"/>
    <x v="1"/>
    <x v="2"/>
    <n v="10"/>
  </r>
  <r>
    <s v="ID0576"/>
    <d v="2012-05-26T07:06:50"/>
    <s v="USD 4285.00"/>
    <n v="4285"/>
    <s v="USD"/>
    <n v="4285"/>
    <s v="Assistant"/>
    <x v="0"/>
    <s v="India"/>
    <x v="0"/>
    <x v="1"/>
    <x v="1"/>
    <n v="6"/>
  </r>
  <r>
    <s v="ID0577"/>
    <d v="2012-05-26T07:14:02"/>
    <n v="6000"/>
    <n v="6000"/>
    <s v="USD"/>
    <n v="6000"/>
    <s v="In Charge"/>
    <x v="3"/>
    <s v="Guyana"/>
    <x v="53"/>
    <x v="3"/>
    <x v="2"/>
    <n v="20"/>
  </r>
  <r>
    <s v="ID0578"/>
    <d v="2012-05-26T07:15:48"/>
    <s v="$22,000 AUD"/>
    <n v="22000"/>
    <s v="AUD"/>
    <n v="22438.012440857987"/>
    <s v="Sales Analyst"/>
    <x v="0"/>
    <s v="Australia"/>
    <x v="16"/>
    <x v="0"/>
    <x v="1"/>
    <n v="8"/>
  </r>
  <r>
    <s v="ID0579"/>
    <d v="2012-05-26T07:18:57"/>
    <n v="90000"/>
    <n v="90000"/>
    <s v="USD"/>
    <n v="90000"/>
    <s v="Manager"/>
    <x v="3"/>
    <s v="USA"/>
    <x v="2"/>
    <x v="2"/>
    <x v="2"/>
    <n v="15"/>
  </r>
  <r>
    <s v="ID0580"/>
    <d v="2012-05-26T07:23:11"/>
    <n v="150000"/>
    <n v="150000"/>
    <s v="USD"/>
    <n v="150000"/>
    <s v="CFO"/>
    <x v="4"/>
    <s v="USA"/>
    <x v="2"/>
    <x v="0"/>
    <x v="2"/>
    <n v="22"/>
  </r>
  <r>
    <s v="ID0581"/>
    <d v="2012-05-26T07:32:19"/>
    <n v="130000"/>
    <n v="130000"/>
    <s v="AUD"/>
    <n v="132588.25533234264"/>
    <s v="Accountant"/>
    <x v="5"/>
    <s v="Australia"/>
    <x v="16"/>
    <x v="2"/>
    <x v="2"/>
    <n v="27"/>
  </r>
  <r>
    <s v="ID0582"/>
    <d v="2012-05-26T07:36:23"/>
    <n v="45000"/>
    <n v="45000"/>
    <s v="USD"/>
    <n v="45000"/>
    <s v="business analyst"/>
    <x v="0"/>
    <s v="USA"/>
    <x v="2"/>
    <x v="0"/>
    <x v="3"/>
    <n v="3"/>
  </r>
  <r>
    <s v="ID0583"/>
    <d v="2012-05-26T07:37:53"/>
    <n v="50000"/>
    <n v="50000"/>
    <s v="USD"/>
    <n v="50000"/>
    <s v="IT Specialist"/>
    <x v="6"/>
    <s v="USA"/>
    <x v="2"/>
    <x v="2"/>
    <x v="2"/>
    <n v="10"/>
  </r>
  <r>
    <s v="ID0584"/>
    <d v="2012-05-26T07:44:04"/>
    <n v="300000"/>
    <n v="300000"/>
    <s v="USD"/>
    <n v="300000"/>
    <s v="CEO"/>
    <x v="4"/>
    <s v="USA"/>
    <x v="2"/>
    <x v="2"/>
    <x v="2"/>
    <n v="30"/>
  </r>
  <r>
    <s v="ID0585"/>
    <d v="2012-05-26T07:48:29"/>
    <n v="102000"/>
    <n v="102000"/>
    <s v="AUD"/>
    <n v="104030.78495306884"/>
    <s v="coordinator lismore regional airport"/>
    <x v="3"/>
    <s v="Australia"/>
    <x v="16"/>
    <x v="3"/>
    <x v="2"/>
    <n v="10"/>
  </r>
  <r>
    <s v="ID0586"/>
    <d v="2012-05-26T07:50:50"/>
    <n v="115000"/>
    <n v="115000"/>
    <s v="USD"/>
    <n v="115000"/>
    <s v="Mgr Op Excellence"/>
    <x v="3"/>
    <s v="USA"/>
    <x v="2"/>
    <x v="0"/>
    <x v="2"/>
    <n v="15"/>
  </r>
  <r>
    <s v="ID0587"/>
    <d v="2012-05-26T07:53:13"/>
    <n v="70000"/>
    <n v="70000"/>
    <s v="USD"/>
    <n v="70000"/>
    <s v="Financial Analyst"/>
    <x v="0"/>
    <s v="USA"/>
    <x v="2"/>
    <x v="0"/>
    <x v="3"/>
    <n v="3"/>
  </r>
  <r>
    <s v="ID0588"/>
    <d v="2012-05-26T07:57:04"/>
    <n v="106000"/>
    <n v="106000"/>
    <s v="AUD"/>
    <n v="108110.42357867939"/>
    <s v="Pricing and Strategy Specialist"/>
    <x v="6"/>
    <s v="Australia"/>
    <x v="16"/>
    <x v="0"/>
    <x v="2"/>
    <n v="16"/>
  </r>
  <r>
    <s v="ID0589"/>
    <d v="2012-05-26T08:01:44"/>
    <n v="75000"/>
    <n v="75000"/>
    <s v="USD"/>
    <n v="75000"/>
    <s v="Sr. Human Resources Analyst"/>
    <x v="0"/>
    <s v="USA"/>
    <x v="2"/>
    <x v="2"/>
    <x v="2"/>
    <n v="25"/>
  </r>
  <r>
    <s v="ID0590"/>
    <d v="2012-05-26T08:05:23"/>
    <n v="40414"/>
    <n v="40414"/>
    <s v="USD"/>
    <n v="40414"/>
    <s v="Performance Improvement Analyst"/>
    <x v="0"/>
    <s v="USA"/>
    <x v="2"/>
    <x v="0"/>
    <x v="1"/>
    <n v="8"/>
  </r>
  <r>
    <s v="ID0591"/>
    <d v="2012-05-26T08:05:39"/>
    <n v="65000"/>
    <n v="65000"/>
    <s v="USD"/>
    <n v="65000"/>
    <s v="Data Analyst"/>
    <x v="0"/>
    <s v="USA"/>
    <x v="2"/>
    <x v="0"/>
    <x v="3"/>
    <n v="3"/>
  </r>
  <r>
    <s v="ID0592"/>
    <d v="2012-05-26T08:08:43"/>
    <n v="120000"/>
    <n v="120000"/>
    <s v="USD"/>
    <n v="120000"/>
    <s v="Sr. Analyst"/>
    <x v="0"/>
    <s v="USA"/>
    <x v="2"/>
    <x v="1"/>
    <x v="1"/>
    <n v="7"/>
  </r>
  <r>
    <s v="ID0593"/>
    <d v="2012-05-26T08:10:43"/>
    <n v="8000"/>
    <n v="96000"/>
    <s v="CNY"/>
    <n v="15092.18020692008"/>
    <s v="finance"/>
    <x v="5"/>
    <s v="china"/>
    <x v="54"/>
    <x v="0"/>
    <x v="2"/>
    <n v="10"/>
  </r>
  <r>
    <s v="ID0594"/>
    <d v="2012-05-26T08:17:53"/>
    <s v="$36 000"/>
    <n v="36000"/>
    <s v="USD"/>
    <n v="36000"/>
    <s v="Consulting"/>
    <x v="8"/>
    <s v="Russia"/>
    <x v="13"/>
    <x v="1"/>
    <x v="2"/>
    <n v="10"/>
  </r>
  <r>
    <s v="ID0595"/>
    <d v="2012-05-26T08:30:00"/>
    <s v="â‚¬ 50000"/>
    <n v="50000"/>
    <s v="EUR"/>
    <n v="63519.971949580387"/>
    <s v="Analyst"/>
    <x v="0"/>
    <s v="Germany"/>
    <x v="5"/>
    <x v="2"/>
    <x v="4"/>
    <n v="4"/>
  </r>
  <r>
    <s v="ID0596"/>
    <d v="2012-05-26T08:43:07"/>
    <n v="108000"/>
    <n v="108000"/>
    <s v="USD"/>
    <n v="108000"/>
    <s v="Technology consultant "/>
    <x v="8"/>
    <s v="USA"/>
    <x v="2"/>
    <x v="2"/>
    <x v="1"/>
    <n v="7"/>
  </r>
  <r>
    <s v="ID0597"/>
    <d v="2012-05-26T08:45:34"/>
    <n v="75000"/>
    <n v="75000"/>
    <s v="USD"/>
    <n v="75000"/>
    <s v="Financial Analyst"/>
    <x v="0"/>
    <s v="USA"/>
    <x v="2"/>
    <x v="0"/>
    <x v="1"/>
    <n v="5"/>
  </r>
  <r>
    <s v="ID0598"/>
    <d v="2012-05-26T08:51:04"/>
    <s v="4,00,000"/>
    <n v="400000"/>
    <s v="INR"/>
    <n v="7123.1666749770275"/>
    <s v="BPO"/>
    <x v="3"/>
    <s v="India"/>
    <x v="0"/>
    <x v="3"/>
    <x v="3"/>
    <n v="3"/>
  </r>
  <r>
    <s v="ID0599"/>
    <d v="2012-05-26T08:52:00"/>
    <n v="50000"/>
    <n v="50000"/>
    <s v="USD"/>
    <n v="50000"/>
    <s v="General manager"/>
    <x v="3"/>
    <s v="India"/>
    <x v="0"/>
    <x v="3"/>
    <x v="2"/>
    <n v="25"/>
  </r>
  <r>
    <s v="ID0600"/>
    <d v="2012-05-26T08:55:12"/>
    <n v="45000"/>
    <n v="45000"/>
    <s v="USD"/>
    <n v="45000"/>
    <s v="Technical Analyst"/>
    <x v="0"/>
    <s v="USA"/>
    <x v="2"/>
    <x v="0"/>
    <x v="2"/>
    <n v="15"/>
  </r>
  <r>
    <s v="ID0601"/>
    <d v="2012-05-26T08:55:17"/>
    <n v="45000"/>
    <n v="45000"/>
    <s v="USD"/>
    <n v="45000"/>
    <s v="Head Accounts"/>
    <x v="5"/>
    <s v="USA"/>
    <x v="2"/>
    <x v="0"/>
    <x v="1"/>
    <n v="7"/>
  </r>
  <r>
    <s v="ID0602"/>
    <d v="2012-05-26T08:56:13"/>
    <s v="90 k"/>
    <n v="90000"/>
    <s v="USD"/>
    <n v="90000"/>
    <s v="Operations"/>
    <x v="3"/>
    <s v="USA"/>
    <x v="2"/>
    <x v="2"/>
    <x v="2"/>
    <n v="20"/>
  </r>
  <r>
    <s v="ID0603"/>
    <d v="2012-05-26T08:58:55"/>
    <s v="Rs. 20000"/>
    <n v="240000"/>
    <s v="INR"/>
    <n v="4273.9000049862161"/>
    <s v="Talati"/>
    <x v="0"/>
    <s v="India"/>
    <x v="0"/>
    <x v="2"/>
    <x v="1"/>
    <n v="5"/>
  </r>
  <r>
    <s v="ID0604"/>
    <d v="2012-05-26T09:28:32"/>
    <n v="50000"/>
    <n v="50000"/>
    <s v="USD"/>
    <n v="50000"/>
    <s v="Product manager"/>
    <x v="3"/>
    <s v="India"/>
    <x v="0"/>
    <x v="3"/>
    <x v="2"/>
    <n v="10"/>
  </r>
  <r>
    <s v="ID0605"/>
    <d v="2012-05-26T09:28:50"/>
    <n v="65000"/>
    <n v="65000"/>
    <s v="USD"/>
    <n v="65000"/>
    <s v="Helicopter Mechanic"/>
    <x v="0"/>
    <s v="USA"/>
    <x v="2"/>
    <x v="2"/>
    <x v="2"/>
    <n v="17"/>
  </r>
  <r>
    <s v="ID0606"/>
    <d v="2012-05-26T09:36:28"/>
    <n v="70000"/>
    <n v="70000"/>
    <s v="USD"/>
    <n v="70000"/>
    <s v="Program/Mgt Analyst"/>
    <x v="0"/>
    <s v="USA"/>
    <x v="2"/>
    <x v="2"/>
    <x v="2"/>
    <n v="18"/>
  </r>
  <r>
    <s v="ID0608"/>
    <d v="2012-05-26T09:51:47"/>
    <n v="160000"/>
    <n v="160000"/>
    <s v="USD"/>
    <n v="160000"/>
    <s v="Director, Analytics"/>
    <x v="0"/>
    <s v="USA"/>
    <x v="2"/>
    <x v="0"/>
    <x v="1"/>
    <n v="5"/>
  </r>
  <r>
    <s v="ID0609"/>
    <d v="2012-05-26T09:52:22"/>
    <n v="100000"/>
    <n v="100000"/>
    <s v="AUD"/>
    <n v="101990.96564026357"/>
    <s v="Purchasing Manager"/>
    <x v="3"/>
    <s v="Australia"/>
    <x v="16"/>
    <x v="2"/>
    <x v="2"/>
    <n v="20"/>
  </r>
  <r>
    <s v="ID0611"/>
    <d v="2012-05-26T10:01:28"/>
    <n v="380000"/>
    <n v="380000"/>
    <s v="INR"/>
    <n v="6767.0083412281756"/>
    <s v="Incharge"/>
    <x v="3"/>
    <s v="India"/>
    <x v="0"/>
    <x v="0"/>
    <x v="2"/>
    <n v="10"/>
  </r>
  <r>
    <s v="ID0612"/>
    <d v="2012-05-26T10:20:35"/>
    <n v="30000"/>
    <n v="30000"/>
    <s v="USD"/>
    <n v="30000"/>
    <s v="Sales Assistant"/>
    <x v="0"/>
    <s v="USA"/>
    <x v="2"/>
    <x v="2"/>
    <x v="1"/>
    <n v="8"/>
  </r>
  <r>
    <s v="ID0613"/>
    <d v="2012-05-26T10:22:45"/>
    <s v="INR 420000"/>
    <n v="420000"/>
    <s v="INR"/>
    <n v="7479.3250087258784"/>
    <s v="Assistant EDP"/>
    <x v="0"/>
    <s v="India"/>
    <x v="0"/>
    <x v="0"/>
    <x v="3"/>
    <n v="3"/>
  </r>
  <r>
    <s v="ID0614"/>
    <d v="2012-05-26T10:31:42"/>
    <n v="61000"/>
    <n v="61000"/>
    <s v="USD"/>
    <n v="61000"/>
    <s v="Sales ops"/>
    <x v="3"/>
    <s v="USA"/>
    <x v="2"/>
    <x v="0"/>
    <x v="1"/>
    <n v="5"/>
  </r>
  <r>
    <s v="ID0615"/>
    <d v="2012-05-26T10:32:07"/>
    <s v="1150 $"/>
    <n v="13800"/>
    <s v="USD"/>
    <n v="13800"/>
    <s v="QS"/>
    <x v="1"/>
    <s v="Sri Lanka"/>
    <x v="55"/>
    <x v="0"/>
    <x v="2"/>
    <n v="20"/>
  </r>
  <r>
    <s v="ID0616"/>
    <d v="2012-05-26T10:41:11"/>
    <s v="INR 850,000"/>
    <n v="850000"/>
    <s v="INR"/>
    <n v="15136.729184326183"/>
    <s v="Sales Analyst"/>
    <x v="0"/>
    <s v="India"/>
    <x v="0"/>
    <x v="0"/>
    <x v="1"/>
    <n v="6"/>
  </r>
  <r>
    <s v="ID0617"/>
    <d v="2012-05-26T10:43:53"/>
    <n v="1800000"/>
    <n v="1800000"/>
    <s v="INR"/>
    <n v="32054.250037396621"/>
    <s v="AGM Finance"/>
    <x v="3"/>
    <s v="India"/>
    <x v="0"/>
    <x v="2"/>
    <x v="2"/>
    <n v="10"/>
  </r>
  <r>
    <s v="ID0618"/>
    <d v="2012-05-26T10:51:05"/>
    <n v="80000"/>
    <n v="80000"/>
    <s v="USD"/>
    <n v="80000"/>
    <s v="Sales Controller"/>
    <x v="1"/>
    <s v="USA"/>
    <x v="2"/>
    <x v="0"/>
    <x v="2"/>
    <n v="15"/>
  </r>
  <r>
    <s v="ID0619"/>
    <d v="2012-05-26T10:54:22"/>
    <n v="21000"/>
    <n v="21000"/>
    <s v="USD"/>
    <n v="21000"/>
    <s v="Manager"/>
    <x v="3"/>
    <s v="India"/>
    <x v="0"/>
    <x v="1"/>
    <x v="2"/>
    <n v="23"/>
  </r>
  <r>
    <s v="ID0620"/>
    <d v="2012-05-26T10:59:10"/>
    <n v="250000"/>
    <n v="250000"/>
    <s v="CAD"/>
    <n v="245840.3807575817"/>
    <s v="Business Analyst"/>
    <x v="0"/>
    <s v="Canada"/>
    <x v="17"/>
    <x v="0"/>
    <x v="2"/>
    <n v="32"/>
  </r>
  <r>
    <s v="ID0621"/>
    <d v="2012-05-26T10:59:39"/>
    <s v="1 lakh 60 thousand INR/Year"/>
    <n v="160000"/>
    <s v="INR"/>
    <n v="2849.2666699908109"/>
    <s v="MIS Executive"/>
    <x v="7"/>
    <s v="India"/>
    <x v="0"/>
    <x v="1"/>
    <x v="3"/>
    <n v="3"/>
  </r>
  <r>
    <s v="ID0622"/>
    <d v="2012-05-26T11:01:56"/>
    <n v="700"/>
    <n v="8400"/>
    <s v="USD"/>
    <n v="8400"/>
    <s v="SYSTEM MANAGER"/>
    <x v="3"/>
    <s v="India"/>
    <x v="0"/>
    <x v="1"/>
    <x v="2"/>
    <n v="26"/>
  </r>
  <r>
    <s v="ID0623"/>
    <d v="2012-05-26T11:03:02"/>
    <s v="A$85000"/>
    <n v="85000"/>
    <s v="AUD"/>
    <n v="86692.320794224041"/>
    <s v="Trainer"/>
    <x v="8"/>
    <s v="Australia"/>
    <x v="16"/>
    <x v="3"/>
    <x v="2"/>
    <n v="20"/>
  </r>
  <r>
    <s v="ID0624"/>
    <d v="2012-05-26T11:03:06"/>
    <n v="50000"/>
    <n v="50000"/>
    <s v="USD"/>
    <n v="50000"/>
    <s v="Project coordinator"/>
    <x v="3"/>
    <s v="USA"/>
    <x v="2"/>
    <x v="0"/>
    <x v="2"/>
    <n v="20"/>
  </r>
  <r>
    <s v="ID0625"/>
    <d v="2012-05-26T11:03:48"/>
    <n v="4000"/>
    <n v="4000"/>
    <s v="USD"/>
    <n v="4000"/>
    <s v="MIS Executive"/>
    <x v="7"/>
    <s v="India"/>
    <x v="0"/>
    <x v="1"/>
    <x v="1"/>
    <n v="6"/>
  </r>
  <r>
    <s v="ID0626"/>
    <d v="2012-05-26T11:05:45"/>
    <n v="100000"/>
    <n v="100000"/>
    <s v="AUD"/>
    <n v="101990.96564026357"/>
    <s v="Business Analyst"/>
    <x v="0"/>
    <s v="Australia"/>
    <x v="16"/>
    <x v="1"/>
    <x v="3"/>
    <n v="1"/>
  </r>
  <r>
    <s v="ID0627"/>
    <d v="2012-05-26T11:05:58"/>
    <n v="95000"/>
    <n v="95000"/>
    <s v="USD"/>
    <n v="95000"/>
    <s v="Program Manager"/>
    <x v="3"/>
    <s v="USA"/>
    <x v="2"/>
    <x v="3"/>
    <x v="2"/>
    <n v="10"/>
  </r>
  <r>
    <s v="ID0628"/>
    <d v="2012-05-26T11:07:01"/>
    <n v="10000"/>
    <n v="10000"/>
    <s v="USD"/>
    <n v="10000"/>
    <s v="executive"/>
    <x v="3"/>
    <s v="Indonesia"/>
    <x v="56"/>
    <x v="2"/>
    <x v="1"/>
    <n v="5"/>
  </r>
  <r>
    <s v="ID0629"/>
    <d v="2012-05-26T11:09:27"/>
    <n v="4200"/>
    <n v="4200"/>
    <s v="USD"/>
    <n v="4200"/>
    <s v="MIS Executive"/>
    <x v="7"/>
    <s v="India"/>
    <x v="0"/>
    <x v="1"/>
    <x v="4"/>
    <n v="4"/>
  </r>
  <r>
    <s v="ID0630"/>
    <d v="2012-05-26T11:10:23"/>
    <s v="Rs60000"/>
    <n v="720000"/>
    <s v="INR"/>
    <n v="12821.700014958649"/>
    <s v="Quantity Surveyor"/>
    <x v="3"/>
    <s v="India"/>
    <x v="0"/>
    <x v="0"/>
    <x v="2"/>
    <n v="12"/>
  </r>
  <r>
    <s v="ID0631"/>
    <d v="2012-05-26T11:17:56"/>
    <n v="39000"/>
    <n v="39000"/>
    <s v="USD"/>
    <n v="39000"/>
    <s v="Content Analyst "/>
    <x v="0"/>
    <s v="USA"/>
    <x v="2"/>
    <x v="1"/>
    <x v="3"/>
    <n v="3"/>
  </r>
  <r>
    <s v="ID0632"/>
    <d v="2012-05-26T11:26:46"/>
    <n v="60000"/>
    <n v="60000"/>
    <s v="USD"/>
    <n v="60000"/>
    <s v="business analyst"/>
    <x v="0"/>
    <s v="USA"/>
    <x v="2"/>
    <x v="0"/>
    <x v="2"/>
    <n v="12"/>
  </r>
  <r>
    <s v="ID0633"/>
    <d v="2012-05-26T11:30:39"/>
    <s v="A$170000"/>
    <n v="170000"/>
    <s v="AUD"/>
    <n v="173384.64158844808"/>
    <s v="senior business analyst"/>
    <x v="0"/>
    <s v="Australia"/>
    <x v="16"/>
    <x v="1"/>
    <x v="2"/>
    <n v="10"/>
  </r>
  <r>
    <s v="ID0634"/>
    <d v="2012-05-26T11:31:08"/>
    <n v="125000"/>
    <n v="125000"/>
    <s v="USD"/>
    <n v="125000"/>
    <s v="Analyst"/>
    <x v="0"/>
    <s v="USA"/>
    <x v="2"/>
    <x v="2"/>
    <x v="2"/>
    <n v="20"/>
  </r>
  <r>
    <s v="ID0635"/>
    <d v="2012-05-26T11:31:52"/>
    <n v="78000"/>
    <n v="78000"/>
    <s v="AUD"/>
    <n v="79552.953199405587"/>
    <s v="Corporate Accountant"/>
    <x v="5"/>
    <s v="Australia"/>
    <x v="16"/>
    <x v="1"/>
    <x v="4"/>
    <n v="4"/>
  </r>
  <r>
    <s v="ID0636"/>
    <d v="2012-05-26T11:36:04"/>
    <s v="Rs. 200000"/>
    <n v="200000"/>
    <s v="INR"/>
    <n v="3561.5833374885137"/>
    <s v="Auditor"/>
    <x v="5"/>
    <s v="India"/>
    <x v="0"/>
    <x v="0"/>
    <x v="3"/>
    <n v="3"/>
  </r>
  <r>
    <s v="ID0637"/>
    <d v="2012-05-26T11:37:26"/>
    <n v="80000"/>
    <n v="80000"/>
    <s v="USD"/>
    <n v="80000"/>
    <s v="program coordinator - automotive"/>
    <x v="3"/>
    <s v="USA"/>
    <x v="2"/>
    <x v="0"/>
    <x v="1"/>
    <n v="8"/>
  </r>
  <r>
    <s v="ID0638"/>
    <d v="2012-05-26T11:37:53"/>
    <n v="600000"/>
    <n v="600000"/>
    <s v="INR"/>
    <n v="10684.750012465542"/>
    <s v="Financial Analyst"/>
    <x v="0"/>
    <s v="India"/>
    <x v="0"/>
    <x v="2"/>
    <x v="3"/>
    <n v="3"/>
  </r>
  <r>
    <s v="ID0639"/>
    <d v="2012-05-26T11:39:48"/>
    <s v="Rs 300000"/>
    <n v="300000"/>
    <s v="INR"/>
    <n v="5342.3750062327708"/>
    <s v="Planning Engineer"/>
    <x v="2"/>
    <s v="India"/>
    <x v="0"/>
    <x v="1"/>
    <x v="3"/>
    <n v="2"/>
  </r>
  <r>
    <s v="ID0640"/>
    <d v="2012-05-26T11:40:34"/>
    <s v="4000000 INR"/>
    <n v="4000000"/>
    <s v="INR"/>
    <n v="71231.666749770273"/>
    <s v="Senior Executive"/>
    <x v="3"/>
    <s v="India"/>
    <x v="0"/>
    <x v="0"/>
    <x v="3"/>
    <n v="1.5"/>
  </r>
  <r>
    <s v="ID0641"/>
    <d v="2012-05-26T11:45:37"/>
    <s v="4500000 inr/pa"/>
    <n v="4500000"/>
    <s v="INR"/>
    <n v="80135.625093491559"/>
    <s v="cmo"/>
    <x v="4"/>
    <s v="India"/>
    <x v="0"/>
    <x v="3"/>
    <x v="1"/>
    <n v="6"/>
  </r>
  <r>
    <s v="ID0642"/>
    <d v="2012-05-26T11:46:20"/>
    <n v="55000"/>
    <n v="55000"/>
    <s v="CAD"/>
    <n v="54084.883766667976"/>
    <s v="Project coordinator"/>
    <x v="3"/>
    <s v="Canada"/>
    <x v="17"/>
    <x v="0"/>
    <x v="1"/>
    <n v="5"/>
  </r>
  <r>
    <s v="ID0643"/>
    <d v="2012-05-26T11:47:18"/>
    <n v="53000"/>
    <n v="53000"/>
    <s v="USD"/>
    <n v="53000"/>
    <s v="Financial Analyst"/>
    <x v="0"/>
    <s v="USA"/>
    <x v="2"/>
    <x v="0"/>
    <x v="2"/>
    <n v="30"/>
  </r>
  <r>
    <s v="ID0644"/>
    <d v="2012-05-26T11:47:38"/>
    <s v="25000 INR"/>
    <n v="300000"/>
    <s v="INR"/>
    <n v="5342.3750062327708"/>
    <s v="MIS"/>
    <x v="7"/>
    <s v="India"/>
    <x v="0"/>
    <x v="0"/>
    <x v="3"/>
    <n v="1"/>
  </r>
  <r>
    <s v="ID0645"/>
    <d v="2012-05-26T11:50:03"/>
    <s v="Rs 4,00,000"/>
    <n v="400000"/>
    <s v="INR"/>
    <n v="7123.1666749770275"/>
    <s v="Sr Processor"/>
    <x v="3"/>
    <s v="India"/>
    <x v="0"/>
    <x v="3"/>
    <x v="1"/>
    <n v="5"/>
  </r>
  <r>
    <s v="ID0646"/>
    <d v="2012-05-26T11:50:34"/>
    <s v="6,00,000"/>
    <n v="600000"/>
    <s v="INR"/>
    <n v="10684.750012465542"/>
    <s v="Organiser"/>
    <x v="3"/>
    <s v="India"/>
    <x v="0"/>
    <x v="0"/>
    <x v="2"/>
    <n v="11"/>
  </r>
  <r>
    <s v="ID0647"/>
    <d v="2012-05-26T11:55:17"/>
    <n v="4000"/>
    <n v="4000"/>
    <s v="USD"/>
    <n v="4000"/>
    <s v="MIS Executive"/>
    <x v="7"/>
    <s v="India"/>
    <x v="0"/>
    <x v="1"/>
    <x v="4"/>
    <n v="4"/>
  </r>
  <r>
    <s v="ID0648"/>
    <d v="2012-05-26T11:58:23"/>
    <n v="8000"/>
    <n v="8000"/>
    <s v="USD"/>
    <n v="8000"/>
    <s v="Quality officer"/>
    <x v="3"/>
    <s v="bangkok"/>
    <x v="32"/>
    <x v="1"/>
    <x v="3"/>
    <n v="1"/>
  </r>
  <r>
    <s v="ID0649"/>
    <d v="2012-05-26T12:05:35"/>
    <n v="150000"/>
    <n v="150000"/>
    <s v="INR"/>
    <n v="2671.1875031163854"/>
    <s v="Executive"/>
    <x v="3"/>
    <s v="India"/>
    <x v="0"/>
    <x v="2"/>
    <x v="1"/>
    <n v="5"/>
  </r>
  <r>
    <s v="ID0650"/>
    <d v="2012-05-26T12:14:07"/>
    <s v="Rs 800000"/>
    <n v="800000"/>
    <s v="INR"/>
    <n v="14246.333349954055"/>
    <s v="Engineer"/>
    <x v="2"/>
    <s v="India"/>
    <x v="0"/>
    <x v="2"/>
    <x v="3"/>
    <n v="3"/>
  </r>
  <r>
    <s v="ID0651"/>
    <d v="2012-05-26T12:17:01"/>
    <n v="480000"/>
    <n v="480000"/>
    <s v="INR"/>
    <n v="8547.8000099724322"/>
    <s v="BI Consultant"/>
    <x v="7"/>
    <s v="India"/>
    <x v="0"/>
    <x v="3"/>
    <x v="3"/>
    <n v="3"/>
  </r>
  <r>
    <s v="ID0652"/>
    <d v="2012-05-26T12:19:47"/>
    <s v="Rs. 4.32 Lakhs"/>
    <n v="432000"/>
    <s v="INR"/>
    <n v="7693.0200089751897"/>
    <s v="Assistant Manager - IT"/>
    <x v="3"/>
    <s v="India"/>
    <x v="0"/>
    <x v="2"/>
    <x v="1"/>
    <n v="5"/>
  </r>
  <r>
    <s v="ID0653"/>
    <d v="2012-05-26T12:19:53"/>
    <n v="4000"/>
    <n v="4000"/>
    <s v="USD"/>
    <n v="4000"/>
    <s v="Coordinator"/>
    <x v="3"/>
    <s v="India"/>
    <x v="0"/>
    <x v="1"/>
    <x v="1"/>
    <n v="8"/>
  </r>
  <r>
    <s v="ID0654"/>
    <d v="2012-05-26T12:20:07"/>
    <n v="450"/>
    <n v="5400"/>
    <s v="USD"/>
    <n v="5400"/>
    <s v="manager"/>
    <x v="3"/>
    <s v="India"/>
    <x v="0"/>
    <x v="1"/>
    <x v="3"/>
    <n v="3"/>
  </r>
  <r>
    <s v="ID0655"/>
    <d v="2012-05-26T12:23:14"/>
    <n v="10500000"/>
    <n v="10500000"/>
    <s v="INR"/>
    <n v="186983.12521814698"/>
    <s v="MANAGER"/>
    <x v="3"/>
    <s v="India"/>
    <x v="0"/>
    <x v="2"/>
    <x v="2"/>
    <n v="10"/>
  </r>
  <r>
    <s v="ID0657"/>
    <d v="2012-05-26T12:25:09"/>
    <n v="21500"/>
    <n v="21500"/>
    <s v="USD"/>
    <n v="21500"/>
    <s v="Asst Mgr"/>
    <x v="0"/>
    <s v="India"/>
    <x v="0"/>
    <x v="0"/>
    <x v="1"/>
    <n v="9"/>
  </r>
  <r>
    <s v="ID0658"/>
    <d v="2012-05-26T12:26:33"/>
    <n v="15000"/>
    <n v="15000"/>
    <s v="USD"/>
    <n v="15000"/>
    <s v="MIS Executive"/>
    <x v="7"/>
    <s v="India"/>
    <x v="0"/>
    <x v="1"/>
    <x v="3"/>
    <n v="2"/>
  </r>
  <r>
    <s v="ID0659"/>
    <d v="2012-05-26T12:27:20"/>
    <n v="200000"/>
    <n v="200000"/>
    <s v="PKR"/>
    <n v="2122.8177433598262"/>
    <s v="Accounts Officer"/>
    <x v="5"/>
    <s v="Pakistan"/>
    <x v="3"/>
    <x v="2"/>
    <x v="3"/>
    <n v="2"/>
  </r>
  <r>
    <s v="ID0660"/>
    <d v="2012-05-26T12:28:05"/>
    <s v="INR 9,50,000"/>
    <n v="950000"/>
    <s v="INR"/>
    <n v="16917.52085307044"/>
    <s v="Investment Banker"/>
    <x v="3"/>
    <s v="India"/>
    <x v="0"/>
    <x v="0"/>
    <x v="3"/>
    <n v="3"/>
  </r>
  <r>
    <s v="ID0661"/>
    <d v="2012-05-26T12:28:11"/>
    <s v="INR 165000"/>
    <n v="165000"/>
    <s v="INR"/>
    <n v="2938.3062534280239"/>
    <s v="Co-operative bank"/>
    <x v="3"/>
    <s v="India"/>
    <x v="0"/>
    <x v="1"/>
    <x v="2"/>
    <n v="11"/>
  </r>
  <r>
    <s v="ID0662"/>
    <d v="2012-05-26T12:30:22"/>
    <n v="1400"/>
    <n v="16800"/>
    <s v="USD"/>
    <n v="16800"/>
    <s v="Assistant"/>
    <x v="0"/>
    <s v="Pakistan"/>
    <x v="3"/>
    <x v="0"/>
    <x v="2"/>
    <n v="12"/>
  </r>
  <r>
    <s v="ID0663"/>
    <d v="2012-05-26T12:31:29"/>
    <n v="37000"/>
    <n v="37000"/>
    <s v="USD"/>
    <n v="37000"/>
    <s v="Cad Engineer"/>
    <x v="2"/>
    <s v="India"/>
    <x v="0"/>
    <x v="0"/>
    <x v="2"/>
    <n v="10"/>
  </r>
  <r>
    <s v="ID0664"/>
    <d v="2012-05-26T12:33:48"/>
    <s v="Rs 300000"/>
    <n v="300000"/>
    <s v="INR"/>
    <n v="5342.3750062327708"/>
    <s v="Mis Analyst"/>
    <x v="0"/>
    <s v="India"/>
    <x v="0"/>
    <x v="0"/>
    <x v="4"/>
    <n v="4.5"/>
  </r>
  <r>
    <s v="ID0665"/>
    <d v="2012-05-26T12:35:42"/>
    <s v="INR 2 l;acks"/>
    <n v="200000"/>
    <s v="INR"/>
    <n v="3561.5833374885137"/>
    <s v="MIS EXECUTIVE"/>
    <x v="7"/>
    <s v="India"/>
    <x v="0"/>
    <x v="1"/>
    <x v="3"/>
    <n v="3"/>
  </r>
  <r>
    <s v="ID0666"/>
    <d v="2012-05-26T12:36:53"/>
    <s v="Rs 480000"/>
    <n v="480000"/>
    <s v="INR"/>
    <n v="8547.8000099724322"/>
    <s v="PMO"/>
    <x v="3"/>
    <s v="India"/>
    <x v="0"/>
    <x v="2"/>
    <x v="1"/>
    <n v="8"/>
  </r>
  <r>
    <s v="ID0667"/>
    <d v="2012-05-26T12:46:26"/>
    <n v="5800"/>
    <n v="5800"/>
    <s v="USD"/>
    <n v="5800"/>
    <s v="Asst. Manager(Commercial)"/>
    <x v="3"/>
    <s v="India"/>
    <x v="0"/>
    <x v="1"/>
    <x v="1"/>
    <n v="8"/>
  </r>
  <r>
    <s v="ID0668"/>
    <d v="2012-05-26T12:48:19"/>
    <s v="230000 INR"/>
    <n v="230000"/>
    <s v="INR"/>
    <n v="4095.8208381117906"/>
    <s v="MIS Executive"/>
    <x v="7"/>
    <s v="India"/>
    <x v="0"/>
    <x v="1"/>
    <x v="3"/>
    <n v="3"/>
  </r>
  <r>
    <s v="ID0669"/>
    <d v="2012-05-26T12:50:08"/>
    <s v="23000 Rupees"/>
    <n v="276000"/>
    <s v="INR"/>
    <n v="4914.9850057341491"/>
    <s v="Education Officer"/>
    <x v="3"/>
    <s v="Pakistan"/>
    <x v="3"/>
    <x v="3"/>
    <x v="3"/>
    <n v="3"/>
  </r>
  <r>
    <s v="ID0670"/>
    <d v="2012-05-26T12:52:37"/>
    <n v="24000"/>
    <n v="24000"/>
    <s v="USD"/>
    <n v="24000"/>
    <s v="Management Accountant"/>
    <x v="3"/>
    <s v="Saudi Arabai"/>
    <x v="22"/>
    <x v="0"/>
    <x v="2"/>
    <n v="12"/>
  </r>
  <r>
    <s v="ID0671"/>
    <d v="2012-05-26T12:53:43"/>
    <s v="Us$24000"/>
    <n v="24000"/>
    <s v="USD"/>
    <n v="24000"/>
    <s v="Accountant"/>
    <x v="5"/>
    <s v="UAE"/>
    <x v="21"/>
    <x v="2"/>
    <x v="2"/>
    <n v="15"/>
  </r>
  <r>
    <s v="ID0672"/>
    <d v="2012-05-26T12:54:15"/>
    <n v="8738"/>
    <n v="8738"/>
    <s v="USD"/>
    <n v="8738"/>
    <s v="Sales Coordinator"/>
    <x v="3"/>
    <s v="India"/>
    <x v="0"/>
    <x v="1"/>
    <x v="1"/>
    <n v="7.3"/>
  </r>
  <r>
    <s v="ID0673"/>
    <d v="2012-05-26T12:54:36"/>
    <n v="15000"/>
    <n v="15000"/>
    <s v="USD"/>
    <n v="15000"/>
    <s v="TA"/>
    <x v="0"/>
    <s v="Indonesia"/>
    <x v="56"/>
    <x v="0"/>
    <x v="3"/>
    <n v="1"/>
  </r>
  <r>
    <s v="ID0674"/>
    <d v="2012-05-26T12:55:09"/>
    <n v="4700"/>
    <n v="56400"/>
    <s v="USD"/>
    <n v="56400"/>
    <s v="Finance Manager"/>
    <x v="3"/>
    <s v="UAE"/>
    <x v="21"/>
    <x v="2"/>
    <x v="1"/>
    <n v="6"/>
  </r>
  <r>
    <s v="ID0675"/>
    <d v="2012-05-26T12:59:13"/>
    <n v="10200"/>
    <n v="10200"/>
    <s v="USD"/>
    <n v="10200"/>
    <s v="business analyst"/>
    <x v="0"/>
    <s v="India"/>
    <x v="0"/>
    <x v="0"/>
    <x v="4"/>
    <n v="4.5"/>
  </r>
  <r>
    <s v="ID0676"/>
    <d v="2012-05-26T12:59:41"/>
    <n v="325000"/>
    <n v="325000"/>
    <s v="INR"/>
    <n v="5787.5729234188348"/>
    <s v="MIS Executive"/>
    <x v="7"/>
    <s v="India"/>
    <x v="0"/>
    <x v="1"/>
    <x v="4"/>
    <n v="4.5"/>
  </r>
  <r>
    <s v="ID0677"/>
    <d v="2012-05-26T13:01:44"/>
    <n v="105000"/>
    <n v="105000"/>
    <s v="USD"/>
    <n v="105000"/>
    <s v="Senior Consultant"/>
    <x v="8"/>
    <s v="USA"/>
    <x v="2"/>
    <x v="2"/>
    <x v="2"/>
    <n v="15"/>
  </r>
  <r>
    <s v="ID0678"/>
    <d v="2012-05-26T13:01:53"/>
    <s v="2.5lakh"/>
    <n v="250000"/>
    <s v="INR"/>
    <n v="4451.9791718606421"/>
    <s v="ASM"/>
    <x v="3"/>
    <s v="India"/>
    <x v="0"/>
    <x v="2"/>
    <x v="1"/>
    <n v="5"/>
  </r>
  <r>
    <s v="ID0679"/>
    <d v="2012-05-26T13:02:50"/>
    <n v="470000"/>
    <n v="470000"/>
    <s v="INR"/>
    <n v="8369.7208430980063"/>
    <s v="Consultant"/>
    <x v="8"/>
    <s v="India"/>
    <x v="0"/>
    <x v="1"/>
    <x v="4"/>
    <n v="4"/>
  </r>
  <r>
    <s v="ID0680"/>
    <d v="2012-05-26T13:03:32"/>
    <n v="720000"/>
    <n v="720000"/>
    <s v="PHP"/>
    <n v="17067.637625607145"/>
    <s v="System Manager"/>
    <x v="3"/>
    <s v="Philippines"/>
    <x v="33"/>
    <x v="0"/>
    <x v="1"/>
    <n v="9"/>
  </r>
  <r>
    <s v="ID0681"/>
    <d v="2012-05-26T13:03:58"/>
    <n v="100000"/>
    <n v="100000"/>
    <s v="AUD"/>
    <n v="101990.96564026357"/>
    <s v="principal developer"/>
    <x v="3"/>
    <s v="Australia"/>
    <x v="16"/>
    <x v="3"/>
    <x v="2"/>
    <n v="20"/>
  </r>
  <r>
    <s v="ID0682"/>
    <d v="2012-05-26T13:05:03"/>
    <s v="220000 in INR"/>
    <n v="220000"/>
    <s v="INR"/>
    <n v="3917.7416712373652"/>
    <s v="Accounts Payable Analyst"/>
    <x v="0"/>
    <s v="India"/>
    <x v="0"/>
    <x v="2"/>
    <x v="3"/>
    <n v="3"/>
  </r>
  <r>
    <s v="ID0683"/>
    <d v="2012-05-26T13:08:39"/>
    <n v="52000"/>
    <n v="52000"/>
    <s v="USD"/>
    <n v="52000"/>
    <s v="Maint Sys Support Specialist"/>
    <x v="6"/>
    <s v="USA"/>
    <x v="2"/>
    <x v="0"/>
    <x v="2"/>
    <n v="18"/>
  </r>
  <r>
    <s v="ID0684"/>
    <d v="2012-05-26T13:11:01"/>
    <s v="Rs. 260000"/>
    <n v="260000"/>
    <s v="INR"/>
    <n v="4630.058338735068"/>
    <s v="Analyst"/>
    <x v="0"/>
    <s v="India"/>
    <x v="0"/>
    <x v="0"/>
    <x v="3"/>
    <n v="2"/>
  </r>
  <r>
    <s v="ID0685"/>
    <d v="2012-05-26T13:12:48"/>
    <s v="1,20,000 INR"/>
    <n v="120000"/>
    <s v="INR"/>
    <n v="2136.9500024931081"/>
    <s v="Data Analyst"/>
    <x v="0"/>
    <s v="India"/>
    <x v="0"/>
    <x v="2"/>
    <x v="3"/>
    <n v="3"/>
  </r>
  <r>
    <s v="ID0686"/>
    <d v="2012-05-26T13:16:21"/>
    <n v="13000"/>
    <n v="13000"/>
    <s v="USD"/>
    <n v="13000"/>
    <s v="Analyst"/>
    <x v="0"/>
    <s v="India"/>
    <x v="0"/>
    <x v="3"/>
    <x v="4"/>
    <n v="4"/>
  </r>
  <r>
    <s v="ID0687"/>
    <d v="2012-05-26T13:17:36"/>
    <s v="Rs. 144000"/>
    <n v="144000"/>
    <s v="INR"/>
    <n v="2564.3400029917298"/>
    <s v="Team Leader"/>
    <x v="3"/>
    <s v="India"/>
    <x v="0"/>
    <x v="2"/>
    <x v="1"/>
    <n v="7"/>
  </r>
  <r>
    <s v="ID0688"/>
    <d v="2012-05-26T13:18:03"/>
    <s v="inr 11.5"/>
    <n v="1150000"/>
    <s v="INR"/>
    <n v="20479.104190558952"/>
    <s v="manager portfolio monitoring"/>
    <x v="3"/>
    <s v="India"/>
    <x v="0"/>
    <x v="2"/>
    <x v="1"/>
    <n v="7"/>
  </r>
  <r>
    <s v="ID0689"/>
    <d v="2012-05-26T13:18:32"/>
    <s v="33,500 US $"/>
    <n v="33500"/>
    <s v="USD"/>
    <n v="33500"/>
    <s v="Sr. Executive Finance &amp; Accounts"/>
    <x v="5"/>
    <s v="Dubai"/>
    <x v="34"/>
    <x v="3"/>
    <x v="2"/>
    <n v="10"/>
  </r>
  <r>
    <s v="ID0690"/>
    <d v="2012-05-26T13:19:42"/>
    <n v="50000"/>
    <n v="50000"/>
    <s v="USD"/>
    <n v="50000"/>
    <s v="AREA SALES MANAGER"/>
    <x v="3"/>
    <s v="India"/>
    <x v="0"/>
    <x v="2"/>
    <x v="2"/>
    <n v="20"/>
  </r>
  <r>
    <s v="ID0691"/>
    <d v="2012-05-26T13:22:43"/>
    <n v="300000"/>
    <n v="300000"/>
    <s v="INR"/>
    <n v="5342.3750062327708"/>
    <s v="govt"/>
    <x v="3"/>
    <s v="India"/>
    <x v="0"/>
    <x v="2"/>
    <x v="3"/>
    <n v="3"/>
  </r>
  <r>
    <s v="ID0692"/>
    <d v="2012-05-26T13:24:05"/>
    <s v="4500 rs. per month"/>
    <n v="648000"/>
    <s v="INR"/>
    <n v="11539.530013462785"/>
    <s v="COMPUTER OPERATOR"/>
    <x v="0"/>
    <s v="India"/>
    <x v="0"/>
    <x v="1"/>
    <x v="3"/>
    <n v="2"/>
  </r>
  <r>
    <s v="ID0693"/>
    <d v="2012-05-26T13:24:14"/>
    <n v="7000"/>
    <n v="7000"/>
    <s v="USD"/>
    <n v="7000"/>
    <s v="Business Executive"/>
    <x v="3"/>
    <s v="India"/>
    <x v="0"/>
    <x v="0"/>
    <x v="2"/>
    <n v="23"/>
  </r>
  <r>
    <s v="ID0694"/>
    <d v="2012-05-26T13:24:36"/>
    <n v="380000"/>
    <n v="380000"/>
    <s v="INR"/>
    <n v="6767.0083412281756"/>
    <s v="Team Lead Mis"/>
    <x v="7"/>
    <s v="India"/>
    <x v="0"/>
    <x v="2"/>
    <x v="1"/>
    <n v="6"/>
  </r>
  <r>
    <s v="ID0695"/>
    <d v="2012-05-26T13:29:12"/>
    <s v="3000 $"/>
    <n v="3000"/>
    <s v="USD"/>
    <n v="3000"/>
    <s v="Call Centre Consultant"/>
    <x v="8"/>
    <s v="Cambodia"/>
    <x v="57"/>
    <x v="2"/>
    <x v="3"/>
    <n v="2"/>
  </r>
  <r>
    <s v="ID0696"/>
    <d v="2012-05-26T13:29:35"/>
    <s v="250000 rupees"/>
    <n v="250000"/>
    <s v="INR"/>
    <n v="4451.9791718606421"/>
    <s v="MIS executive"/>
    <x v="7"/>
    <s v="India"/>
    <x v="0"/>
    <x v="1"/>
    <x v="4"/>
    <n v="4"/>
  </r>
  <r>
    <s v="ID0697"/>
    <d v="2012-05-26T13:31:20"/>
    <s v="Rs. 150000"/>
    <n v="150000"/>
    <s v="INR"/>
    <n v="2671.1875031163854"/>
    <s v="Oprations head"/>
    <x v="4"/>
    <s v="India"/>
    <x v="0"/>
    <x v="0"/>
    <x v="4"/>
    <n v="4.5"/>
  </r>
  <r>
    <s v="ID0698"/>
    <d v="2012-05-26T13:37:50"/>
    <n v="278400"/>
    <n v="278400"/>
    <s v="INR"/>
    <n v="4957.7240057840108"/>
    <s v="Asst. Manager"/>
    <x v="3"/>
    <s v="India"/>
    <x v="0"/>
    <x v="0"/>
    <x v="1"/>
    <n v="5"/>
  </r>
  <r>
    <s v="ID0699"/>
    <d v="2012-05-26T13:42:21"/>
    <n v="180000"/>
    <n v="180000"/>
    <s v="INR"/>
    <n v="3205.4250037396623"/>
    <s v="accounts"/>
    <x v="5"/>
    <s v="India"/>
    <x v="0"/>
    <x v="2"/>
    <x v="2"/>
    <n v="14"/>
  </r>
  <r>
    <s v="ID0700"/>
    <d v="2012-05-26T13:42:58"/>
    <n v="800000"/>
    <n v="800000"/>
    <s v="INR"/>
    <n v="14246.333349954055"/>
    <s v="Manager"/>
    <x v="3"/>
    <s v="India"/>
    <x v="0"/>
    <x v="0"/>
    <x v="1"/>
    <n v="7"/>
  </r>
  <r>
    <s v="ID0701"/>
    <d v="2012-05-26T13:44:53"/>
    <s v="25000 rupess"/>
    <n v="300000"/>
    <s v="INR"/>
    <n v="5342.3750062327708"/>
    <s v="Analyst"/>
    <x v="0"/>
    <s v="India"/>
    <x v="0"/>
    <x v="1"/>
    <x v="1"/>
    <n v="7"/>
  </r>
  <r>
    <s v="ID0702"/>
    <d v="2012-05-26T13:46:52"/>
    <s v="370000 inr"/>
    <n v="370000"/>
    <s v="INR"/>
    <n v="6588.9291743537506"/>
    <s v="Operations Analyst"/>
    <x v="0"/>
    <s v="India"/>
    <x v="0"/>
    <x v="1"/>
    <x v="3"/>
    <n v="2"/>
  </r>
  <r>
    <s v="ID0703"/>
    <d v="2012-05-26T13:47:06"/>
    <s v="370000 inr"/>
    <n v="370000"/>
    <s v="INR"/>
    <n v="6588.9291743537506"/>
    <s v="Operations Analyst"/>
    <x v="0"/>
    <s v="India"/>
    <x v="0"/>
    <x v="1"/>
    <x v="3"/>
    <n v="2"/>
  </r>
  <r>
    <s v="ID0704"/>
    <d v="2012-05-26T13:49:54"/>
    <n v="35000"/>
    <n v="35000"/>
    <s v="USD"/>
    <n v="35000"/>
    <s v="IT Specialist"/>
    <x v="6"/>
    <s v="USA"/>
    <x v="2"/>
    <x v="0"/>
    <x v="2"/>
    <n v="10"/>
  </r>
  <r>
    <s v="ID0705"/>
    <d v="2012-05-26T13:57:11"/>
    <n v="720000"/>
    <n v="720000"/>
    <s v="INR"/>
    <n v="12821.700014958649"/>
    <s v="Cost Accountant"/>
    <x v="5"/>
    <s v="India"/>
    <x v="0"/>
    <x v="0"/>
    <x v="4"/>
    <n v="4"/>
  </r>
  <r>
    <s v="ID0706"/>
    <d v="2012-05-26T14:01:00"/>
    <n v="600000"/>
    <n v="600000"/>
    <s v="INR"/>
    <n v="10684.750012465542"/>
    <s v="senior executive"/>
    <x v="3"/>
    <s v="India"/>
    <x v="0"/>
    <x v="3"/>
    <x v="3"/>
    <n v="2"/>
  </r>
  <r>
    <s v="ID0707"/>
    <d v="2012-05-26T14:01:09"/>
    <n v="10000"/>
    <n v="10000"/>
    <s v="USD"/>
    <n v="10000"/>
    <s v="Executive"/>
    <x v="3"/>
    <s v="India"/>
    <x v="0"/>
    <x v="0"/>
    <x v="3"/>
    <n v="2"/>
  </r>
  <r>
    <s v="ID0708"/>
    <d v="2012-05-26T14:04:35"/>
    <s v="Rs 10000"/>
    <n v="120000"/>
    <s v="INR"/>
    <n v="2136.9500024931081"/>
    <s v="Intern"/>
    <x v="0"/>
    <s v="India"/>
    <x v="0"/>
    <x v="3"/>
    <x v="3"/>
    <n v="0"/>
  </r>
  <r>
    <s v="ID0709"/>
    <d v="2012-05-26T14:10:51"/>
    <s v="4,80,000 Ruppes"/>
    <n v="480000"/>
    <s v="INR"/>
    <n v="8547.8000099724322"/>
    <s v="Business Analyst"/>
    <x v="0"/>
    <s v="India"/>
    <x v="0"/>
    <x v="0"/>
    <x v="4"/>
    <n v="4"/>
  </r>
  <r>
    <s v="ID0710"/>
    <d v="2012-05-26T14:11:52"/>
    <s v="Re. 4.5 Lacs Per Annum"/>
    <n v="450000"/>
    <s v="INR"/>
    <n v="8013.5625093491553"/>
    <s v="Data Analyst"/>
    <x v="0"/>
    <s v="India"/>
    <x v="0"/>
    <x v="1"/>
    <x v="1"/>
    <n v="8"/>
  </r>
  <r>
    <s v="ID0711"/>
    <d v="2012-05-26T14:14:35"/>
    <n v="400000"/>
    <n v="400000"/>
    <s v="INR"/>
    <n v="7123.1666749770275"/>
    <s v="Consultant"/>
    <x v="8"/>
    <s v="India"/>
    <x v="0"/>
    <x v="0"/>
    <x v="3"/>
    <n v="0"/>
  </r>
  <r>
    <s v="ID0712"/>
    <d v="2012-05-26T14:16:14"/>
    <s v="inr 2300000"/>
    <n v="2300000"/>
    <s v="INR"/>
    <n v="40958.208381117904"/>
    <s v="analyst"/>
    <x v="0"/>
    <s v="India"/>
    <x v="0"/>
    <x v="1"/>
    <x v="1"/>
    <n v="5"/>
  </r>
  <r>
    <s v="ID0713"/>
    <d v="2012-05-26T14:18:11"/>
    <n v="636000"/>
    <n v="636000"/>
    <s v="INR"/>
    <n v="11325.835013213473"/>
    <s v="Audit Manager"/>
    <x v="3"/>
    <s v="India"/>
    <x v="0"/>
    <x v="0"/>
    <x v="3"/>
    <n v="2"/>
  </r>
  <r>
    <s v="ID0714"/>
    <d v="2012-05-26T14:20:23"/>
    <s v="15000 USD"/>
    <n v="15000"/>
    <s v="USD"/>
    <n v="15000"/>
    <s v="Audit - senior assistant"/>
    <x v="5"/>
    <s v="Lithuania"/>
    <x v="58"/>
    <x v="0"/>
    <x v="3"/>
    <n v="2"/>
  </r>
  <r>
    <s v="ID0715"/>
    <d v="2012-05-26T14:22:05"/>
    <n v="1000"/>
    <n v="12000"/>
    <s v="USD"/>
    <n v="12000"/>
    <s v="tech operator (oil)"/>
    <x v="0"/>
    <s v="uae"/>
    <x v="21"/>
    <x v="0"/>
    <x v="2"/>
    <n v="12"/>
  </r>
  <r>
    <s v="ID0716"/>
    <d v="2012-05-26T14:23:48"/>
    <n v="500000"/>
    <n v="500000"/>
    <s v="INR"/>
    <n v="8903.9583437212841"/>
    <s v="mis "/>
    <x v="7"/>
    <s v="India"/>
    <x v="0"/>
    <x v="2"/>
    <x v="3"/>
    <n v="1"/>
  </r>
  <r>
    <s v="ID0717"/>
    <d v="2012-05-26T14:33:11"/>
    <n v="500000"/>
    <n v="500000"/>
    <s v="INR"/>
    <n v="8903.9583437212841"/>
    <s v="Engineer"/>
    <x v="2"/>
    <s v="India"/>
    <x v="0"/>
    <x v="1"/>
    <x v="3"/>
    <n v="2"/>
  </r>
  <r>
    <s v="ID0718"/>
    <d v="2012-05-26T14:35:48"/>
    <s v="Inr 60000"/>
    <n v="720000"/>
    <s v="INR"/>
    <n v="12821.700014958649"/>
    <s v="Asstt manager"/>
    <x v="3"/>
    <s v="India"/>
    <x v="0"/>
    <x v="1"/>
    <x v="2"/>
    <n v="10"/>
  </r>
  <r>
    <s v="ID0719"/>
    <d v="2012-05-26T14:41:00"/>
    <s v="Rs 15000"/>
    <n v="180000"/>
    <s v="INR"/>
    <n v="3205.4250037396623"/>
    <s v="Import &amp; Export Documentation Executive"/>
    <x v="3"/>
    <s v="India"/>
    <x v="0"/>
    <x v="1"/>
    <x v="1"/>
    <n v="7"/>
  </r>
  <r>
    <s v="ID0720"/>
    <d v="2012-05-26T14:46:55"/>
    <n v="375000"/>
    <n v="375000"/>
    <s v="INR"/>
    <n v="6677.9687577909626"/>
    <s v="Team Lead"/>
    <x v="3"/>
    <s v="India"/>
    <x v="0"/>
    <x v="2"/>
    <x v="1"/>
    <n v="6"/>
  </r>
  <r>
    <s v="ID0721"/>
    <d v="2012-05-26T14:51:02"/>
    <n v="85000"/>
    <n v="85000"/>
    <s v="NZD"/>
    <n v="67794.987956419791"/>
    <s v="Systems Manager"/>
    <x v="3"/>
    <s v="New Zealand"/>
    <x v="49"/>
    <x v="0"/>
    <x v="2"/>
    <n v="15"/>
  </r>
  <r>
    <s v="ID0722"/>
    <d v="2012-05-26T14:57:39"/>
    <n v="31250"/>
    <n v="31250"/>
    <s v="USD"/>
    <n v="31250"/>
    <s v="Program management"/>
    <x v="3"/>
    <s v="India"/>
    <x v="0"/>
    <x v="2"/>
    <x v="1"/>
    <n v="6"/>
  </r>
  <r>
    <s v="ID0723"/>
    <d v="2012-05-26T14:57:45"/>
    <s v="PKR 17000"/>
    <n v="204000"/>
    <s v="PKR"/>
    <n v="2165.2740982270229"/>
    <s v="Accounts Manager"/>
    <x v="3"/>
    <s v="Pakistan"/>
    <x v="3"/>
    <x v="1"/>
    <x v="3"/>
    <n v="2"/>
  </r>
  <r>
    <s v="ID0724"/>
    <d v="2012-05-26T14:58:24"/>
    <s v="Rs.4lk "/>
    <n v="400000"/>
    <s v="INR"/>
    <n v="7123.1666749770275"/>
    <s v="sr. mis executive"/>
    <x v="7"/>
    <s v="India"/>
    <x v="0"/>
    <x v="1"/>
    <x v="4"/>
    <n v="4"/>
  </r>
  <r>
    <s v="ID0725"/>
    <d v="2012-05-26T15:01:00"/>
    <s v="USD130000"/>
    <n v="130000"/>
    <s v="USD"/>
    <n v="130000"/>
    <s v="Modeller"/>
    <x v="3"/>
    <s v="Australia"/>
    <x v="16"/>
    <x v="0"/>
    <x v="3"/>
    <n v="3"/>
  </r>
  <r>
    <s v="ID0726"/>
    <d v="2012-05-26T15:01:41"/>
    <s v="Rs. 250000"/>
    <n v="250000"/>
    <s v="INR"/>
    <n v="4451.9791718606421"/>
    <s v="Asst. Manager"/>
    <x v="3"/>
    <s v="India"/>
    <x v="0"/>
    <x v="0"/>
    <x v="1"/>
    <n v="6"/>
  </r>
  <r>
    <s v="ID0727"/>
    <d v="2012-05-26T15:02:34"/>
    <n v="800"/>
    <n v="9600"/>
    <s v="USD"/>
    <n v="9600"/>
    <s v="Admin"/>
    <x v="0"/>
    <s v="South Africa"/>
    <x v="11"/>
    <x v="0"/>
    <x v="3"/>
    <n v="2"/>
  </r>
  <r>
    <s v="ID0728"/>
    <d v="2012-05-26T15:04:33"/>
    <s v="INR 390000 PA"/>
    <n v="390000"/>
    <s v="INR"/>
    <n v="6945.0875081026015"/>
    <s v="Business Analyst"/>
    <x v="0"/>
    <s v="India"/>
    <x v="0"/>
    <x v="0"/>
    <x v="3"/>
    <n v="1"/>
  </r>
  <r>
    <s v="ID0729"/>
    <d v="2012-05-26T15:05:42"/>
    <n v="600000"/>
    <n v="600000"/>
    <s v="INR"/>
    <n v="10684.750012465542"/>
    <s v="Sr Financial Execative"/>
    <x v="5"/>
    <s v="India"/>
    <x v="0"/>
    <x v="1"/>
    <x v="1"/>
    <n v="7"/>
  </r>
  <r>
    <s v="ID0730"/>
    <d v="2012-05-26T15:06:00"/>
    <n v="4.8"/>
    <n v="480000"/>
    <s v="INR"/>
    <n v="8547.8000099724322"/>
    <s v="Asst Mngr"/>
    <x v="0"/>
    <s v="India"/>
    <x v="0"/>
    <x v="2"/>
    <x v="4"/>
    <n v="3.5"/>
  </r>
  <r>
    <s v="ID0731"/>
    <d v="2012-05-26T15:07:39"/>
    <n v="35000"/>
    <n v="35000"/>
    <s v="USD"/>
    <n v="35000"/>
    <s v="Associate"/>
    <x v="0"/>
    <s v="India"/>
    <x v="0"/>
    <x v="0"/>
    <x v="2"/>
    <n v="10"/>
  </r>
  <r>
    <s v="ID0732"/>
    <d v="2012-05-26T15:09:27"/>
    <s v="Ind Rs.10,00,000.00"/>
    <n v="1000000"/>
    <s v="INR"/>
    <n v="17807.916687442568"/>
    <s v="Sr Associate"/>
    <x v="0"/>
    <s v="India"/>
    <x v="0"/>
    <x v="2"/>
    <x v="2"/>
    <n v="12"/>
  </r>
  <r>
    <s v="ID0733"/>
    <d v="2012-05-26T15:21:41"/>
    <n v="180000"/>
    <n v="180000"/>
    <s v="INR"/>
    <n v="3205.4250037396623"/>
    <s v="Accountant"/>
    <x v="5"/>
    <s v="India"/>
    <x v="0"/>
    <x v="1"/>
    <x v="4"/>
    <n v="4"/>
  </r>
  <r>
    <s v="ID0734"/>
    <d v="2012-05-26T15:24:32"/>
    <n v="5000"/>
    <n v="60000"/>
    <s v="USD"/>
    <n v="60000"/>
    <s v="Manager"/>
    <x v="3"/>
    <s v="Russia"/>
    <x v="13"/>
    <x v="0"/>
    <x v="2"/>
    <n v="10"/>
  </r>
  <r>
    <s v="ID0735"/>
    <d v="2012-05-26T15:27:48"/>
    <s v="8 Lakhs"/>
    <n v="800000"/>
    <s v="INR"/>
    <n v="14246.333349954055"/>
    <s v="Manager"/>
    <x v="3"/>
    <s v="India"/>
    <x v="0"/>
    <x v="2"/>
    <x v="2"/>
    <n v="13"/>
  </r>
  <r>
    <s v="ID0736"/>
    <d v="2012-05-26T15:30:23"/>
    <s v="6 Lac Rs"/>
    <n v="600000"/>
    <s v="INR"/>
    <n v="10684.750012465542"/>
    <s v="ERP Co-Ordinator"/>
    <x v="3"/>
    <s v="India"/>
    <x v="0"/>
    <x v="2"/>
    <x v="1"/>
    <n v="8"/>
  </r>
  <r>
    <s v="ID0737"/>
    <d v="2012-05-26T15:35:43"/>
    <n v="40000"/>
    <n v="40000"/>
    <s v="USD"/>
    <n v="40000"/>
    <s v="Revenue Manager"/>
    <x v="3"/>
    <s v="India"/>
    <x v="0"/>
    <x v="1"/>
    <x v="2"/>
    <n v="15"/>
  </r>
  <r>
    <s v="ID0738"/>
    <d v="2012-05-26T15:44:32"/>
    <n v="5022"/>
    <n v="5022"/>
    <s v="USD"/>
    <n v="5022"/>
    <s v="Accounts analyst"/>
    <x v="0"/>
    <s v="Pakistan"/>
    <x v="3"/>
    <x v="0"/>
    <x v="2"/>
    <n v="15"/>
  </r>
  <r>
    <s v="ID0739"/>
    <d v="2012-05-26T15:51:11"/>
    <n v="410000"/>
    <n v="410000"/>
    <s v="INR"/>
    <n v="7301.2458418514525"/>
    <s v="MIS Analyst"/>
    <x v="0"/>
    <s v="India"/>
    <x v="0"/>
    <x v="1"/>
    <x v="1"/>
    <n v="5"/>
  </r>
  <r>
    <s v="ID0740"/>
    <d v="2012-05-26T15:53:10"/>
    <n v="10000"/>
    <n v="120000"/>
    <s v="EGYPT"/>
    <n v="19831.432821021317"/>
    <s v="Estimator"/>
    <x v="0"/>
    <s v="Egypt"/>
    <x v="59"/>
    <x v="1"/>
    <x v="1"/>
    <n v="5"/>
  </r>
  <r>
    <s v="ID0741"/>
    <d v="2012-05-26T15:54:00"/>
    <s v="50 k per month"/>
    <n v="600000"/>
    <s v="INR"/>
    <n v="10684.750012465542"/>
    <s v="Finance Manager"/>
    <x v="3"/>
    <s v="India"/>
    <x v="0"/>
    <x v="0"/>
    <x v="1"/>
    <n v="5"/>
  </r>
  <r>
    <s v="ID0742"/>
    <d v="2012-05-26T15:56:57"/>
    <s v="4800 $"/>
    <n v="4800"/>
    <s v="USD"/>
    <n v="4800"/>
    <s v="Data Analysis"/>
    <x v="0"/>
    <s v="Bhutan"/>
    <x v="60"/>
    <x v="0"/>
    <x v="3"/>
    <n v="2"/>
  </r>
  <r>
    <s v="ID0743"/>
    <d v="2012-05-26T15:59:44"/>
    <s v="66000 â‚¬"/>
    <n v="66000"/>
    <s v="EUR"/>
    <n v="83846.362973446114"/>
    <s v="Logistics Analyst"/>
    <x v="0"/>
    <s v="germany"/>
    <x v="5"/>
    <x v="0"/>
    <x v="1"/>
    <n v="7"/>
  </r>
  <r>
    <s v="ID0744"/>
    <d v="2012-05-26T16:01:54"/>
    <n v="15000"/>
    <n v="15000"/>
    <s v="USD"/>
    <n v="15000"/>
    <s v="PROCSS ASOCIATE"/>
    <x v="1"/>
    <s v="India"/>
    <x v="0"/>
    <x v="2"/>
    <x v="3"/>
    <n v="2"/>
  </r>
  <r>
    <s v="ID0745"/>
    <d v="2012-05-26T16:05:02"/>
    <n v="10000"/>
    <n v="10000"/>
    <s v="USD"/>
    <n v="10000"/>
    <s v="Reporting Analyst"/>
    <x v="0"/>
    <s v="India"/>
    <x v="0"/>
    <x v="0"/>
    <x v="2"/>
    <n v="12"/>
  </r>
  <r>
    <s v="ID0746"/>
    <d v="2012-05-26T16:10:08"/>
    <n v="74000"/>
    <n v="74000"/>
    <s v="GBP"/>
    <n v="116637.19213297902"/>
    <s v="Corporate Finance Manager"/>
    <x v="3"/>
    <s v="UK"/>
    <x v="14"/>
    <x v="0"/>
    <x v="1"/>
    <n v="5"/>
  </r>
  <r>
    <s v="ID0747"/>
    <d v="2012-05-26T16:12:09"/>
    <s v="GBP21798"/>
    <n v="21798"/>
    <s v="GBP"/>
    <n v="34357.533974522659"/>
    <s v="Data Analyst"/>
    <x v="0"/>
    <s v="UK"/>
    <x v="14"/>
    <x v="1"/>
    <x v="3"/>
    <n v="1.5"/>
  </r>
  <r>
    <s v="ID0748"/>
    <d v="2012-05-26T16:16:39"/>
    <n v="65000"/>
    <n v="65000"/>
    <s v="GBP"/>
    <n v="102451.58768437347"/>
    <s v="compliance manager"/>
    <x v="3"/>
    <s v="UK"/>
    <x v="14"/>
    <x v="0"/>
    <x v="2"/>
    <n v="15"/>
  </r>
  <r>
    <s v="ID0749"/>
    <d v="2012-05-26T16:23:30"/>
    <n v="16000"/>
    <n v="16000"/>
    <s v="USD"/>
    <n v="16000"/>
    <s v="Engineer"/>
    <x v="2"/>
    <s v="India"/>
    <x v="0"/>
    <x v="2"/>
    <x v="1"/>
    <n v="5"/>
  </r>
  <r>
    <s v="ID0750"/>
    <d v="2012-05-26T16:25:53"/>
    <n v="6000"/>
    <n v="6000"/>
    <s v="USD"/>
    <n v="6000"/>
    <s v="Merchandiser"/>
    <x v="3"/>
    <s v="India"/>
    <x v="0"/>
    <x v="2"/>
    <x v="1"/>
    <n v="6"/>
  </r>
  <r>
    <s v="ID0751"/>
    <d v="2012-05-26T16:26:35"/>
    <s v="INR 30000"/>
    <n v="360000"/>
    <s v="INR"/>
    <n v="6410.8500074793246"/>
    <s v="Project Lead"/>
    <x v="3"/>
    <s v="India"/>
    <x v="0"/>
    <x v="1"/>
    <x v="1"/>
    <n v="6"/>
  </r>
  <r>
    <s v="ID0752"/>
    <d v="2012-05-26T16:29:36"/>
    <n v="36000"/>
    <n v="36000"/>
    <s v="USD"/>
    <n v="36000"/>
    <s v="ENGINEER"/>
    <x v="2"/>
    <s v="uae"/>
    <x v="21"/>
    <x v="3"/>
    <x v="1"/>
    <n v="7"/>
  </r>
  <r>
    <s v="ID0753"/>
    <d v="2012-05-26T16:33:58"/>
    <n v="20000"/>
    <n v="20000"/>
    <s v="USD"/>
    <n v="20000"/>
    <s v="engineer"/>
    <x v="2"/>
    <s v="India"/>
    <x v="0"/>
    <x v="3"/>
    <x v="1"/>
    <n v="7"/>
  </r>
  <r>
    <s v="ID0754"/>
    <d v="2012-05-26T16:34:18"/>
    <s v="INR240000"/>
    <n v="240000"/>
    <s v="INR"/>
    <n v="4273.9000049862161"/>
    <s v="SR. ACCOUNTS EXECUTIVE"/>
    <x v="5"/>
    <s v="India"/>
    <x v="0"/>
    <x v="0"/>
    <x v="1"/>
    <n v="8"/>
  </r>
  <r>
    <s v="ID0755"/>
    <d v="2012-05-26T16:34:57"/>
    <s v="Â£ 24000"/>
    <n v="24000"/>
    <s v="GBP"/>
    <n v="37828.278529614821"/>
    <s v="Business Support Specialist"/>
    <x v="6"/>
    <s v="UK"/>
    <x v="14"/>
    <x v="1"/>
    <x v="1"/>
    <n v="8"/>
  </r>
  <r>
    <s v="ID0756"/>
    <d v="2012-05-26T16:50:08"/>
    <s v="US $ 11,000"/>
    <n v="11000"/>
    <s v="USD"/>
    <n v="11000"/>
    <s v="Assistant Manager - Group MIS"/>
    <x v="3"/>
    <s v="Sri Lanka"/>
    <x v="55"/>
    <x v="1"/>
    <x v="4"/>
    <n v="4.5"/>
  </r>
  <r>
    <s v="ID0757"/>
    <d v="2012-05-26T16:50:46"/>
    <n v="8000"/>
    <n v="8000"/>
    <s v="USD"/>
    <n v="8000"/>
    <s v="Business Analyst"/>
    <x v="0"/>
    <s v="India"/>
    <x v="0"/>
    <x v="2"/>
    <x v="1"/>
    <n v="6"/>
  </r>
  <r>
    <s v="ID0758"/>
    <d v="2012-05-26T17:02:46"/>
    <s v="Rs. 225000"/>
    <n v="225000"/>
    <s v="INR"/>
    <n v="4006.7812546745777"/>
    <s v="MIS Executive"/>
    <x v="7"/>
    <s v="India"/>
    <x v="0"/>
    <x v="1"/>
    <x v="1"/>
    <n v="5.5"/>
  </r>
  <r>
    <s v="ID0759"/>
    <d v="2012-05-26T17:03:02"/>
    <n v="1488000"/>
    <n v="1488000"/>
    <s v="NAIRA"/>
    <n v="9171.0323574730355"/>
    <s v="Company Systems Integration Manager"/>
    <x v="3"/>
    <s v="Nigeria"/>
    <x v="61"/>
    <x v="2"/>
    <x v="1"/>
    <n v="5"/>
  </r>
  <r>
    <s v="ID0760"/>
    <d v="2012-05-26T17:03:26"/>
    <s v="INR 20000"/>
    <n v="240000"/>
    <s v="INR"/>
    <n v="4273.9000049862161"/>
    <s v="EXECUTIVE"/>
    <x v="0"/>
    <s v="India"/>
    <x v="0"/>
    <x v="2"/>
    <x v="2"/>
    <n v="20"/>
  </r>
  <r>
    <s v="ID0761"/>
    <d v="2012-05-26T17:04:23"/>
    <s v="INR 700000"/>
    <n v="700000"/>
    <s v="INR"/>
    <n v="12465.541681209797"/>
    <s v="Sales Management Analyst"/>
    <x v="0"/>
    <s v="India"/>
    <x v="0"/>
    <x v="1"/>
    <x v="1"/>
    <n v="5"/>
  </r>
  <r>
    <s v="ID0762"/>
    <d v="2012-05-26T17:06:48"/>
    <n v="2000"/>
    <n v="24000"/>
    <s v="USD"/>
    <n v="24000"/>
    <s v="Asst Production Planner"/>
    <x v="0"/>
    <s v="India"/>
    <x v="0"/>
    <x v="2"/>
    <x v="3"/>
    <n v="1"/>
  </r>
  <r>
    <s v="ID0763"/>
    <d v="2012-05-26T17:07:30"/>
    <n v="20000"/>
    <n v="20000"/>
    <s v="USD"/>
    <n v="20000"/>
    <s v="Consultat"/>
    <x v="8"/>
    <s v="Denmark"/>
    <x v="62"/>
    <x v="2"/>
    <x v="2"/>
    <n v="15"/>
  </r>
  <r>
    <s v="ID0764"/>
    <d v="2012-05-26T17:08:09"/>
    <n v="62000"/>
    <n v="62000"/>
    <s v="USD"/>
    <n v="62000"/>
    <s v="System Analyst "/>
    <x v="0"/>
    <s v="USA"/>
    <x v="2"/>
    <x v="2"/>
    <x v="2"/>
    <n v="20"/>
  </r>
  <r>
    <s v="ID0765"/>
    <d v="2012-05-26T17:09:24"/>
    <s v="14960 $"/>
    <n v="14960"/>
    <s v="USD"/>
    <n v="14960"/>
    <s v="Stock Controller"/>
    <x v="1"/>
    <s v="Saudi Arabia"/>
    <x v="22"/>
    <x v="1"/>
    <x v="3"/>
    <n v="2"/>
  </r>
  <r>
    <s v="ID0766"/>
    <d v="2012-05-26T17:10:20"/>
    <n v="120000"/>
    <n v="120000"/>
    <s v="INR"/>
    <n v="2136.9500024931081"/>
    <s v="ACCOUNTANT"/>
    <x v="5"/>
    <s v="India"/>
    <x v="0"/>
    <x v="2"/>
    <x v="3"/>
    <n v="2"/>
  </r>
  <r>
    <s v="ID0767"/>
    <d v="2012-05-26T17:24:41"/>
    <n v="30232"/>
    <n v="30232"/>
    <s v="USD"/>
    <n v="30232"/>
    <s v="Accounts Supervisor"/>
    <x v="5"/>
    <s v="KSA"/>
    <x v="2"/>
    <x v="2"/>
    <x v="1"/>
    <n v="5"/>
  </r>
  <r>
    <s v="ID0768"/>
    <d v="2012-05-26T17:24:41"/>
    <n v="41000"/>
    <n v="41000"/>
    <s v="USD"/>
    <n v="41000"/>
    <s v="Business Analyst"/>
    <x v="0"/>
    <s v="USA"/>
    <x v="2"/>
    <x v="1"/>
    <x v="4"/>
    <n v="4"/>
  </r>
  <r>
    <s v="ID0769"/>
    <d v="2012-05-26T17:31:56"/>
    <s v="95000 AUD"/>
    <n v="95000"/>
    <s v="AUD"/>
    <n v="96891.417358250401"/>
    <s v="Data Analyst - Report Writer"/>
    <x v="0"/>
    <s v="Australia"/>
    <x v="16"/>
    <x v="2"/>
    <x v="2"/>
    <n v="11"/>
  </r>
  <r>
    <s v="ID0770"/>
    <d v="2012-05-26T17:44:34"/>
    <s v="Rs 1200000"/>
    <n v="1200000"/>
    <s v="INR"/>
    <n v="21369.500024931083"/>
    <s v="Regional Formwork Head "/>
    <x v="3"/>
    <s v="India"/>
    <x v="0"/>
    <x v="1"/>
    <x v="2"/>
    <n v="14"/>
  </r>
  <r>
    <s v="ID0771"/>
    <d v="2012-05-26T17:47:00"/>
    <n v="205000"/>
    <n v="205000"/>
    <s v="INR"/>
    <n v="3650.6229209257262"/>
    <s v="BRANCH ACCOUNTANT"/>
    <x v="5"/>
    <s v="India"/>
    <x v="0"/>
    <x v="1"/>
    <x v="2"/>
    <n v="10"/>
  </r>
  <r>
    <s v="ID0772"/>
    <d v="2012-05-26T17:47:10"/>
    <s v="$1,589.00/per month"/>
    <n v="19068"/>
    <s v="USD"/>
    <n v="19068"/>
    <s v="Accounting Head"/>
    <x v="5"/>
    <s v="Philippines"/>
    <x v="33"/>
    <x v="1"/>
    <x v="2"/>
    <n v="20"/>
  </r>
  <r>
    <s v="ID0773"/>
    <d v="2012-05-26T17:49:17"/>
    <s v="Rs. 300000"/>
    <n v="300000"/>
    <s v="INR"/>
    <n v="5342.3750062327708"/>
    <s v="OPEX CONTROL"/>
    <x v="1"/>
    <s v="India"/>
    <x v="0"/>
    <x v="1"/>
    <x v="4"/>
    <n v="4"/>
  </r>
  <r>
    <s v="ID0774"/>
    <d v="2012-05-26T17:51:27"/>
    <n v="48000"/>
    <n v="48000"/>
    <s v="USD"/>
    <n v="48000"/>
    <s v="Consultant"/>
    <x v="8"/>
    <s v="Singapore"/>
    <x v="30"/>
    <x v="1"/>
    <x v="3"/>
    <n v="3"/>
  </r>
  <r>
    <s v="ID0775"/>
    <d v="2012-05-26T18:19:49"/>
    <s v="2.2 lakhs per annum"/>
    <n v="220000"/>
    <s v="INR"/>
    <n v="3917.7416712373652"/>
    <s v="Associate Software Engineer"/>
    <x v="2"/>
    <s v="India"/>
    <x v="0"/>
    <x v="0"/>
    <x v="3"/>
    <n v="2"/>
  </r>
  <r>
    <s v="ID0776"/>
    <d v="2012-05-26T18:29:06"/>
    <n v="13500"/>
    <n v="13500"/>
    <s v="USD"/>
    <n v="13500"/>
    <s v="MIS"/>
    <x v="7"/>
    <s v="India"/>
    <x v="0"/>
    <x v="1"/>
    <x v="3"/>
    <n v="2.5"/>
  </r>
  <r>
    <s v="ID0777"/>
    <d v="2012-05-26T18:35:20"/>
    <s v="45000 $"/>
    <n v="45000"/>
    <s v="USD"/>
    <n v="45000"/>
    <s v="AGM"/>
    <x v="3"/>
    <s v="India"/>
    <x v="0"/>
    <x v="3"/>
    <x v="2"/>
    <n v="15"/>
  </r>
  <r>
    <s v="ID0778"/>
    <d v="2012-05-26T18:38:41"/>
    <n v="55000"/>
    <n v="55000"/>
    <s v="EUR"/>
    <n v="69871.969144538423"/>
    <s v="CFO"/>
    <x v="4"/>
    <s v="italy"/>
    <x v="63"/>
    <x v="2"/>
    <x v="2"/>
    <n v="18"/>
  </r>
  <r>
    <s v="ID0779"/>
    <d v="2012-05-26T18:41:31"/>
    <s v="Rs 40000"/>
    <n v="480000"/>
    <s v="INR"/>
    <n v="8547.8000099724322"/>
    <s v="Banker"/>
    <x v="3"/>
    <s v="India"/>
    <x v="0"/>
    <x v="0"/>
    <x v="2"/>
    <n v="11"/>
  </r>
  <r>
    <s v="ID0780"/>
    <d v="2012-05-26T18:44:00"/>
    <s v="Dhs 2800 + Accomodation"/>
    <n v="33600"/>
    <s v="AED"/>
    <n v="9146.5655463031271"/>
    <s v="Accountant"/>
    <x v="5"/>
    <s v="Dubai"/>
    <x v="34"/>
    <x v="3"/>
    <x v="1"/>
    <n v="7"/>
  </r>
  <r>
    <s v="ID0781"/>
    <d v="2012-05-26T18:56:52"/>
    <n v="570000"/>
    <n v="570000"/>
    <s v="INR"/>
    <n v="10150.512511842264"/>
    <s v="Analyst"/>
    <x v="0"/>
    <s v="India"/>
    <x v="0"/>
    <x v="1"/>
    <x v="3"/>
    <n v="2.4"/>
  </r>
  <r>
    <s v="ID0782"/>
    <d v="2012-05-26T19:07:55"/>
    <n v="636000"/>
    <n v="636000"/>
    <s v="INR"/>
    <n v="11325.835013213473"/>
    <s v="Program Manager"/>
    <x v="3"/>
    <s v="India"/>
    <x v="0"/>
    <x v="0"/>
    <x v="1"/>
    <n v="7"/>
  </r>
  <r>
    <s v="ID0783"/>
    <d v="2012-05-26T19:13:39"/>
    <s v="180000 PKR"/>
    <n v="180000"/>
    <s v="PKR"/>
    <n v="1910.5359690238436"/>
    <s v="S&amp;D Reporting &amp; Analysis Team Leader"/>
    <x v="7"/>
    <s v="Pakistan"/>
    <x v="3"/>
    <x v="1"/>
    <x v="1"/>
    <n v="7"/>
  </r>
  <r>
    <s v="ID0784"/>
    <d v="2012-05-26T19:22:53"/>
    <s v="AUS$36000"/>
    <n v="36000"/>
    <s v="USD"/>
    <n v="36000"/>
    <s v="Key Expert User"/>
    <x v="3"/>
    <s v="Australia"/>
    <x v="16"/>
    <x v="2"/>
    <x v="2"/>
    <n v="12"/>
  </r>
  <r>
    <s v="ID0785"/>
    <d v="2012-05-26T19:29:23"/>
    <s v="2.25 lakhs per year(prof income)"/>
    <n v="2250000"/>
    <s v="INR"/>
    <n v="40067.812546745779"/>
    <s v="company secretary"/>
    <x v="5"/>
    <s v="India"/>
    <x v="0"/>
    <x v="3"/>
    <x v="1"/>
    <n v="5"/>
  </r>
  <r>
    <s v="ID0786"/>
    <d v="2012-05-26T19:29:34"/>
    <n v="16000"/>
    <n v="16000"/>
    <s v="USD"/>
    <n v="16000"/>
    <s v="Mis executiv"/>
    <x v="7"/>
    <s v="India"/>
    <x v="0"/>
    <x v="1"/>
    <x v="3"/>
    <n v="1"/>
  </r>
  <r>
    <s v="ID0787"/>
    <d v="2012-05-26T19:34:12"/>
    <n v="240000"/>
    <n v="240000"/>
    <s v="INR"/>
    <n v="4273.9000049862161"/>
    <s v="Analyst"/>
    <x v="0"/>
    <s v="India"/>
    <x v="0"/>
    <x v="1"/>
    <x v="4"/>
    <n v="4"/>
  </r>
  <r>
    <s v="ID0788"/>
    <d v="2012-05-26T19:43:36"/>
    <s v="INR 400000"/>
    <n v="400000"/>
    <s v="INR"/>
    <n v="7123.1666749770275"/>
    <s v="Asst.Manager"/>
    <x v="3"/>
    <s v="India"/>
    <x v="0"/>
    <x v="0"/>
    <x v="1"/>
    <n v="7"/>
  </r>
  <r>
    <s v="ID0789"/>
    <d v="2012-05-26T20:08:21"/>
    <n v="10000"/>
    <n v="10000"/>
    <s v="USD"/>
    <n v="10000"/>
    <s v="BDM"/>
    <x v="3"/>
    <s v="India"/>
    <x v="0"/>
    <x v="3"/>
    <x v="2"/>
    <n v="12"/>
  </r>
  <r>
    <s v="ID0790"/>
    <d v="2012-05-26T20:16:28"/>
    <s v="CA$66000"/>
    <n v="66000"/>
    <s v="CAD"/>
    <n v="64901.860520001574"/>
    <s v="Programmer-analyst"/>
    <x v="0"/>
    <s v="Canada"/>
    <x v="17"/>
    <x v="2"/>
    <x v="2"/>
    <n v="20"/>
  </r>
  <r>
    <s v="ID0791"/>
    <d v="2012-05-26T20:19:36"/>
    <n v="65000"/>
    <n v="65000"/>
    <s v="USD"/>
    <n v="65000"/>
    <s v="security analyst"/>
    <x v="0"/>
    <s v="USA"/>
    <x v="2"/>
    <x v="2"/>
    <x v="2"/>
    <n v="10"/>
  </r>
  <r>
    <s v="ID0792"/>
    <d v="2012-05-26T20:20:34"/>
    <s v="Rs 450000"/>
    <n v="450000"/>
    <s v="INR"/>
    <n v="8013.5625093491553"/>
    <s v="Material Planner"/>
    <x v="3"/>
    <s v="India"/>
    <x v="0"/>
    <x v="1"/>
    <x v="3"/>
    <n v="1.5"/>
  </r>
  <r>
    <s v="ID0793"/>
    <d v="2012-05-26T20:27:19"/>
    <n v="100000"/>
    <n v="100000"/>
    <s v="CAD"/>
    <n v="98336.152303032693"/>
    <s v="VP Infrastructure"/>
    <x v="4"/>
    <s v="Canada"/>
    <x v="17"/>
    <x v="0"/>
    <x v="1"/>
    <n v="5"/>
  </r>
  <r>
    <s v="ID0794"/>
    <d v="2012-05-26T20:31:30"/>
    <s v="ONE LACK FIFTY THOUSAND(INR)"/>
    <n v="150000"/>
    <s v="INR"/>
    <n v="2671.1875031163854"/>
    <s v="WORKING WITH PRODUCT TEAM OF MAKEMYTRIP.COM"/>
    <x v="0"/>
    <s v="India"/>
    <x v="0"/>
    <x v="0"/>
    <x v="3"/>
    <n v="2"/>
  </r>
  <r>
    <s v="ID0795"/>
    <d v="2012-05-26T20:50:07"/>
    <n v="96000"/>
    <n v="96000"/>
    <s v="USD"/>
    <n v="96000"/>
    <s v="MIS Executive"/>
    <x v="7"/>
    <s v="India"/>
    <x v="0"/>
    <x v="1"/>
    <x v="1"/>
    <n v="8"/>
  </r>
  <r>
    <s v="ID0796"/>
    <d v="2012-05-26T20:57:13"/>
    <s v="Rs. 8000"/>
    <n v="1152000"/>
    <s v="INR"/>
    <n v="20514.720023933838"/>
    <s v="Cashier"/>
    <x v="5"/>
    <s v="India"/>
    <x v="0"/>
    <x v="0"/>
    <x v="1"/>
    <n v="6"/>
  </r>
  <r>
    <s v="ID0797"/>
    <d v="2012-05-26T20:57:17"/>
    <n v="15000"/>
    <n v="15000"/>
    <s v="EUR"/>
    <n v="19055.991584874118"/>
    <s v="Technician"/>
    <x v="0"/>
    <s v="Spain"/>
    <x v="48"/>
    <x v="2"/>
    <x v="2"/>
    <n v="10"/>
  </r>
  <r>
    <s v="ID0798"/>
    <d v="2012-05-26T21:00:40"/>
    <s v="Aud 65000"/>
    <n v="65000"/>
    <s v="AUD"/>
    <n v="66294.12766617132"/>
    <s v="Market analyst"/>
    <x v="0"/>
    <s v="Australia"/>
    <x v="16"/>
    <x v="1"/>
    <x v="2"/>
    <n v="10"/>
  </r>
  <r>
    <s v="ID0799"/>
    <d v="2012-05-26T21:05:35"/>
    <s v="Rs. 377000"/>
    <n v="377000"/>
    <s v="INR"/>
    <n v="6713.584591165848"/>
    <s v="Team Developer"/>
    <x v="0"/>
    <s v="India"/>
    <x v="0"/>
    <x v="3"/>
    <x v="1"/>
    <n v="7"/>
  </r>
  <r>
    <s v="ID0800"/>
    <d v="2012-05-26T21:07:14"/>
    <s v="Â£29000"/>
    <n v="29000"/>
    <s v="GBP"/>
    <n v="45709.169889951241"/>
    <s v="Reporting Assistant"/>
    <x v="7"/>
    <s v="UK"/>
    <x v="14"/>
    <x v="2"/>
    <x v="2"/>
    <n v="15"/>
  </r>
  <r>
    <s v="ID0801"/>
    <d v="2012-05-26T21:10:20"/>
    <n v="48500"/>
    <n v="48500"/>
    <s v="USD"/>
    <n v="48500"/>
    <s v="Loss Prevention Finance Coordinator"/>
    <x v="3"/>
    <s v="USA"/>
    <x v="2"/>
    <x v="2"/>
    <x v="2"/>
    <n v="10"/>
  </r>
  <r>
    <s v="ID0802"/>
    <d v="2012-05-26T21:13:02"/>
    <n v="600000"/>
    <n v="600000"/>
    <s v="INR"/>
    <n v="10684.750012465542"/>
    <s v="MIS Analyst"/>
    <x v="0"/>
    <s v="India"/>
    <x v="0"/>
    <x v="1"/>
    <x v="4"/>
    <n v="4"/>
  </r>
  <r>
    <s v="ID0803"/>
    <d v="2012-05-26T21:13:51"/>
    <n v="33900"/>
    <n v="33900"/>
    <s v="USD"/>
    <n v="33900"/>
    <s v="Administrative Assistant"/>
    <x v="0"/>
    <s v="USA"/>
    <x v="2"/>
    <x v="2"/>
    <x v="2"/>
    <n v="10"/>
  </r>
  <r>
    <s v="ID0804"/>
    <d v="2012-05-26T21:24:39"/>
    <s v="ZAR900,000"/>
    <n v="900000"/>
    <s v="ZAR"/>
    <n v="109729.60187662003"/>
    <s v="Business Analyst"/>
    <x v="0"/>
    <s v="South Africa"/>
    <x v="11"/>
    <x v="1"/>
    <x v="2"/>
    <n v="40"/>
  </r>
  <r>
    <s v="ID0805"/>
    <d v="2012-05-26T21:27:01"/>
    <n v="850000"/>
    <n v="850000"/>
    <s v="INR"/>
    <n v="15136.729184326183"/>
    <s v="Senior Research Analyst"/>
    <x v="0"/>
    <s v="India"/>
    <x v="0"/>
    <x v="0"/>
    <x v="3"/>
    <n v="2"/>
  </r>
  <r>
    <s v="ID0806"/>
    <d v="2012-05-26T21:27:17"/>
    <n v="85000"/>
    <n v="85000"/>
    <s v="USD"/>
    <n v="85000"/>
    <s v="Director, IT/Operations"/>
    <x v="4"/>
    <s v="USA"/>
    <x v="2"/>
    <x v="0"/>
    <x v="2"/>
    <n v="15"/>
  </r>
  <r>
    <s v="ID0807"/>
    <d v="2012-05-26T21:40:49"/>
    <s v="Rs. 450000"/>
    <n v="450000"/>
    <s v="INR"/>
    <n v="8013.5625093491553"/>
    <s v="Sr. Executive"/>
    <x v="3"/>
    <s v="India"/>
    <x v="0"/>
    <x v="0"/>
    <x v="1"/>
    <n v="6"/>
  </r>
  <r>
    <s v="ID0808"/>
    <d v="2012-05-26T21:43:54"/>
    <n v="48000"/>
    <n v="48000"/>
    <s v="USD"/>
    <n v="48000"/>
    <s v="Operations Support Coordinator"/>
    <x v="3"/>
    <s v="USA"/>
    <x v="2"/>
    <x v="2"/>
    <x v="2"/>
    <n v="16"/>
  </r>
  <r>
    <s v="ID0809"/>
    <d v="2012-05-26T21:56:36"/>
    <n v="170000"/>
    <n v="170000"/>
    <s v="INR"/>
    <n v="3027.3458368652364"/>
    <s v="Sr. Executive MIS"/>
    <x v="7"/>
    <s v="India"/>
    <x v="0"/>
    <x v="0"/>
    <x v="3"/>
    <n v="2"/>
  </r>
  <r>
    <s v="ID0810"/>
    <d v="2012-05-26T21:56:49"/>
    <n v="13100"/>
    <n v="13100"/>
    <s v="USD"/>
    <n v="13100"/>
    <s v="accountant"/>
    <x v="5"/>
    <s v="India"/>
    <x v="0"/>
    <x v="2"/>
    <x v="1"/>
    <n v="5"/>
  </r>
  <r>
    <s v="ID0811"/>
    <d v="2012-05-26T22:02:53"/>
    <n v="5000"/>
    <n v="60000"/>
    <s v="USD"/>
    <n v="60000"/>
    <s v="Audit Manager"/>
    <x v="3"/>
    <s v="UAE"/>
    <x v="21"/>
    <x v="2"/>
    <x v="2"/>
    <n v="15"/>
  </r>
  <r>
    <s v="ID0812"/>
    <d v="2012-05-26T22:07:39"/>
    <s v="24000 $"/>
    <n v="24000"/>
    <s v="USD"/>
    <n v="24000"/>
    <s v="Logistic KA Manager"/>
    <x v="3"/>
    <s v="Croatia"/>
    <x v="1"/>
    <x v="2"/>
    <x v="1"/>
    <n v="5"/>
  </r>
  <r>
    <s v="ID0813"/>
    <d v="2012-05-26T22:08:56"/>
    <s v="Rs 20000"/>
    <n v="240000"/>
    <s v="INR"/>
    <n v="4273.9000049862161"/>
    <s v="MANAGER"/>
    <x v="3"/>
    <s v="India"/>
    <x v="0"/>
    <x v="2"/>
    <x v="3"/>
    <n v="3"/>
  </r>
  <r>
    <s v="ID0814"/>
    <d v="2012-05-26T22:16:10"/>
    <s v="INR 650000"/>
    <n v="650000"/>
    <s v="INR"/>
    <n v="11575.14584683767"/>
    <s v="Deputy Manager"/>
    <x v="3"/>
    <s v="India"/>
    <x v="0"/>
    <x v="2"/>
    <x v="1"/>
    <n v="5"/>
  </r>
  <r>
    <s v="ID0815"/>
    <d v="2012-05-26T22:22:58"/>
    <n v="95000"/>
    <n v="95000"/>
    <s v="USD"/>
    <n v="95000"/>
    <s v="Business Analyst"/>
    <x v="0"/>
    <s v="USA"/>
    <x v="2"/>
    <x v="2"/>
    <x v="2"/>
    <n v="13"/>
  </r>
  <r>
    <s v="ID0816"/>
    <d v="2012-05-26T22:23:38"/>
    <n v="516000"/>
    <n v="516000"/>
    <s v="INR"/>
    <n v="9188.8850107203652"/>
    <s v="Management Trainee"/>
    <x v="3"/>
    <s v="India"/>
    <x v="0"/>
    <x v="0"/>
    <x v="3"/>
    <n v="0"/>
  </r>
  <r>
    <s v="ID0817"/>
    <d v="2012-05-26T22:29:16"/>
    <s v="3500 Rs"/>
    <n v="504000"/>
    <s v="INR"/>
    <n v="8975.1900104710548"/>
    <s v="MNR"/>
    <x v="3"/>
    <s v="India"/>
    <x v="0"/>
    <x v="1"/>
    <x v="3"/>
    <n v="3"/>
  </r>
  <r>
    <s v="ID0818"/>
    <d v="2012-05-26T22:29:21"/>
    <n v="144000"/>
    <n v="144000"/>
    <s v="INR"/>
    <n v="2564.3400029917298"/>
    <s v="BPO information process enabler"/>
    <x v="0"/>
    <s v="India"/>
    <x v="0"/>
    <x v="1"/>
    <x v="3"/>
    <n v="1"/>
  </r>
  <r>
    <s v="ID0820"/>
    <d v="2012-05-26T22:43:11"/>
    <s v="Â£55000"/>
    <n v="55000"/>
    <s v="GBP"/>
    <n v="86689.804963700633"/>
    <s v="Financial controller"/>
    <x v="1"/>
    <s v="UK"/>
    <x v="14"/>
    <x v="0"/>
    <x v="2"/>
    <n v="12"/>
  </r>
  <r>
    <s v="ID0821"/>
    <d v="2012-05-26T22:43:12"/>
    <n v="15500"/>
    <n v="15500"/>
    <s v="USD"/>
    <n v="15500"/>
    <s v="Engineer"/>
    <x v="2"/>
    <s v="India"/>
    <x v="0"/>
    <x v="3"/>
    <x v="3"/>
    <n v="3"/>
  </r>
  <r>
    <s v="ID0822"/>
    <d v="2012-05-26T22:45:14"/>
    <s v="R$3.000,00"/>
    <n v="300000"/>
    <s v="BRL"/>
    <n v="148284.35006969364"/>
    <s v="Market Intelligence Analyst"/>
    <x v="0"/>
    <s v="Brazil"/>
    <x v="24"/>
    <x v="1"/>
    <x v="3"/>
    <n v="3"/>
  </r>
  <r>
    <s v="ID0823"/>
    <d v="2012-05-26T22:48:11"/>
    <n v="600000"/>
    <n v="600000"/>
    <s v="INR"/>
    <n v="10684.750012465542"/>
    <s v="Reporting Analyst"/>
    <x v="0"/>
    <s v="India"/>
    <x v="0"/>
    <x v="1"/>
    <x v="1"/>
    <n v="5"/>
  </r>
  <r>
    <s v="ID0824"/>
    <d v="2012-05-26T22:49:34"/>
    <n v="75000"/>
    <n v="75000"/>
    <s v="USD"/>
    <n v="75000"/>
    <s v="sr financial analyst"/>
    <x v="0"/>
    <s v="USA"/>
    <x v="2"/>
    <x v="2"/>
    <x v="2"/>
    <n v="27"/>
  </r>
  <r>
    <s v="ID0825"/>
    <d v="2012-05-26T22:53:35"/>
    <s v="12000 $"/>
    <n v="12000"/>
    <s v="USD"/>
    <n v="12000"/>
    <s v="Investment manager"/>
    <x v="3"/>
    <s v="Ukraine"/>
    <x v="6"/>
    <x v="0"/>
    <x v="1"/>
    <n v="5"/>
  </r>
  <r>
    <s v="ID0826"/>
    <d v="2012-05-26T23:02:00"/>
    <s v="INR 1700000"/>
    <n v="1700000"/>
    <s v="INR"/>
    <n v="30273.458368652366"/>
    <s v="Operations Lead"/>
    <x v="3"/>
    <s v="India"/>
    <x v="0"/>
    <x v="1"/>
    <x v="3"/>
    <n v="1.1000000000000001"/>
  </r>
  <r>
    <s v="ID0827"/>
    <d v="2012-05-26T23:03:21"/>
    <s v="US$30,000"/>
    <n v="30000"/>
    <s v="USD"/>
    <n v="30000"/>
    <s v="Financial Control Section Headm"/>
    <x v="1"/>
    <s v="Inonesia"/>
    <x v="56"/>
    <x v="0"/>
    <x v="1"/>
    <n v="7"/>
  </r>
  <r>
    <s v="ID0828"/>
    <d v="2012-05-26T23:03:59"/>
    <s v="30000 Rs"/>
    <n v="360000"/>
    <s v="INR"/>
    <n v="6410.8500074793246"/>
    <s v="Application Developer"/>
    <x v="0"/>
    <s v="India"/>
    <x v="0"/>
    <x v="1"/>
    <x v="4"/>
    <n v="4"/>
  </r>
  <r>
    <s v="ID0829"/>
    <d v="2012-05-26T23:04:02"/>
    <n v="100000"/>
    <n v="100000"/>
    <s v="USD"/>
    <n v="100000"/>
    <s v="director"/>
    <x v="4"/>
    <s v="USA"/>
    <x v="2"/>
    <x v="0"/>
    <x v="2"/>
    <n v="10"/>
  </r>
  <r>
    <s v="ID0830"/>
    <d v="2012-05-26T23:04:53"/>
    <n v="42000"/>
    <n v="42000"/>
    <s v="EUR"/>
    <n v="53356.776437647524"/>
    <s v="Project Engineer"/>
    <x v="2"/>
    <s v="The Netherlands"/>
    <x v="18"/>
    <x v="0"/>
    <x v="3"/>
    <n v="2"/>
  </r>
  <r>
    <s v="ID0831"/>
    <d v="2012-05-26T23:05:15"/>
    <n v="40000"/>
    <n v="40000"/>
    <s v="USD"/>
    <n v="40000"/>
    <s v="High School Teacher"/>
    <x v="3"/>
    <s v="USA"/>
    <x v="2"/>
    <x v="2"/>
    <x v="2"/>
    <n v="20"/>
  </r>
  <r>
    <s v="ID0832"/>
    <d v="2012-05-26T23:14:58"/>
    <s v="5.5 lakhs"/>
    <n v="550000"/>
    <s v="INR"/>
    <n v="9794.354178093412"/>
    <s v="web analyst"/>
    <x v="0"/>
    <s v="India"/>
    <x v="0"/>
    <x v="0"/>
    <x v="3"/>
    <n v="1"/>
  </r>
  <r>
    <s v="ID0833"/>
    <d v="2012-05-26T23:15:18"/>
    <s v="65000 ron"/>
    <n v="65000"/>
    <s v="RON"/>
    <n v="18499.860539512854"/>
    <s v="HR Planning Specialist"/>
    <x v="6"/>
    <s v="Romania"/>
    <x v="38"/>
    <x v="0"/>
    <x v="1"/>
    <n v="6"/>
  </r>
  <r>
    <s v="ID0834"/>
    <d v="2012-05-26T23:17:09"/>
    <s v="15600 â‚¬"/>
    <n v="15600"/>
    <s v="EUR"/>
    <n v="19818.231248269083"/>
    <s v="Managment controller"/>
    <x v="1"/>
    <s v="Portugal"/>
    <x v="7"/>
    <x v="0"/>
    <x v="1"/>
    <n v="5"/>
  </r>
  <r>
    <s v="ID0835"/>
    <d v="2012-05-26T23:21:57"/>
    <s v="Rs.6,00,000/-"/>
    <n v="600000"/>
    <s v="INR"/>
    <n v="10684.750012465542"/>
    <s v="AO"/>
    <x v="3"/>
    <s v="India"/>
    <x v="0"/>
    <x v="1"/>
    <x v="2"/>
    <n v="20"/>
  </r>
  <r>
    <s v="ID0836"/>
    <d v="2012-05-26T23:36:14"/>
    <s v="Rs. 6,00,000"/>
    <n v="600000"/>
    <s v="INR"/>
    <n v="10684.750012465542"/>
    <s v="Project Manager"/>
    <x v="3"/>
    <s v="India"/>
    <x v="0"/>
    <x v="2"/>
    <x v="2"/>
    <n v="18"/>
  </r>
  <r>
    <s v="ID0837"/>
    <d v="2012-05-26T23:38:24"/>
    <n v="1000000"/>
    <n v="1000000"/>
    <s v="INR"/>
    <n v="17807.916687442568"/>
    <s v="business analyist"/>
    <x v="0"/>
    <s v="India"/>
    <x v="0"/>
    <x v="0"/>
    <x v="2"/>
    <n v="10"/>
  </r>
  <r>
    <s v="ID0838"/>
    <d v="2012-05-26T23:47:34"/>
    <s v="13000 USD"/>
    <n v="13000"/>
    <s v="USD"/>
    <n v="13000"/>
    <s v="Business Analyst"/>
    <x v="0"/>
    <s v="India"/>
    <x v="0"/>
    <x v="1"/>
    <x v="1"/>
    <n v="6"/>
  </r>
  <r>
    <s v="ID0839"/>
    <d v="2012-05-26T23:58:53"/>
    <s v="900000 Rs"/>
    <n v="900000"/>
    <s v="INR"/>
    <n v="16027.125018698311"/>
    <s v="Deputy Manager"/>
    <x v="3"/>
    <s v="India"/>
    <x v="0"/>
    <x v="3"/>
    <x v="1"/>
    <n v="9"/>
  </r>
  <r>
    <s v="ID0840"/>
    <d v="2012-05-27T00:02:45"/>
    <n v="85000"/>
    <n v="85000"/>
    <s v="USD"/>
    <n v="85000"/>
    <s v="actuary"/>
    <x v="5"/>
    <s v="USA"/>
    <x v="2"/>
    <x v="1"/>
    <x v="3"/>
    <n v="1"/>
  </r>
  <r>
    <s v="ID0841"/>
    <d v="2012-05-27T00:07:52"/>
    <n v="6000"/>
    <n v="6000"/>
    <s v="USD"/>
    <n v="6000"/>
    <s v="Analysis Quality"/>
    <x v="0"/>
    <s v="Colombia - South America"/>
    <x v="28"/>
    <x v="3"/>
    <x v="2"/>
    <n v="10"/>
  </r>
  <r>
    <s v="ID0842"/>
    <d v="2012-05-27T00:12:53"/>
    <n v="30000"/>
    <n v="30000"/>
    <s v="USD"/>
    <n v="30000"/>
    <s v="MIS Executive"/>
    <x v="7"/>
    <s v="India"/>
    <x v="0"/>
    <x v="0"/>
    <x v="3"/>
    <n v="2"/>
  </r>
  <r>
    <s v="ID0844"/>
    <d v="2012-05-27T00:19:04"/>
    <n v="100000"/>
    <n v="100000"/>
    <s v="GBP"/>
    <n v="157617.8272067284"/>
    <s v="Financial Controller"/>
    <x v="1"/>
    <s v="UK"/>
    <x v="14"/>
    <x v="2"/>
    <x v="2"/>
    <n v="20"/>
  </r>
  <r>
    <s v="ID0845"/>
    <d v="2012-05-27T00:33:06"/>
    <s v="1200000 Rs"/>
    <n v="1200000"/>
    <s v="INR"/>
    <n v="21369.500024931083"/>
    <s v="project manager"/>
    <x v="3"/>
    <s v="India"/>
    <x v="0"/>
    <x v="3"/>
    <x v="2"/>
    <n v="18"/>
  </r>
  <r>
    <s v="ID0846"/>
    <d v="2012-05-27T00:53:20"/>
    <s v="2 lac"/>
    <n v="200000"/>
    <s v="INR"/>
    <n v="3561.5833374885137"/>
    <s v="Bio-Statiscian"/>
    <x v="7"/>
    <s v="India"/>
    <x v="0"/>
    <x v="0"/>
    <x v="3"/>
    <n v="1"/>
  </r>
  <r>
    <s v="ID0847"/>
    <d v="2012-05-27T01:04:46"/>
    <n v="5000"/>
    <n v="5000"/>
    <s v="USD"/>
    <n v="5000"/>
    <s v="Management Intern"/>
    <x v="3"/>
    <s v="India"/>
    <x v="0"/>
    <x v="0"/>
    <x v="3"/>
    <n v="1"/>
  </r>
  <r>
    <s v="ID0848"/>
    <d v="2012-05-27T01:22:06"/>
    <s v="INR 2,00,000"/>
    <n v="200000"/>
    <s v="INR"/>
    <n v="3561.5833374885137"/>
    <s v="Sales Analyst"/>
    <x v="0"/>
    <s v="India"/>
    <x v="0"/>
    <x v="0"/>
    <x v="3"/>
    <n v="2"/>
  </r>
  <r>
    <s v="ID0849"/>
    <d v="2012-05-27T01:30:55"/>
    <s v="30000 eur"/>
    <n v="30000"/>
    <s v="EUR"/>
    <n v="38111.983169748237"/>
    <s v="financialcotroller"/>
    <x v="5"/>
    <s v="portugal"/>
    <x v="7"/>
    <x v="1"/>
    <x v="1"/>
    <n v="8"/>
  </r>
  <r>
    <s v="ID0850"/>
    <d v="2012-05-27T01:41:11"/>
    <s v="Rs. 10,00,000"/>
    <n v="1000000"/>
    <s v="INR"/>
    <n v="17807.916687442568"/>
    <s v="HR Analyst"/>
    <x v="0"/>
    <s v="India"/>
    <x v="0"/>
    <x v="0"/>
    <x v="1"/>
    <n v="6.5"/>
  </r>
  <r>
    <s v="ID0851"/>
    <d v="2012-05-27T01:46:00"/>
    <n v="650000"/>
    <n v="650000"/>
    <s v="INR"/>
    <n v="11575.14584683767"/>
    <s v="Financial Analyist"/>
    <x v="0"/>
    <s v="India"/>
    <x v="0"/>
    <x v="1"/>
    <x v="4"/>
    <n v="3.5"/>
  </r>
  <r>
    <s v="ID0852"/>
    <d v="2012-05-27T02:33:22"/>
    <n v="100000"/>
    <n v="100000"/>
    <s v="CAD"/>
    <n v="98336.152303032693"/>
    <s v="Marketing Manager"/>
    <x v="3"/>
    <s v="Canada"/>
    <x v="17"/>
    <x v="2"/>
    <x v="2"/>
    <n v="10"/>
  </r>
  <r>
    <s v="ID0854"/>
    <d v="2012-05-27T03:06:02"/>
    <n v="92500"/>
    <n v="92500"/>
    <s v="USD"/>
    <n v="92500"/>
    <s v="Dir of Analytics"/>
    <x v="0"/>
    <s v="USA"/>
    <x v="2"/>
    <x v="2"/>
    <x v="2"/>
    <n v="15"/>
  </r>
  <r>
    <s v="ID0855"/>
    <d v="2012-05-27T03:16:05"/>
    <s v="Rs. 550000"/>
    <n v="550000"/>
    <s v="INR"/>
    <n v="9794.354178093412"/>
    <s v="Analyst"/>
    <x v="0"/>
    <s v="India"/>
    <x v="0"/>
    <x v="0"/>
    <x v="3"/>
    <n v="1"/>
  </r>
  <r>
    <s v="ID0856"/>
    <d v="2012-05-27T03:19:29"/>
    <n v="32000"/>
    <n v="32000"/>
    <s v="USD"/>
    <n v="32000"/>
    <s v="Reporting Manager"/>
    <x v="3"/>
    <s v="USA"/>
    <x v="2"/>
    <x v="0"/>
    <x v="3"/>
    <n v="1"/>
  </r>
  <r>
    <s v="ID0857"/>
    <d v="2012-05-27T03:25:05"/>
    <n v="55000"/>
    <n v="55000"/>
    <s v="USD"/>
    <n v="55000"/>
    <s v="Analyst"/>
    <x v="0"/>
    <s v="USA"/>
    <x v="2"/>
    <x v="0"/>
    <x v="2"/>
    <n v="10"/>
  </r>
  <r>
    <s v="ID0858"/>
    <d v="2012-05-27T03:25:53"/>
    <n v="40000"/>
    <n v="40000"/>
    <s v="USD"/>
    <n v="40000"/>
    <s v="Data Research Assistant"/>
    <x v="0"/>
    <s v="USA"/>
    <x v="2"/>
    <x v="1"/>
    <x v="4"/>
    <n v="4"/>
  </r>
  <r>
    <s v="ID0859"/>
    <d v="2012-05-27T03:37:32"/>
    <s v="3000 $"/>
    <n v="3000"/>
    <s v="USD"/>
    <n v="3000"/>
    <s v="Statistical Analyst"/>
    <x v="0"/>
    <s v="Pakistan"/>
    <x v="3"/>
    <x v="2"/>
    <x v="3"/>
    <n v="2"/>
  </r>
  <r>
    <s v="ID0860"/>
    <d v="2012-05-27T03:37:36"/>
    <n v="43600"/>
    <n v="43600"/>
    <s v="USD"/>
    <n v="43600"/>
    <s v="Data Analyst"/>
    <x v="0"/>
    <s v="USA"/>
    <x v="2"/>
    <x v="0"/>
    <x v="1"/>
    <n v="5"/>
  </r>
  <r>
    <s v="ID0861"/>
    <d v="2012-05-27T04:00:14"/>
    <s v="Rs. 45000"/>
    <n v="540000"/>
    <s v="INR"/>
    <n v="9616.275011218986"/>
    <s v="Senior analyst"/>
    <x v="0"/>
    <s v="India"/>
    <x v="0"/>
    <x v="1"/>
    <x v="1"/>
    <n v="8"/>
  </r>
  <r>
    <s v="ID0862"/>
    <d v="2012-05-27T04:05:28"/>
    <n v="35000"/>
    <n v="35000"/>
    <s v="USD"/>
    <n v="35000"/>
    <s v="Purchasing Manager"/>
    <x v="3"/>
    <s v="Uruguay"/>
    <x v="64"/>
    <x v="1"/>
    <x v="2"/>
    <n v="10"/>
  </r>
  <r>
    <s v="ID0863"/>
    <d v="2012-05-27T04:07:07"/>
    <n v="12000"/>
    <n v="12000"/>
    <s v="USD"/>
    <n v="12000"/>
    <s v="Guide for About.com"/>
    <x v="8"/>
    <s v="Spain"/>
    <x v="48"/>
    <x v="2"/>
    <x v="2"/>
    <n v="15"/>
  </r>
  <r>
    <s v="ID0864"/>
    <d v="2012-05-27T04:12:04"/>
    <n v="5000"/>
    <n v="5000"/>
    <s v="USD"/>
    <n v="5000"/>
    <s v="Policy advisor"/>
    <x v="8"/>
    <s v="Aruba"/>
    <x v="65"/>
    <x v="3"/>
    <x v="2"/>
    <n v="13"/>
  </r>
  <r>
    <s v="ID0865"/>
    <d v="2012-05-27T04:31:08"/>
    <s v="R134000"/>
    <n v="134000"/>
    <s v="ZAR"/>
    <n v="16337.518501630093"/>
    <s v="Data Analyst"/>
    <x v="0"/>
    <s v="South Africa"/>
    <x v="11"/>
    <x v="0"/>
    <x v="3"/>
    <n v="2"/>
  </r>
  <r>
    <s v="ID0866"/>
    <d v="2012-05-27T04:40:33"/>
    <n v="65000"/>
    <n v="65000"/>
    <s v="USD"/>
    <n v="65000"/>
    <s v="Security Access Governance Analyst"/>
    <x v="0"/>
    <s v="USA"/>
    <x v="2"/>
    <x v="3"/>
    <x v="1"/>
    <n v="8"/>
  </r>
  <r>
    <s v="ID0867"/>
    <d v="2012-05-27T06:17:41"/>
    <n v="40000"/>
    <n v="40000"/>
    <s v="USD"/>
    <n v="40000"/>
    <s v="IT Capacity Planner"/>
    <x v="0"/>
    <s v="USA"/>
    <x v="2"/>
    <x v="1"/>
    <x v="3"/>
    <n v="2"/>
  </r>
  <r>
    <s v="ID0868"/>
    <d v="2012-05-27T06:37:13"/>
    <n v="98000"/>
    <n v="98000"/>
    <s v="USD"/>
    <n v="98000"/>
    <s v="supply chain manager"/>
    <x v="3"/>
    <s v="indonesia"/>
    <x v="56"/>
    <x v="2"/>
    <x v="2"/>
    <n v="14"/>
  </r>
  <r>
    <s v="ID0869"/>
    <d v="2012-05-27T06:37:15"/>
    <n v="50000"/>
    <n v="50000"/>
    <s v="USD"/>
    <n v="50000"/>
    <s v="Boss"/>
    <x v="4"/>
    <s v="USA"/>
    <x v="2"/>
    <x v="1"/>
    <x v="2"/>
    <n v="15"/>
  </r>
  <r>
    <s v="ID0870"/>
    <d v="2012-05-27T07:19:14"/>
    <n v="135000"/>
    <n v="135000"/>
    <s v="USD"/>
    <n v="135000"/>
    <s v="Director, P&amp;A"/>
    <x v="4"/>
    <s v="USA"/>
    <x v="2"/>
    <x v="0"/>
    <x v="2"/>
    <n v="25"/>
  </r>
  <r>
    <s v="ID0871"/>
    <d v="2012-05-27T08:07:40"/>
    <s v="125 $"/>
    <n v="125000"/>
    <s v="USD"/>
    <n v="125000"/>
    <s v="Project controls manager"/>
    <x v="3"/>
    <s v="Norway"/>
    <x v="47"/>
    <x v="0"/>
    <x v="1"/>
    <n v="6"/>
  </r>
  <r>
    <s v="ID0872"/>
    <d v="2012-05-27T08:54:28"/>
    <n v="4500"/>
    <n v="4500"/>
    <s v="USD"/>
    <n v="4500"/>
    <s v="senior associate"/>
    <x v="0"/>
    <s v="indonesia"/>
    <x v="56"/>
    <x v="2"/>
    <x v="4"/>
    <n v="4"/>
  </r>
  <r>
    <s v="ID0873"/>
    <d v="2012-05-27T08:55:36"/>
    <n v="115000"/>
    <n v="115000"/>
    <s v="USD"/>
    <n v="115000"/>
    <s v="Principal Financial Analyst"/>
    <x v="0"/>
    <s v="USA"/>
    <x v="2"/>
    <x v="0"/>
    <x v="2"/>
    <n v="10"/>
  </r>
  <r>
    <s v="ID0874"/>
    <d v="2012-05-27T09:17:47"/>
    <n v="70000"/>
    <n v="70000"/>
    <s v="USD"/>
    <n v="70000"/>
    <s v="Financial Analyst"/>
    <x v="0"/>
    <s v="USA"/>
    <x v="2"/>
    <x v="1"/>
    <x v="2"/>
    <n v="15"/>
  </r>
  <r>
    <s v="ID0875"/>
    <d v="2012-05-27T09:49:30"/>
    <n v="5000"/>
    <n v="60000"/>
    <s v="USD"/>
    <n v="60000"/>
    <s v="Store keeper"/>
    <x v="0"/>
    <s v="USA"/>
    <x v="2"/>
    <x v="2"/>
    <x v="1"/>
    <n v="8"/>
  </r>
  <r>
    <s v="ID0876"/>
    <d v="2012-05-27T10:13:27"/>
    <n v="87456"/>
    <n v="87456"/>
    <s v="USD"/>
    <n v="87456"/>
    <s v="qa team supervisor "/>
    <x v="3"/>
    <s v="USA"/>
    <x v="2"/>
    <x v="2"/>
    <x v="2"/>
    <n v="12"/>
  </r>
  <r>
    <s v="ID0877"/>
    <d v="2012-05-27T11:32:17"/>
    <n v="26400"/>
    <n v="26400"/>
    <s v="USD"/>
    <n v="26400"/>
    <s v="Supply Chain Administrator"/>
    <x v="0"/>
    <s v="UAE"/>
    <x v="21"/>
    <x v="1"/>
    <x v="1"/>
    <n v="6"/>
  </r>
  <r>
    <s v="ID0878"/>
    <d v="2012-05-27T11:50:16"/>
    <n v="1000"/>
    <n v="12000"/>
    <s v="USD"/>
    <n v="12000"/>
    <s v="sup"/>
    <x v="3"/>
    <s v="UAE"/>
    <x v="21"/>
    <x v="1"/>
    <x v="2"/>
    <n v="18"/>
  </r>
  <r>
    <s v="ID0879"/>
    <d v="2012-05-27T12:03:51"/>
    <n v="144000"/>
    <n v="144000"/>
    <s v="INR"/>
    <n v="2564.3400029917298"/>
    <s v="Cost Trainee"/>
    <x v="0"/>
    <s v="India"/>
    <x v="0"/>
    <x v="0"/>
    <x v="3"/>
    <n v="1"/>
  </r>
  <r>
    <s v="ID0880"/>
    <d v="2012-05-27T12:32:45"/>
    <s v="62000 USD"/>
    <n v="62000"/>
    <s v="USD"/>
    <n v="62000"/>
    <s v="Deputy Manager Finance"/>
    <x v="3"/>
    <s v="Qatar"/>
    <x v="66"/>
    <x v="1"/>
    <x v="2"/>
    <n v="11"/>
  </r>
  <r>
    <s v="ID0881"/>
    <d v="2012-05-27T12:35:15"/>
    <s v="3 lacs P.A"/>
    <n v="300000"/>
    <s v="INR"/>
    <n v="5342.3750062327708"/>
    <s v="Sales"/>
    <x v="0"/>
    <s v="India"/>
    <x v="0"/>
    <x v="3"/>
    <x v="2"/>
    <n v="10"/>
  </r>
  <r>
    <s v="ID0882"/>
    <d v="2012-05-27T12:37:02"/>
    <n v="40000"/>
    <n v="40000"/>
    <s v="EUR"/>
    <n v="50815.977559664309"/>
    <s v="Medical information analist"/>
    <x v="0"/>
    <s v="Netherlands"/>
    <x v="18"/>
    <x v="0"/>
    <x v="4"/>
    <n v="4"/>
  </r>
  <r>
    <s v="ID0883"/>
    <d v="2012-05-27T12:41:29"/>
    <s v="US 2130"/>
    <n v="25560"/>
    <s v="USD"/>
    <n v="25560"/>
    <s v="Training Coordinator"/>
    <x v="3"/>
    <s v="saudi arabia"/>
    <x v="22"/>
    <x v="0"/>
    <x v="3"/>
    <n v="3"/>
  </r>
  <r>
    <s v="ID0884"/>
    <d v="2012-05-27T12:57:51"/>
    <s v="Rs.60000/-"/>
    <n v="720000"/>
    <s v="INR"/>
    <n v="12821.700014958649"/>
    <s v="Article (Internship) - CA"/>
    <x v="5"/>
    <s v="India"/>
    <x v="0"/>
    <x v="0"/>
    <x v="3"/>
    <n v="3"/>
  </r>
  <r>
    <s v="ID0885"/>
    <d v="2012-05-27T13:06:50"/>
    <n v="600000"/>
    <n v="600000"/>
    <s v="INR"/>
    <n v="10684.750012465542"/>
    <s v="Asst Manager"/>
    <x v="3"/>
    <s v="India"/>
    <x v="0"/>
    <x v="1"/>
    <x v="1"/>
    <n v="5"/>
  </r>
  <r>
    <s v="ID0886"/>
    <d v="2012-05-27T13:27:19"/>
    <s v="Rs. 35000"/>
    <n v="420000"/>
    <s v="PKR"/>
    <n v="4457.9172610556352"/>
    <s v="Assistant Manager"/>
    <x v="3"/>
    <s v="Pakistan"/>
    <x v="3"/>
    <x v="1"/>
    <x v="4"/>
    <n v="4"/>
  </r>
  <r>
    <s v="ID0887"/>
    <d v="2012-05-27T13:29:52"/>
    <s v="$125000 / a excl bonus"/>
    <n v="125000"/>
    <s v="USD"/>
    <n v="125000"/>
    <s v="Commercial Director"/>
    <x v="4"/>
    <s v="South Africa"/>
    <x v="11"/>
    <x v="0"/>
    <x v="2"/>
    <n v="20"/>
  </r>
  <r>
    <s v="ID0888"/>
    <d v="2012-05-27T13:34:12"/>
    <n v="43000"/>
    <n v="43000"/>
    <s v="USD"/>
    <n v="43000"/>
    <s v="Financial Analyst"/>
    <x v="0"/>
    <s v="USA"/>
    <x v="2"/>
    <x v="0"/>
    <x v="3"/>
    <n v="1"/>
  </r>
  <r>
    <s v="ID0889"/>
    <d v="2012-05-27T13:41:04"/>
    <s v="400000 Rs"/>
    <n v="400000"/>
    <s v="INR"/>
    <n v="7123.1666749770275"/>
    <s v="engineer"/>
    <x v="2"/>
    <s v="India"/>
    <x v="0"/>
    <x v="2"/>
    <x v="1"/>
    <n v="6"/>
  </r>
  <r>
    <s v="ID0890"/>
    <d v="2012-05-27T13:41:05"/>
    <n v="10000"/>
    <n v="10000"/>
    <s v="USD"/>
    <n v="10000"/>
    <s v="Finance Staff"/>
    <x v="5"/>
    <s v="Viet Nam"/>
    <x v="67"/>
    <x v="0"/>
    <x v="4"/>
    <n v="4"/>
  </r>
  <r>
    <s v="ID0891"/>
    <d v="2012-05-27T13:42:15"/>
    <s v="inr 500000"/>
    <n v="500000"/>
    <s v="INR"/>
    <n v="8903.9583437212841"/>
    <s v="team coach"/>
    <x v="3"/>
    <s v="India"/>
    <x v="0"/>
    <x v="3"/>
    <x v="1"/>
    <n v="5"/>
  </r>
  <r>
    <s v="ID0892"/>
    <d v="2012-05-27T13:45:47"/>
    <n v="36500"/>
    <n v="36500"/>
    <s v="USD"/>
    <n v="36500"/>
    <s v="Accountant"/>
    <x v="5"/>
    <s v="Saudi Arabia"/>
    <x v="22"/>
    <x v="0"/>
    <x v="2"/>
    <n v="15"/>
  </r>
  <r>
    <s v="ID0893"/>
    <d v="2012-05-27T13:52:53"/>
    <s v="100,000 usd"/>
    <n v="100000"/>
    <s v="USD"/>
    <n v="100000"/>
    <s v="Director"/>
    <x v="4"/>
    <s v="MÃ©xico"/>
    <x v="26"/>
    <x v="1"/>
    <x v="2"/>
    <n v="10"/>
  </r>
  <r>
    <s v="ID0894"/>
    <d v="2012-05-27T14:04:31"/>
    <s v="Rs. 400000"/>
    <n v="400000"/>
    <s v="INR"/>
    <n v="7123.1666749770275"/>
    <s v="Accountancy"/>
    <x v="5"/>
    <s v="India"/>
    <x v="0"/>
    <x v="2"/>
    <x v="1"/>
    <n v="8"/>
  </r>
  <r>
    <s v="ID0895"/>
    <d v="2012-05-27T14:22:11"/>
    <s v="INR 23 L"/>
    <n v="2300000"/>
    <s v="INR"/>
    <n v="40958.208381117904"/>
    <s v="Manager - Business Planning &amp; Reporting"/>
    <x v="3"/>
    <s v="India"/>
    <x v="0"/>
    <x v="2"/>
    <x v="1"/>
    <n v="8"/>
  </r>
  <r>
    <s v="ID0896"/>
    <d v="2012-05-27T14:27:33"/>
    <s v="rs 100000"/>
    <n v="1200000"/>
    <s v="INR"/>
    <n v="21369.500024931083"/>
    <s v="ASST VICE PREDISDENT"/>
    <x v="4"/>
    <s v="India"/>
    <x v="0"/>
    <x v="0"/>
    <x v="2"/>
    <n v="17"/>
  </r>
  <r>
    <s v="ID0897"/>
    <d v="2012-05-27T14:47:21"/>
    <n v="120000"/>
    <n v="120000"/>
    <s v="INR"/>
    <n v="2136.9500024931081"/>
    <s v="co ordinator"/>
    <x v="3"/>
    <s v="India"/>
    <x v="0"/>
    <x v="0"/>
    <x v="1"/>
    <n v="5"/>
  </r>
  <r>
    <s v="ID0898"/>
    <d v="2012-05-27T14:49:12"/>
    <s v="5,00,000 INR"/>
    <n v="500000"/>
    <s v="INR"/>
    <n v="8903.9583437212841"/>
    <s v="Planning Engineer"/>
    <x v="2"/>
    <s v="India"/>
    <x v="0"/>
    <x v="2"/>
    <x v="3"/>
    <n v="3"/>
  </r>
  <r>
    <s v="ID0899"/>
    <d v="2012-05-27T14:50:56"/>
    <n v="1000000"/>
    <n v="1000000"/>
    <s v="INR"/>
    <n v="17807.916687442568"/>
    <s v="Engagement Lead"/>
    <x v="3"/>
    <s v="India"/>
    <x v="0"/>
    <x v="0"/>
    <x v="1"/>
    <n v="5"/>
  </r>
  <r>
    <s v="ID0900"/>
    <d v="2012-05-27T14:55:30"/>
    <s v="INR 850,000"/>
    <n v="850000"/>
    <s v="INR"/>
    <n v="15136.729184326183"/>
    <s v="Assistant Manager"/>
    <x v="3"/>
    <s v="India"/>
    <x v="0"/>
    <x v="2"/>
    <x v="3"/>
    <n v="3"/>
  </r>
  <r>
    <s v="ID0901"/>
    <d v="2012-05-27T15:01:02"/>
    <s v="PhP168000"/>
    <n v="168000"/>
    <s v="PHP"/>
    <n v="3982.448779308334"/>
    <s v="Clerk"/>
    <x v="0"/>
    <s v="Philippines"/>
    <x v="33"/>
    <x v="0"/>
    <x v="2"/>
    <n v="10"/>
  </r>
  <r>
    <s v="ID0903"/>
    <d v="2012-05-27T15:25:40"/>
    <n v="1300"/>
    <n v="15600"/>
    <s v="USD"/>
    <n v="15600"/>
    <s v="Document controller "/>
    <x v="1"/>
    <s v="Kuwait "/>
    <x v="68"/>
    <x v="0"/>
    <x v="2"/>
    <n v="13"/>
  </r>
  <r>
    <s v="ID0904"/>
    <d v="2012-05-27T15:26:34"/>
    <s v="180000 INR"/>
    <n v="180000"/>
    <s v="INR"/>
    <n v="3205.4250037396623"/>
    <s v="Executive"/>
    <x v="0"/>
    <s v="India"/>
    <x v="0"/>
    <x v="2"/>
    <x v="4"/>
    <n v="3.5"/>
  </r>
  <r>
    <s v="ID0905"/>
    <d v="2012-05-27T15:32:10"/>
    <n v="10000"/>
    <n v="10000"/>
    <s v="USD"/>
    <n v="10000"/>
    <s v="Planner"/>
    <x v="3"/>
    <s v="India"/>
    <x v="0"/>
    <x v="0"/>
    <x v="1"/>
    <n v="6"/>
  </r>
  <r>
    <s v="ID0906"/>
    <d v="2012-05-27T15:44:07"/>
    <n v="75010"/>
    <n v="75010"/>
    <s v="USD"/>
    <n v="75010"/>
    <s v="Senior Business Analyst"/>
    <x v="0"/>
    <s v="USA"/>
    <x v="2"/>
    <x v="2"/>
    <x v="1"/>
    <n v="6"/>
  </r>
  <r>
    <s v="ID0907"/>
    <d v="2012-05-27T15:44:52"/>
    <s v="Rs 600000/-"/>
    <n v="600000"/>
    <s v="INR"/>
    <n v="10684.750012465542"/>
    <s v="Manager"/>
    <x v="3"/>
    <s v="India"/>
    <x v="0"/>
    <x v="1"/>
    <x v="1"/>
    <n v="9"/>
  </r>
  <r>
    <s v="ID0908"/>
    <d v="2012-05-27T15:48:03"/>
    <n v="16350"/>
    <n v="16350"/>
    <s v="USD"/>
    <n v="16350"/>
    <s v="Estimator"/>
    <x v="3"/>
    <s v="India"/>
    <x v="0"/>
    <x v="0"/>
    <x v="1"/>
    <n v="5"/>
  </r>
  <r>
    <s v="ID0909"/>
    <d v="2012-05-27T16:10:04"/>
    <n v="80000"/>
    <n v="80000"/>
    <s v="GBP"/>
    <n v="126094.26176538273"/>
    <s v="Financial Modeller"/>
    <x v="5"/>
    <s v="UK"/>
    <x v="14"/>
    <x v="0"/>
    <x v="2"/>
    <n v="10"/>
  </r>
  <r>
    <s v="ID0910"/>
    <d v="2012-05-27T16:10:27"/>
    <n v="60000"/>
    <n v="60000"/>
    <s v="USD"/>
    <n v="60000"/>
    <s v="Cost accountant"/>
    <x v="5"/>
    <s v="Singapore"/>
    <x v="30"/>
    <x v="1"/>
    <x v="2"/>
    <n v="10"/>
  </r>
  <r>
    <s v="ID0911"/>
    <d v="2012-05-27T16:24:50"/>
    <n v="1300000"/>
    <n v="1300000"/>
    <s v="INR"/>
    <n v="23150.291693675339"/>
    <s v="banker"/>
    <x v="3"/>
    <s v="India"/>
    <x v="0"/>
    <x v="3"/>
    <x v="3"/>
    <n v="3"/>
  </r>
  <r>
    <s v="ID0912"/>
    <d v="2012-05-27T16:30:54"/>
    <n v="775000"/>
    <n v="775000"/>
    <s v="INR"/>
    <n v="13801.135432767991"/>
    <s v="Analyst"/>
    <x v="0"/>
    <s v="India"/>
    <x v="0"/>
    <x v="0"/>
    <x v="3"/>
    <n v="2"/>
  </r>
  <r>
    <s v="ID0913"/>
    <d v="2012-05-27T16:50:50"/>
    <s v="1050000 INR"/>
    <n v="1050000"/>
    <s v="INR"/>
    <n v="18698.312521814696"/>
    <s v="Manager Market Reesrach"/>
    <x v="3"/>
    <s v="India"/>
    <x v="0"/>
    <x v="1"/>
    <x v="1"/>
    <n v="5"/>
  </r>
  <r>
    <s v="ID0914"/>
    <d v="2012-05-27T17:10:36"/>
    <n v="36000"/>
    <n v="36000"/>
    <s v="USD"/>
    <n v="36000"/>
    <s v="QA Supervisor"/>
    <x v="1"/>
    <s v="Czech Republic"/>
    <x v="69"/>
    <x v="2"/>
    <x v="1"/>
    <n v="9"/>
  </r>
  <r>
    <s v="ID0915"/>
    <d v="2012-05-27T17:16:55"/>
    <s v="486000 INR"/>
    <n v="486000"/>
    <s v="INR"/>
    <n v="8654.6475100970874"/>
    <s v="Assistant manager"/>
    <x v="3"/>
    <s v="India"/>
    <x v="0"/>
    <x v="1"/>
    <x v="1"/>
    <n v="6"/>
  </r>
  <r>
    <s v="ID0916"/>
    <d v="2012-05-27T17:17:24"/>
    <s v="Â£65000"/>
    <n v="65000"/>
    <s v="GBP"/>
    <n v="102451.58768437347"/>
    <s v="Manager"/>
    <x v="3"/>
    <s v="UK"/>
    <x v="14"/>
    <x v="3"/>
    <x v="2"/>
    <n v="15"/>
  </r>
  <r>
    <s v="ID0917"/>
    <d v="2012-05-27T17:24:09"/>
    <n v="36400"/>
    <n v="36400"/>
    <s v="USD"/>
    <n v="36400"/>
    <s v="Analyst"/>
    <x v="0"/>
    <s v="Zimbabwe"/>
    <x v="70"/>
    <x v="0"/>
    <x v="2"/>
    <n v="20"/>
  </r>
  <r>
    <s v="ID0918"/>
    <d v="2012-05-27T18:19:31"/>
    <n v="64210.1"/>
    <n v="64210"/>
    <s v="GBP"/>
    <n v="101206.40684944032"/>
    <s v="HR Advisor - Systems &amp; MI"/>
    <x v="8"/>
    <s v="UK"/>
    <x v="14"/>
    <x v="0"/>
    <x v="2"/>
    <n v="16"/>
  </r>
  <r>
    <s v="ID0919"/>
    <d v="2012-05-27T18:33:51"/>
    <s v="300000RS"/>
    <n v="300000"/>
    <s v="INR"/>
    <n v="5342.3750062327708"/>
    <s v="ANALYST"/>
    <x v="0"/>
    <s v="India"/>
    <x v="0"/>
    <x v="0"/>
    <x v="3"/>
    <n v="0.5"/>
  </r>
  <r>
    <s v="ID0920"/>
    <d v="2012-05-27T19:39:26"/>
    <n v="104000"/>
    <n v="104000"/>
    <s v="AED"/>
    <n v="28310.79811950968"/>
    <s v="Financial Analyst"/>
    <x v="0"/>
    <s v="UAE"/>
    <x v="21"/>
    <x v="0"/>
    <x v="2"/>
    <n v="11"/>
  </r>
  <r>
    <s v="ID0921"/>
    <d v="2012-05-27T19:41:55"/>
    <n v="20500"/>
    <n v="20500"/>
    <s v="EUR"/>
    <n v="26043.18849932796"/>
    <s v="C&amp;B Manager"/>
    <x v="3"/>
    <s v="Poland"/>
    <x v="15"/>
    <x v="0"/>
    <x v="1"/>
    <n v="8"/>
  </r>
  <r>
    <s v="ID0922"/>
    <d v="2012-05-27T20:18:50"/>
    <s v="95000 AUD"/>
    <n v="95000"/>
    <s v="AUD"/>
    <n v="96891.417358250401"/>
    <s v="Senior Marketing Analyst"/>
    <x v="0"/>
    <s v="Australia"/>
    <x v="16"/>
    <x v="3"/>
    <x v="1"/>
    <n v="7"/>
  </r>
  <r>
    <s v="ID0923"/>
    <d v="2012-05-27T20:43:13"/>
    <s v="Rs. 144000"/>
    <n v="144000"/>
    <s v="INR"/>
    <n v="2564.3400029917298"/>
    <s v="operation supervisor"/>
    <x v="1"/>
    <s v="India"/>
    <x v="0"/>
    <x v="0"/>
    <x v="4"/>
    <n v="4"/>
  </r>
  <r>
    <s v="ID0924"/>
    <d v="2012-05-27T20:51:55"/>
    <n v="180000"/>
    <n v="180000"/>
    <s v="INR"/>
    <n v="3205.4250037396623"/>
    <s v="MIS TEAM MEMBER"/>
    <x v="7"/>
    <s v="India"/>
    <x v="0"/>
    <x v="1"/>
    <x v="1"/>
    <n v="8"/>
  </r>
  <r>
    <s v="ID0925"/>
    <d v="2012-05-27T21:04:07"/>
    <n v="600000"/>
    <n v="600000"/>
    <s v="INR"/>
    <n v="10684.750012465542"/>
    <s v="Sales Analyst"/>
    <x v="0"/>
    <s v="India"/>
    <x v="0"/>
    <x v="1"/>
    <x v="1"/>
    <n v="8"/>
  </r>
  <r>
    <s v="ID0927"/>
    <d v="2012-05-27T21:21:41"/>
    <n v="150000"/>
    <n v="150000"/>
    <s v="USD"/>
    <n v="150000"/>
    <s v="Controller"/>
    <x v="1"/>
    <s v="USA"/>
    <x v="2"/>
    <x v="0"/>
    <x v="2"/>
    <n v="25"/>
  </r>
  <r>
    <s v="ID0928"/>
    <d v="2012-05-27T21:24:42"/>
    <s v="7 Lakhs"/>
    <n v="700000"/>
    <s v="INR"/>
    <n v="12465.541681209797"/>
    <s v="Business Support Executive"/>
    <x v="3"/>
    <s v="India"/>
    <x v="0"/>
    <x v="0"/>
    <x v="3"/>
    <n v="3"/>
  </r>
  <r>
    <s v="ID0929"/>
    <d v="2012-05-27T21:44:39"/>
    <s v="15000 â‚¬"/>
    <n v="15000"/>
    <s v="EUR"/>
    <n v="19055.991584874118"/>
    <s v="analytic"/>
    <x v="0"/>
    <s v="Slovenia"/>
    <x v="71"/>
    <x v="0"/>
    <x v="4"/>
    <n v="4"/>
  </r>
  <r>
    <s v="ID0930"/>
    <d v="2012-05-27T21:49:55"/>
    <n v="105000"/>
    <n v="105000"/>
    <s v="USD"/>
    <n v="105000"/>
    <s v="business analyst"/>
    <x v="0"/>
    <s v="USA"/>
    <x v="2"/>
    <x v="0"/>
    <x v="2"/>
    <n v="20"/>
  </r>
  <r>
    <s v="ID0931"/>
    <d v="2012-05-27T22:05:15"/>
    <n v="24000"/>
    <n v="24000"/>
    <s v="USD"/>
    <n v="24000"/>
    <s v="business analyst"/>
    <x v="0"/>
    <s v="India"/>
    <x v="0"/>
    <x v="0"/>
    <x v="3"/>
    <n v="3"/>
  </r>
  <r>
    <s v="ID0932"/>
    <d v="2012-05-27T22:22:01"/>
    <s v="50000 GBP"/>
    <n v="50000"/>
    <s v="GBP"/>
    <n v="78808.913603364199"/>
    <s v="Finance Analyst"/>
    <x v="0"/>
    <s v="UK"/>
    <x v="14"/>
    <x v="1"/>
    <x v="2"/>
    <n v="10"/>
  </r>
  <r>
    <s v="ID0933"/>
    <d v="2012-05-27T22:35:22"/>
    <n v="42000"/>
    <n v="42000"/>
    <s v="USD"/>
    <n v="42000"/>
    <s v="Credit Controller"/>
    <x v="1"/>
    <s v="Saudi Arabia"/>
    <x v="22"/>
    <x v="1"/>
    <x v="2"/>
    <n v="15"/>
  </r>
  <r>
    <s v="ID0934"/>
    <d v="2012-05-27T22:40:38"/>
    <s v="R$ 19.200,00"/>
    <n v="19200"/>
    <s v="BRL"/>
    <n v="9490.1984044603923"/>
    <s v="Programmer"/>
    <x v="0"/>
    <s v="Brazil"/>
    <x v="24"/>
    <x v="1"/>
    <x v="1"/>
    <n v="8"/>
  </r>
  <r>
    <s v="ID0935"/>
    <d v="2012-05-27T22:58:39"/>
    <n v="60000"/>
    <n v="60000"/>
    <s v="USD"/>
    <n v="60000"/>
    <s v="Consultant"/>
    <x v="8"/>
    <s v="Singapore"/>
    <x v="30"/>
    <x v="0"/>
    <x v="1"/>
    <n v="5"/>
  </r>
  <r>
    <s v="ID0936"/>
    <d v="2012-05-27T23:03:21"/>
    <n v="1000000"/>
    <n v="1000000"/>
    <s v="INR"/>
    <n v="17807.916687442568"/>
    <s v="business"/>
    <x v="3"/>
    <s v="India"/>
    <x v="0"/>
    <x v="1"/>
    <x v="1"/>
    <n v="8"/>
  </r>
  <r>
    <s v="ID0937"/>
    <d v="2012-05-27T23:10:01"/>
    <s v="Rs.7,00,000"/>
    <n v="700000"/>
    <s v="INR"/>
    <n v="12465.541681209797"/>
    <s v="Business Analyst"/>
    <x v="0"/>
    <s v="India"/>
    <x v="0"/>
    <x v="1"/>
    <x v="3"/>
    <n v="1"/>
  </r>
  <r>
    <s v="ID0938"/>
    <d v="2012-05-27T23:32:30"/>
    <n v="20571"/>
    <n v="20571"/>
    <s v="USD"/>
    <n v="20571"/>
    <s v="CFO"/>
    <x v="4"/>
    <s v="Albania"/>
    <x v="72"/>
    <x v="0"/>
    <x v="1"/>
    <n v="8"/>
  </r>
  <r>
    <s v="ID0939"/>
    <d v="2012-05-27T23:43:21"/>
    <n v="290"/>
    <n v="3480"/>
    <s v="USD"/>
    <n v="3480"/>
    <s v="Reconciliation Manager in Textile Mill"/>
    <x v="3"/>
    <s v="Pakistan"/>
    <x v="3"/>
    <x v="1"/>
    <x v="1"/>
    <n v="6"/>
  </r>
  <r>
    <s v="ID0940"/>
    <d v="2012-05-27T23:46:03"/>
    <n v="18060"/>
    <n v="18060"/>
    <s v="USD"/>
    <n v="18060"/>
    <s v="Reporting Supervisor"/>
    <x v="7"/>
    <s v="Philippines"/>
    <x v="33"/>
    <x v="0"/>
    <x v="2"/>
    <n v="12"/>
  </r>
  <r>
    <s v="ID0941"/>
    <d v="2012-05-27T23:47:25"/>
    <s v="30000 $"/>
    <n v="30000"/>
    <s v="USD"/>
    <n v="30000"/>
    <s v="Financial Expert"/>
    <x v="5"/>
    <s v="Iran"/>
    <x v="40"/>
    <x v="2"/>
    <x v="2"/>
    <n v="30"/>
  </r>
  <r>
    <s v="ID0943"/>
    <d v="2012-05-27T23:52:48"/>
    <s v="usd 2000 per month"/>
    <n v="24000"/>
    <s v="USD"/>
    <n v="24000"/>
    <s v="sr manager"/>
    <x v="3"/>
    <s v="India"/>
    <x v="0"/>
    <x v="0"/>
    <x v="2"/>
    <n v="10"/>
  </r>
  <r>
    <s v="ID0944"/>
    <d v="2012-05-28T00:10:43"/>
    <n v="63200"/>
    <n v="63200"/>
    <s v="EUR"/>
    <n v="80289.244544269619"/>
    <s v="Consultant"/>
    <x v="8"/>
    <s v="France"/>
    <x v="19"/>
    <x v="0"/>
    <x v="3"/>
    <n v="3"/>
  </r>
  <r>
    <s v="ID0945"/>
    <d v="2012-05-28T00:17:26"/>
    <n v="70000"/>
    <n v="70000"/>
    <s v="USD"/>
    <n v="70000"/>
    <s v="Client Manager"/>
    <x v="3"/>
    <s v="USA"/>
    <x v="2"/>
    <x v="0"/>
    <x v="4"/>
    <n v="4"/>
  </r>
  <r>
    <s v="ID0946"/>
    <d v="2012-05-28T00:28:56"/>
    <s v="Rs 40000"/>
    <n v="480000"/>
    <s v="INR"/>
    <n v="8547.8000099724322"/>
    <s v="Manager"/>
    <x v="3"/>
    <s v="India"/>
    <x v="0"/>
    <x v="2"/>
    <x v="3"/>
    <n v="2"/>
  </r>
  <r>
    <s v="ID0948"/>
    <d v="2012-05-28T00:36:20"/>
    <s v="INR 600K"/>
    <n v="600000"/>
    <s v="INR"/>
    <n v="10684.750012465542"/>
    <s v="Asst. Mgr. Finance"/>
    <x v="0"/>
    <s v="India"/>
    <x v="0"/>
    <x v="0"/>
    <x v="2"/>
    <n v="11"/>
  </r>
  <r>
    <s v="ID0949"/>
    <d v="2012-05-28T00:43:40"/>
    <s v="600000 INR"/>
    <n v="600000"/>
    <s v="INR"/>
    <n v="10684.750012465542"/>
    <s v="Executive"/>
    <x v="0"/>
    <s v="India"/>
    <x v="0"/>
    <x v="2"/>
    <x v="4"/>
    <n v="4"/>
  </r>
  <r>
    <s v="ID0950"/>
    <d v="2012-05-28T00:48:23"/>
    <n v="20000"/>
    <n v="20000"/>
    <s v="USD"/>
    <n v="20000"/>
    <s v="Financial Modeller"/>
    <x v="5"/>
    <s v="Zambia"/>
    <x v="73"/>
    <x v="1"/>
    <x v="3"/>
    <n v="2"/>
  </r>
  <r>
    <s v="ID0951"/>
    <d v="2012-05-28T01:17:17"/>
    <s v="42000 â‚¬"/>
    <n v="42000"/>
    <s v="EUR"/>
    <n v="53356.776437647524"/>
    <s v="Consultant"/>
    <x v="8"/>
    <s v="Germany"/>
    <x v="5"/>
    <x v="2"/>
    <x v="3"/>
    <n v="3"/>
  </r>
  <r>
    <s v="ID0952"/>
    <d v="2012-05-28T01:29:19"/>
    <n v="3000"/>
    <n v="36000"/>
    <s v="USD"/>
    <n v="36000"/>
    <s v="Accountant"/>
    <x v="5"/>
    <s v="United Arab Emirates"/>
    <x v="21"/>
    <x v="0"/>
    <x v="4"/>
    <n v="4.5"/>
  </r>
  <r>
    <s v="ID0953"/>
    <d v="2012-05-28T01:30:29"/>
    <n v="57000"/>
    <n v="57000"/>
    <s v="USD"/>
    <n v="57000"/>
    <s v="Construction Engineer"/>
    <x v="2"/>
    <s v="USA"/>
    <x v="2"/>
    <x v="2"/>
    <x v="4"/>
    <n v="4"/>
  </r>
  <r>
    <s v="ID0954"/>
    <d v="2012-05-28T01:47:29"/>
    <n v="135000"/>
    <n v="135000"/>
    <s v="USD"/>
    <n v="135000"/>
    <s v="Marketing Insights Manager"/>
    <x v="3"/>
    <s v="USA"/>
    <x v="2"/>
    <x v="1"/>
    <x v="2"/>
    <n v="15"/>
  </r>
  <r>
    <s v="ID0955"/>
    <d v="2012-05-28T02:25:13"/>
    <n v="75000"/>
    <n v="75000"/>
    <s v="EUR"/>
    <n v="95279.957924370581"/>
    <s v="Risk analyst"/>
    <x v="0"/>
    <s v="Netherlands"/>
    <x v="18"/>
    <x v="0"/>
    <x v="4"/>
    <n v="4"/>
  </r>
  <r>
    <s v="ID0957"/>
    <d v="2012-05-28T03:34:14"/>
    <n v="45000"/>
    <n v="45000"/>
    <s v="EUR"/>
    <n v="57167.974754622352"/>
    <s v="data analist"/>
    <x v="0"/>
    <s v="netherlands"/>
    <x v="18"/>
    <x v="2"/>
    <x v="2"/>
    <n v="10"/>
  </r>
  <r>
    <s v="ID0958"/>
    <d v="2012-05-28T03:44:00"/>
    <s v="2,000,000 Naira"/>
    <n v="2000000"/>
    <s v="NAIRA"/>
    <n v="12326.656394453004"/>
    <s v="Head Business Advisory"/>
    <x v="3"/>
    <s v="Nigeria"/>
    <x v="61"/>
    <x v="0"/>
    <x v="1"/>
    <n v="5"/>
  </r>
  <r>
    <s v="ID0959"/>
    <d v="2012-05-28T04:05:14"/>
    <n v="8000"/>
    <n v="8000"/>
    <s v="USD"/>
    <n v="8000"/>
    <s v="IT Analyst"/>
    <x v="0"/>
    <s v="India"/>
    <x v="0"/>
    <x v="3"/>
    <x v="1"/>
    <n v="5"/>
  </r>
  <r>
    <s v="ID0960"/>
    <d v="2012-05-28T04:40:41"/>
    <s v="48000 $"/>
    <n v="48000"/>
    <s v="USD"/>
    <n v="48000"/>
    <s v="Merchandise planner"/>
    <x v="3"/>
    <s v="France"/>
    <x v="19"/>
    <x v="0"/>
    <x v="1"/>
    <n v="5"/>
  </r>
  <r>
    <s v="ID0961"/>
    <d v="2012-05-28T05:07:44"/>
    <n v="40000"/>
    <n v="40000"/>
    <s v="USD"/>
    <n v="40000"/>
    <s v="analyst"/>
    <x v="0"/>
    <s v="NZ"/>
    <x v="49"/>
    <x v="0"/>
    <x v="1"/>
    <n v="5"/>
  </r>
  <r>
    <s v="ID0962"/>
    <d v="2012-05-28T05:09:12"/>
    <s v="NZ$ 75000"/>
    <n v="75000"/>
    <s v="NZD"/>
    <n v="59819.107020370408"/>
    <s v="Information Analyst"/>
    <x v="0"/>
    <s v="New  Zealand"/>
    <x v="49"/>
    <x v="0"/>
    <x v="2"/>
    <n v="10"/>
  </r>
  <r>
    <s v="ID0963"/>
    <d v="2012-05-28T05:12:38"/>
    <n v="150000"/>
    <n v="150000"/>
    <s v="USD"/>
    <n v="150000"/>
    <s v="Software Tester"/>
    <x v="0"/>
    <s v="Switzerland"/>
    <x v="10"/>
    <x v="3"/>
    <x v="2"/>
    <n v="20"/>
  </r>
  <r>
    <s v="ID0964"/>
    <d v="2012-05-28T05:20:41"/>
    <n v="80000"/>
    <n v="80000"/>
    <s v="AUD"/>
    <n v="81592.772512210868"/>
    <s v="Billing manager"/>
    <x v="3"/>
    <s v="Australia"/>
    <x v="16"/>
    <x v="0"/>
    <x v="2"/>
    <n v="25"/>
  </r>
  <r>
    <s v="ID0965"/>
    <d v="2012-05-28T05:48:56"/>
    <n v="95000"/>
    <n v="95000"/>
    <s v="AUD"/>
    <n v="96891.417358250401"/>
    <s v="financial analyst"/>
    <x v="0"/>
    <s v="Australia"/>
    <x v="16"/>
    <x v="2"/>
    <x v="2"/>
    <n v="20"/>
  </r>
  <r>
    <s v="ID0966"/>
    <d v="2012-05-28T05:51:10"/>
    <s v="AUD90000"/>
    <n v="90000"/>
    <s v="AUD"/>
    <n v="91791.869076237213"/>
    <s v="Senior Research Analyst"/>
    <x v="0"/>
    <s v="Australia"/>
    <x v="16"/>
    <x v="0"/>
    <x v="2"/>
    <n v="13"/>
  </r>
  <r>
    <s v="ID0967"/>
    <d v="2012-05-28T05:51:20"/>
    <n v="15000"/>
    <n v="15000"/>
    <s v="USD"/>
    <n v="15000"/>
    <s v="Quality Executive"/>
    <x v="0"/>
    <s v="India"/>
    <x v="0"/>
    <x v="2"/>
    <x v="3"/>
    <n v="2"/>
  </r>
  <r>
    <s v="ID0968"/>
    <d v="2012-05-28T06:25:36"/>
    <s v="AU$65"/>
    <n v="65000"/>
    <s v="AUD"/>
    <n v="66294.12766617132"/>
    <s v="Business Support "/>
    <x v="3"/>
    <s v="Australia"/>
    <x v="16"/>
    <x v="2"/>
    <x v="1"/>
    <n v="5"/>
  </r>
  <r>
    <s v="ID0969"/>
    <d v="2012-05-28T06:35:50"/>
    <n v="100000"/>
    <n v="100000"/>
    <s v="AUD"/>
    <n v="101990.96564026357"/>
    <s v="Senior Consultant"/>
    <x v="8"/>
    <s v="Australia"/>
    <x v="16"/>
    <x v="1"/>
    <x v="1"/>
    <n v="6"/>
  </r>
  <r>
    <s v="ID0970"/>
    <d v="2012-05-28T06:51:54"/>
    <n v="60000"/>
    <n v="60000"/>
    <s v="USD"/>
    <n v="60000"/>
    <s v="Sales Manager"/>
    <x v="3"/>
    <s v="USA"/>
    <x v="2"/>
    <x v="2"/>
    <x v="3"/>
    <n v="3"/>
  </r>
  <r>
    <s v="ID0971"/>
    <d v="2012-05-28T06:52:05"/>
    <n v="43000"/>
    <n v="43000"/>
    <s v="AUD"/>
    <n v="43856.11522531334"/>
    <s v="Finance Officer"/>
    <x v="3"/>
    <s v="Australia"/>
    <x v="16"/>
    <x v="1"/>
    <x v="3"/>
    <n v="1"/>
  </r>
  <r>
    <s v="ID0972"/>
    <d v="2012-05-28T06:52:05"/>
    <n v="45616"/>
    <n v="45616"/>
    <s v="USD"/>
    <n v="45616"/>
    <s v="Assistant Fleet Analyst"/>
    <x v="0"/>
    <s v="Australia"/>
    <x v="16"/>
    <x v="0"/>
    <x v="3"/>
    <n v="1.5"/>
  </r>
  <r>
    <s v="ID0973"/>
    <d v="2012-05-28T07:00:25"/>
    <n v="95000"/>
    <n v="95000"/>
    <s v="NZD"/>
    <n v="75770.868892469181"/>
    <s v="Cost Accountant"/>
    <x v="5"/>
    <s v="New Zealand"/>
    <x v="49"/>
    <x v="0"/>
    <x v="2"/>
    <n v="20"/>
  </r>
  <r>
    <s v="ID0974"/>
    <d v="2012-05-28T07:21:12"/>
    <n v="56600"/>
    <n v="56600"/>
    <s v="AUD"/>
    <n v="57726.886552389187"/>
    <s v="Operations Coordinator"/>
    <x v="3"/>
    <s v="Australia"/>
    <x v="16"/>
    <x v="2"/>
    <x v="3"/>
    <n v="2"/>
  </r>
  <r>
    <s v="ID0975"/>
    <d v="2012-05-28T07:23:07"/>
    <n v="20000"/>
    <n v="20000"/>
    <s v="USD"/>
    <n v="20000"/>
    <s v="data analyst"/>
    <x v="0"/>
    <s v="Australia"/>
    <x v="16"/>
    <x v="2"/>
    <x v="3"/>
    <n v="2"/>
  </r>
  <r>
    <s v="ID0976"/>
    <d v="2012-05-28T07:28:07"/>
    <s v="AUD$200,000"/>
    <n v="200000"/>
    <s v="AUD"/>
    <n v="203981.93128052715"/>
    <s v="Corporate Finance Manager"/>
    <x v="3"/>
    <s v="Australia"/>
    <x v="16"/>
    <x v="0"/>
    <x v="2"/>
    <n v="15"/>
  </r>
  <r>
    <s v="ID0977"/>
    <d v="2012-05-28T07:28:34"/>
    <n v="50000"/>
    <n v="50000"/>
    <s v="AUD"/>
    <n v="50995.482820131787"/>
    <s v="Operations"/>
    <x v="1"/>
    <s v="Australia"/>
    <x v="16"/>
    <x v="3"/>
    <x v="1"/>
    <n v="5"/>
  </r>
  <r>
    <s v="ID0978"/>
    <d v="2012-05-28T07:29:43"/>
    <n v="125000"/>
    <n v="125000"/>
    <s v="AUD"/>
    <n v="127488.70705032947"/>
    <s v="Director, Informatics"/>
    <x v="4"/>
    <s v="Australia"/>
    <x v="16"/>
    <x v="0"/>
    <x v="2"/>
    <n v="15"/>
  </r>
  <r>
    <s v="ID0979"/>
    <d v="2012-05-28T07:33:29"/>
    <n v="65000"/>
    <n v="65000"/>
    <s v="AUD"/>
    <n v="66294.12766617132"/>
    <s v="Data Analyst"/>
    <x v="0"/>
    <s v="Australia"/>
    <x v="16"/>
    <x v="0"/>
    <x v="4"/>
    <n v="4"/>
  </r>
  <r>
    <s v="ID0980"/>
    <d v="2012-05-28T07:39:22"/>
    <n v="62000"/>
    <n v="62000"/>
    <s v="AUD"/>
    <n v="63234.398696963413"/>
    <s v="Business Analyst"/>
    <x v="0"/>
    <s v="Australia"/>
    <x v="16"/>
    <x v="0"/>
    <x v="3"/>
    <n v="3"/>
  </r>
  <r>
    <s v="ID0981"/>
    <d v="2012-05-28T07:46:28"/>
    <n v="260000"/>
    <n v="260000"/>
    <s v="USD"/>
    <n v="260000"/>
    <s v="CFO"/>
    <x v="4"/>
    <s v="USA"/>
    <x v="2"/>
    <x v="2"/>
    <x v="2"/>
    <n v="10"/>
  </r>
  <r>
    <s v="ID0983"/>
    <d v="2012-05-28T07:59:49"/>
    <n v="110000"/>
    <n v="110000"/>
    <s v="AUD"/>
    <n v="112190.06220428993"/>
    <s v="Sustainability Strategy Advisor"/>
    <x v="3"/>
    <s v="Australia"/>
    <x v="16"/>
    <x v="2"/>
    <x v="1"/>
    <n v="8"/>
  </r>
  <r>
    <s v="ID0984"/>
    <d v="2012-05-28T08:03:10"/>
    <s v="AUD$70,000"/>
    <n v="70000"/>
    <s v="AUD"/>
    <n v="71393.675948184507"/>
    <s v="Business Development"/>
    <x v="3"/>
    <s v="Australia"/>
    <x v="16"/>
    <x v="0"/>
    <x v="1"/>
    <n v="7"/>
  </r>
  <r>
    <s v="ID0985"/>
    <d v="2012-05-28T08:22:44"/>
    <s v="USD 85000.00"/>
    <n v="85000"/>
    <s v="USD"/>
    <n v="85000"/>
    <s v="Reporting and DB Analyist"/>
    <x v="7"/>
    <s v="Australia"/>
    <x v="16"/>
    <x v="0"/>
    <x v="1"/>
    <n v="8"/>
  </r>
  <r>
    <s v="ID0986"/>
    <d v="2012-05-28T08:26:43"/>
    <n v="94000"/>
    <n v="94000"/>
    <s v="AUD"/>
    <n v="95871.50770184776"/>
    <s v="Business Analyst"/>
    <x v="0"/>
    <s v="Australia"/>
    <x v="16"/>
    <x v="2"/>
    <x v="3"/>
    <n v="2.5"/>
  </r>
  <r>
    <s v="ID0987"/>
    <d v="2012-05-28T08:35:32"/>
    <s v="A$107000"/>
    <n v="107000"/>
    <s v="AUD"/>
    <n v="109130.33323508203"/>
    <s v="Management Accountant"/>
    <x v="3"/>
    <s v="Australia"/>
    <x v="16"/>
    <x v="0"/>
    <x v="2"/>
    <n v="35"/>
  </r>
  <r>
    <s v="ID0988"/>
    <d v="2012-05-28T08:39:53"/>
    <n v="3000"/>
    <n v="36000"/>
    <s v="USD"/>
    <n v="36000"/>
    <s v="Project manager"/>
    <x v="3"/>
    <s v="malaysia"/>
    <x v="74"/>
    <x v="3"/>
    <x v="3"/>
    <n v="3"/>
  </r>
  <r>
    <s v="ID0989"/>
    <d v="2012-05-28T08:41:13"/>
    <n v="120000"/>
    <n v="120000"/>
    <s v="AUD"/>
    <n v="122389.15876831629"/>
    <s v="analyst"/>
    <x v="0"/>
    <s v="Australia"/>
    <x v="16"/>
    <x v="0"/>
    <x v="3"/>
    <n v="2"/>
  </r>
  <r>
    <s v="ID0990"/>
    <d v="2012-05-28T08:47:39"/>
    <s v="AU$52.000"/>
    <n v="52000"/>
    <s v="AUD"/>
    <n v="53035.30213293706"/>
    <s v="Shipping Administrator"/>
    <x v="0"/>
    <s v="Australia"/>
    <x v="16"/>
    <x v="0"/>
    <x v="4"/>
    <n v="4"/>
  </r>
  <r>
    <s v="ID0991"/>
    <d v="2012-05-28T08:48:56"/>
    <n v="125000"/>
    <n v="125000"/>
    <s v="USD"/>
    <n v="125000"/>
    <s v="VP, Operational Analytics"/>
    <x v="4"/>
    <s v="USA"/>
    <x v="2"/>
    <x v="0"/>
    <x v="2"/>
    <n v="10"/>
  </r>
  <r>
    <s v="ID0992"/>
    <d v="2012-05-28T09:03:56"/>
    <n v="19000"/>
    <n v="19000"/>
    <s v="USD"/>
    <n v="19000"/>
    <s v="Finance analyst"/>
    <x v="0"/>
    <s v="China"/>
    <x v="54"/>
    <x v="0"/>
    <x v="1"/>
    <n v="6"/>
  </r>
  <r>
    <s v="ID0993"/>
    <d v="2012-05-28T09:12:27"/>
    <n v="92000"/>
    <n v="92000"/>
    <s v="AUD"/>
    <n v="93831.688389042494"/>
    <s v="Finance analyst"/>
    <x v="0"/>
    <s v="Australia"/>
    <x v="16"/>
    <x v="1"/>
    <x v="1"/>
    <n v="6"/>
  </r>
  <r>
    <s v="ID0994"/>
    <d v="2012-05-28T09:21:56"/>
    <n v="100000"/>
    <n v="100000"/>
    <s v="AUD"/>
    <n v="101990.96564026357"/>
    <s v="Reporting Analyst"/>
    <x v="0"/>
    <s v="Australia"/>
    <x v="16"/>
    <x v="0"/>
    <x v="2"/>
    <n v="20"/>
  </r>
  <r>
    <s v="ID0995"/>
    <d v="2012-05-28T09:26:10"/>
    <n v="120000"/>
    <n v="120000"/>
    <s v="AUD"/>
    <n v="122389.15876831629"/>
    <s v="HSLP Data Analyst"/>
    <x v="0"/>
    <s v="Australia"/>
    <x v="16"/>
    <x v="0"/>
    <x v="1"/>
    <n v="5"/>
  </r>
  <r>
    <s v="ID0996"/>
    <d v="2012-05-28T09:38:29"/>
    <n v="35000"/>
    <n v="35000"/>
    <s v="CAD"/>
    <n v="34417.653306061438"/>
    <s v="Reporting Analyst"/>
    <x v="0"/>
    <s v="Canada"/>
    <x v="17"/>
    <x v="1"/>
    <x v="4"/>
    <n v="4"/>
  </r>
  <r>
    <s v="ID0997"/>
    <d v="2012-05-28T09:40:10"/>
    <s v="US$12,000/year"/>
    <n v="12000"/>
    <s v="USD"/>
    <n v="12000"/>
    <s v="Manager"/>
    <x v="3"/>
    <s v="Asia"/>
    <x v="75"/>
    <x v="1"/>
    <x v="3"/>
    <n v="3"/>
  </r>
  <r>
    <s v="ID0998"/>
    <d v="2012-05-28T09:41:04"/>
    <n v="204000"/>
    <n v="204000"/>
    <s v="INR"/>
    <n v="3632.815004238284"/>
    <s v="Retired Government Officer, having knowledge in excel."/>
    <x v="3"/>
    <s v="India"/>
    <x v="0"/>
    <x v="0"/>
    <x v="3"/>
    <n v="0"/>
  </r>
  <r>
    <s v="ID0999"/>
    <d v="2012-05-28T09:43:33"/>
    <s v="1200000 INR"/>
    <n v="1200000"/>
    <s v="INR"/>
    <n v="21369.500024931083"/>
    <s v="Senior Consultant"/>
    <x v="8"/>
    <s v="India"/>
    <x v="0"/>
    <x v="1"/>
    <x v="1"/>
    <n v="6"/>
  </r>
  <r>
    <s v="ID1000"/>
    <d v="2012-05-28T09:51:24"/>
    <s v="Rs. 500000"/>
    <n v="500000"/>
    <s v="INR"/>
    <n v="8903.9583437212841"/>
    <s v="Business Analyst"/>
    <x v="0"/>
    <s v="India"/>
    <x v="0"/>
    <x v="0"/>
    <x v="1"/>
    <n v="7"/>
  </r>
  <r>
    <s v="ID1001"/>
    <d v="2012-05-28T10:15:27"/>
    <s v="RM48,000"/>
    <n v="48000"/>
    <s v="MYR"/>
    <n v="15206.427249917633"/>
    <s v="Credit Risk Manager"/>
    <x v="3"/>
    <s v="Malaysia"/>
    <x v="74"/>
    <x v="0"/>
    <x v="3"/>
    <n v="2"/>
  </r>
  <r>
    <s v="ID1002"/>
    <d v="2012-05-28T10:21:58"/>
    <s v="NZD 180000"/>
    <n v="180000"/>
    <s v="NZD"/>
    <n v="143565.85684888897"/>
    <s v="Commercial Manager"/>
    <x v="3"/>
    <s v="New Zealand"/>
    <x v="49"/>
    <x v="0"/>
    <x v="2"/>
    <n v="25"/>
  </r>
  <r>
    <s v="ID1003"/>
    <d v="2012-05-28T10:25:51"/>
    <s v="Rs.5,45,000"/>
    <n v="545000"/>
    <s v="INR"/>
    <n v="9705.3145946561999"/>
    <s v="Assistant Manager"/>
    <x v="3"/>
    <s v="India"/>
    <x v="0"/>
    <x v="2"/>
    <x v="1"/>
    <n v="6"/>
  </r>
  <r>
    <s v="ID1004"/>
    <d v="2012-05-28T10:27:45"/>
    <s v="Rs.10,00,000"/>
    <n v="1000000"/>
    <s v="INR"/>
    <n v="17807.916687442568"/>
    <s v="Credit Manager - Loans"/>
    <x v="3"/>
    <s v="India"/>
    <x v="0"/>
    <x v="1"/>
    <x v="1"/>
    <n v="8"/>
  </r>
  <r>
    <s v="ID1005"/>
    <d v="2012-05-28T10:27:48"/>
    <n v="180000"/>
    <n v="180000"/>
    <s v="INR"/>
    <n v="3205.4250037396623"/>
    <s v="Audit executive"/>
    <x v="0"/>
    <s v="INDIA"/>
    <x v="0"/>
    <x v="0"/>
    <x v="2"/>
    <n v="10"/>
  </r>
  <r>
    <s v="ID1006"/>
    <d v="2012-05-28T10:29:41"/>
    <s v="$45,000  USD"/>
    <n v="45000"/>
    <s v="USD"/>
    <n v="45000"/>
    <s v="Staff accountant -- Auditing"/>
    <x v="5"/>
    <s v="USA"/>
    <x v="2"/>
    <x v="1"/>
    <x v="3"/>
    <n v="3"/>
  </r>
  <r>
    <s v="ID1007"/>
    <d v="2012-05-28T10:38:53"/>
    <n v="700000"/>
    <n v="700000"/>
    <s v="INR"/>
    <n v="12465.541681209797"/>
    <s v="Asst Manager - Quality"/>
    <x v="3"/>
    <s v="India"/>
    <x v="0"/>
    <x v="2"/>
    <x v="1"/>
    <n v="7"/>
  </r>
  <r>
    <s v="ID1008"/>
    <d v="2012-05-28T10:41:38"/>
    <n v="94000"/>
    <n v="94000"/>
    <s v="AUD"/>
    <n v="95871.50770184776"/>
    <s v="Principal Analyst"/>
    <x v="0"/>
    <s v="Australia"/>
    <x v="16"/>
    <x v="2"/>
    <x v="2"/>
    <n v="14"/>
  </r>
  <r>
    <s v="ID1009"/>
    <d v="2012-05-28T10:42:08"/>
    <n v="170000"/>
    <n v="170000"/>
    <s v="AUD"/>
    <n v="173384.64158844808"/>
    <s v="Business Consultant"/>
    <x v="8"/>
    <s v="Australia"/>
    <x v="16"/>
    <x v="2"/>
    <x v="1"/>
    <n v="8"/>
  </r>
  <r>
    <s v="ID1010"/>
    <d v="2012-05-28T11:11:53"/>
    <n v="650000"/>
    <n v="650000"/>
    <s v="INR"/>
    <n v="11575.14584683767"/>
    <s v="Ass Research  Manager"/>
    <x v="3"/>
    <s v="India"/>
    <x v="0"/>
    <x v="2"/>
    <x v="3"/>
    <n v="1"/>
  </r>
  <r>
    <s v="ID1011"/>
    <d v="2012-05-28T11:31:20"/>
    <n v="18000"/>
    <n v="18000"/>
    <s v="USD"/>
    <n v="18000"/>
    <s v="Data Specialist"/>
    <x v="6"/>
    <s v="India"/>
    <x v="0"/>
    <x v="1"/>
    <x v="1"/>
    <n v="8"/>
  </r>
  <r>
    <s v="ID1012"/>
    <d v="2012-05-28T11:33:05"/>
    <s v="AUD$70,000"/>
    <n v="70000"/>
    <s v="AUD"/>
    <n v="71393.675948184507"/>
    <s v="Director"/>
    <x v="4"/>
    <s v="Australia"/>
    <x v="16"/>
    <x v="1"/>
    <x v="3"/>
    <n v="2"/>
  </r>
  <r>
    <s v="ID1013"/>
    <d v="2012-05-28T11:33:07"/>
    <s v="350000 Rs"/>
    <n v="350000"/>
    <s v="INR"/>
    <n v="6232.7708406048987"/>
    <s v="Data Analyst"/>
    <x v="0"/>
    <s v="India"/>
    <x v="0"/>
    <x v="0"/>
    <x v="3"/>
    <n v="2.5"/>
  </r>
  <r>
    <s v="ID1014"/>
    <d v="2012-05-28T11:37:17"/>
    <s v="LKR 240000"/>
    <n v="240000"/>
    <s v="LKR"/>
    <n v="1805.7739622442759"/>
    <s v="Management Trainee"/>
    <x v="3"/>
    <s v="Sri Lanka"/>
    <x v="55"/>
    <x v="0"/>
    <x v="3"/>
    <n v="3"/>
  </r>
  <r>
    <s v="ID1015"/>
    <d v="2012-05-28T11:39:01"/>
    <s v="Rs.6.4 lakhs"/>
    <n v="640000"/>
    <s v="INR"/>
    <n v="11397.066679963244"/>
    <s v="Sr.Analyst - Process Excellence"/>
    <x v="0"/>
    <s v="India"/>
    <x v="0"/>
    <x v="1"/>
    <x v="1"/>
    <n v="6"/>
  </r>
  <r>
    <s v="ID1016"/>
    <d v="2012-05-28T11:41:11"/>
    <n v="15000"/>
    <n v="15000"/>
    <s v="USD"/>
    <n v="15000"/>
    <s v="Operations Management"/>
    <x v="3"/>
    <s v="India"/>
    <x v="0"/>
    <x v="0"/>
    <x v="4"/>
    <n v="4"/>
  </r>
  <r>
    <s v="ID1017"/>
    <d v="2012-05-28T11:58:39"/>
    <s v="R308 500"/>
    <n v="308500"/>
    <s v="ZAR"/>
    <n v="37612.869087708088"/>
    <s v="Management Information Consultant"/>
    <x v="3"/>
    <s v="South Africa"/>
    <x v="11"/>
    <x v="1"/>
    <x v="3"/>
    <n v="3"/>
  </r>
  <r>
    <s v="ID1018"/>
    <d v="2012-05-28T12:00:14"/>
    <n v="3.65"/>
    <n v="365000"/>
    <s v="INR"/>
    <n v="6499.8895909165376"/>
    <s v="associate analyst"/>
    <x v="0"/>
    <s v="India"/>
    <x v="0"/>
    <x v="0"/>
    <x v="3"/>
    <n v="3"/>
  </r>
  <r>
    <s v="ID1019"/>
    <d v="2012-05-28T12:09:37"/>
    <s v="usd 20.000"/>
    <n v="20000"/>
    <s v="USD"/>
    <n v="20000"/>
    <s v="Head of Financial Reporting"/>
    <x v="7"/>
    <s v="Paraguay"/>
    <x v="76"/>
    <x v="1"/>
    <x v="1"/>
    <n v="6"/>
  </r>
  <r>
    <s v="ID1020"/>
    <d v="2012-05-28T12:10:09"/>
    <n v="7265"/>
    <n v="7265"/>
    <s v="USD"/>
    <n v="7265"/>
    <s v="Softwar Engineer"/>
    <x v="2"/>
    <s v="India"/>
    <x v="0"/>
    <x v="0"/>
    <x v="1"/>
    <n v="6"/>
  </r>
  <r>
    <s v="ID1021"/>
    <d v="2012-05-28T12:15:53"/>
    <s v="SGD92,000"/>
    <n v="92000"/>
    <s v="SGD"/>
    <n v="72571.80269935554"/>
    <s v="Finance Manager"/>
    <x v="3"/>
    <s v="Singapore"/>
    <x v="30"/>
    <x v="1"/>
    <x v="2"/>
    <n v="15"/>
  </r>
  <r>
    <s v="ID1023"/>
    <d v="2012-05-28T12:20:48"/>
    <s v="INR 4.5 Lac"/>
    <n v="450000"/>
    <s v="INR"/>
    <n v="8013.5625093491553"/>
    <s v="Asst. Manager"/>
    <x v="3"/>
    <s v="India"/>
    <x v="0"/>
    <x v="1"/>
    <x v="2"/>
    <n v="15"/>
  </r>
  <r>
    <s v="ID1024"/>
    <d v="2012-05-28T12:26:01"/>
    <s v="Rs.5.7 lacs"/>
    <n v="570000"/>
    <s v="INR"/>
    <n v="10150.512511842264"/>
    <s v="MIS &amp; Analysis"/>
    <x v="0"/>
    <s v="India"/>
    <x v="0"/>
    <x v="0"/>
    <x v="1"/>
    <n v="5"/>
  </r>
  <r>
    <s v="ID1025"/>
    <d v="2012-05-28T12:26:42"/>
    <n v="65000"/>
    <n v="65000"/>
    <s v="USD"/>
    <n v="65000"/>
    <s v="Controller"/>
    <x v="1"/>
    <s v="USA"/>
    <x v="2"/>
    <x v="0"/>
    <x v="1"/>
    <n v="9"/>
  </r>
  <r>
    <s v="ID1026"/>
    <d v="2012-05-28T12:32:12"/>
    <n v="300000"/>
    <n v="300000"/>
    <s v="PKR"/>
    <n v="3184.2266150397395"/>
    <s v="Banker"/>
    <x v="3"/>
    <s v="Pakistan"/>
    <x v="3"/>
    <x v="0"/>
    <x v="4"/>
    <n v="4"/>
  </r>
  <r>
    <s v="ID1027"/>
    <d v="2012-05-28T12:35:38"/>
    <s v="Net- 56000Rs, Gross - 61000Rs"/>
    <n v="612000"/>
    <s v="INR"/>
    <n v="10898.445012714852"/>
    <s v="Asst. Manager "/>
    <x v="3"/>
    <s v="India"/>
    <x v="0"/>
    <x v="2"/>
    <x v="2"/>
    <n v="13"/>
  </r>
  <r>
    <s v="ID1028"/>
    <d v="2012-05-28T12:40:26"/>
    <n v="900"/>
    <n v="10800"/>
    <s v="USD"/>
    <n v="10800"/>
    <s v="Project Managment Office"/>
    <x v="3"/>
    <s v="Pakistan"/>
    <x v="3"/>
    <x v="1"/>
    <x v="1"/>
    <n v="5"/>
  </r>
  <r>
    <s v="ID1029"/>
    <d v="2012-05-28T12:47:20"/>
    <n v="120000"/>
    <n v="120000"/>
    <s v="INR"/>
    <n v="2136.9500024931081"/>
    <s v="Audit Assistant"/>
    <x v="0"/>
    <s v="India"/>
    <x v="0"/>
    <x v="2"/>
    <x v="4"/>
    <n v="3.5"/>
  </r>
  <r>
    <s v="ID1030"/>
    <d v="2012-05-28T12:51:53"/>
    <n v="45000"/>
    <n v="45000"/>
    <s v="USD"/>
    <n v="45000"/>
    <s v="Engineer"/>
    <x v="2"/>
    <s v="singapore"/>
    <x v="30"/>
    <x v="2"/>
    <x v="4"/>
    <n v="4"/>
  </r>
  <r>
    <s v="ID1031"/>
    <d v="2012-05-28T12:57:13"/>
    <s v="Rs. 4,00,000/-"/>
    <n v="400000"/>
    <s v="INR"/>
    <n v="7123.1666749770275"/>
    <s v="Sr. Executive"/>
    <x v="3"/>
    <s v="India"/>
    <x v="0"/>
    <x v="2"/>
    <x v="1"/>
    <n v="5"/>
  </r>
  <r>
    <s v="ID1032"/>
    <d v="2012-05-28T12:58:44"/>
    <s v="3 Lakh "/>
    <n v="300000"/>
    <s v="INR"/>
    <n v="5342.3750062327708"/>
    <s v="ACCOUNTS"/>
    <x v="5"/>
    <s v="India"/>
    <x v="0"/>
    <x v="2"/>
    <x v="1"/>
    <n v="5"/>
  </r>
  <r>
    <s v="ID1033"/>
    <d v="2012-05-28T12:59:59"/>
    <n v="18000"/>
    <n v="18000"/>
    <s v="USD"/>
    <n v="18000"/>
    <s v="Area Sales Manager"/>
    <x v="3"/>
    <s v="India"/>
    <x v="0"/>
    <x v="2"/>
    <x v="4"/>
    <n v="4.5999999999999996"/>
  </r>
  <r>
    <s v="ID1034"/>
    <d v="2012-05-28T13:01:42"/>
    <s v="PK RS 456000"/>
    <n v="456000"/>
    <s v="PKR"/>
    <n v="4840.0244548604041"/>
    <s v="Strategic Planning Executive"/>
    <x v="3"/>
    <s v="Pakistan"/>
    <x v="3"/>
    <x v="0"/>
    <x v="3"/>
    <n v="2"/>
  </r>
  <r>
    <s v="ID1035"/>
    <d v="2012-05-28T13:02:56"/>
    <s v="Rs 4,20,000 "/>
    <n v="420000"/>
    <s v="INR"/>
    <n v="7479.3250087258784"/>
    <s v="Analyst"/>
    <x v="0"/>
    <s v="India"/>
    <x v="0"/>
    <x v="2"/>
    <x v="2"/>
    <n v="10"/>
  </r>
  <r>
    <s v="ID1036"/>
    <d v="2012-05-28T13:05:39"/>
    <n v="210000"/>
    <n v="210000"/>
    <s v="INR"/>
    <n v="3739.6625043629392"/>
    <s v="MIS executive"/>
    <x v="7"/>
    <s v="India"/>
    <x v="0"/>
    <x v="1"/>
    <x v="4"/>
    <n v="3.5"/>
  </r>
  <r>
    <s v="ID1037"/>
    <d v="2012-05-28T13:06:37"/>
    <n v="3500"/>
    <n v="42000"/>
    <s v="USD"/>
    <n v="42000"/>
    <s v="Category Operations Supv."/>
    <x v="3"/>
    <s v="Kuwait"/>
    <x v="77"/>
    <x v="1"/>
    <x v="1"/>
    <n v="5"/>
  </r>
  <r>
    <s v="ID1038"/>
    <d v="2012-05-28T13:10:02"/>
    <n v="28000"/>
    <n v="28000"/>
    <s v="USD"/>
    <n v="28000"/>
    <s v="BI"/>
    <x v="7"/>
    <s v="India"/>
    <x v="0"/>
    <x v="2"/>
    <x v="3"/>
    <n v="3"/>
  </r>
  <r>
    <s v="ID1039"/>
    <d v="2012-05-28T13:11:42"/>
    <n v="6000"/>
    <n v="6000"/>
    <s v="USD"/>
    <n v="6000"/>
    <s v="Manager"/>
    <x v="3"/>
    <s v="India"/>
    <x v="0"/>
    <x v="0"/>
    <x v="1"/>
    <n v="5"/>
  </r>
  <r>
    <s v="ID1040"/>
    <d v="2012-05-28T13:26:22"/>
    <n v="55"/>
    <n v="55000"/>
    <s v="NZD"/>
    <n v="43867.345148271634"/>
    <s v="Financial Analyst"/>
    <x v="0"/>
    <s v="New Zealand"/>
    <x v="49"/>
    <x v="1"/>
    <x v="2"/>
    <n v="10"/>
  </r>
  <r>
    <s v="ID1041"/>
    <d v="2012-05-28T13:27:46"/>
    <s v="10 Lakh"/>
    <n v="1000000"/>
    <s v="INR"/>
    <n v="17807.916687442568"/>
    <s v="Teaching"/>
    <x v="0"/>
    <s v="India"/>
    <x v="0"/>
    <x v="3"/>
    <x v="2"/>
    <n v="25"/>
  </r>
  <r>
    <s v="ID1042"/>
    <d v="2012-05-28T13:37:10"/>
    <n v="600000"/>
    <n v="600000"/>
    <s v="INR"/>
    <n v="10684.750012465542"/>
    <s v="Business Analyst"/>
    <x v="0"/>
    <s v="India"/>
    <x v="0"/>
    <x v="1"/>
    <x v="2"/>
    <n v="12"/>
  </r>
  <r>
    <s v="ID1043"/>
    <d v="2012-05-28T13:40:58"/>
    <s v="USD 60000"/>
    <n v="60000"/>
    <s v="USD"/>
    <n v="60000"/>
    <s v="Excel Developer"/>
    <x v="8"/>
    <s v="Finland"/>
    <x v="41"/>
    <x v="1"/>
    <x v="1"/>
    <n v="5"/>
  </r>
  <r>
    <s v="ID1044"/>
    <d v="2012-05-28T13:41:33"/>
    <n v="476000"/>
    <n v="476000"/>
    <s v="INR"/>
    <n v="8476.5683432226633"/>
    <s v="Report Specialist"/>
    <x v="7"/>
    <s v="India"/>
    <x v="0"/>
    <x v="0"/>
    <x v="1"/>
    <n v="8"/>
  </r>
  <r>
    <s v="ID1045"/>
    <d v="2012-05-28T13:42:12"/>
    <n v="725"/>
    <n v="8700"/>
    <s v="USD"/>
    <n v="8700"/>
    <s v="Project Controlling (MIS Reports)"/>
    <x v="1"/>
    <s v="India"/>
    <x v="0"/>
    <x v="2"/>
    <x v="1"/>
    <n v="7"/>
  </r>
  <r>
    <s v="ID1046"/>
    <d v="2012-05-28T13:42:35"/>
    <s v="2,00,000 INR"/>
    <n v="200000"/>
    <s v="INR"/>
    <n v="3561.5833374885137"/>
    <s v="Monitoring &amp; evaluation officer"/>
    <x v="3"/>
    <s v="India"/>
    <x v="0"/>
    <x v="1"/>
    <x v="1"/>
    <n v="8"/>
  </r>
  <r>
    <s v="ID1047"/>
    <d v="2012-05-28T13:43:01"/>
    <n v="1.8"/>
    <n v="180000"/>
    <s v="INR"/>
    <n v="3205.4250037396623"/>
    <s v="MIS EXCUTIVE"/>
    <x v="7"/>
    <s v="India"/>
    <x v="0"/>
    <x v="1"/>
    <x v="4"/>
    <n v="4"/>
  </r>
  <r>
    <s v="ID1048"/>
    <d v="2012-05-28T13:46:17"/>
    <n v="252000"/>
    <n v="252000"/>
    <s v="INR"/>
    <n v="4487.5950052355274"/>
    <s v="Accounts Exec"/>
    <x v="5"/>
    <s v="India"/>
    <x v="0"/>
    <x v="3"/>
    <x v="1"/>
    <n v="5"/>
  </r>
  <r>
    <s v="ID1049"/>
    <d v="2012-05-28T13:54:57"/>
    <s v="Rs. 700000"/>
    <n v="700000"/>
    <s v="INR"/>
    <n v="12465.541681209797"/>
    <s v="Credit Analyst"/>
    <x v="0"/>
    <s v="India"/>
    <x v="0"/>
    <x v="0"/>
    <x v="1"/>
    <n v="5"/>
  </r>
  <r>
    <s v="ID1050"/>
    <d v="2012-05-28T14:00:56"/>
    <n v="194"/>
    <n v="2400"/>
    <s v="USD"/>
    <n v="2400"/>
    <s v="Accounts Officer"/>
    <x v="5"/>
    <s v="Pakistan"/>
    <x v="3"/>
    <x v="2"/>
    <x v="2"/>
    <n v="15"/>
  </r>
  <r>
    <s v="ID1051"/>
    <d v="2012-05-28T14:11:34"/>
    <s v="55000 usd"/>
    <n v="55000"/>
    <s v="USD"/>
    <n v="55000"/>
    <s v="Economist"/>
    <x v="7"/>
    <s v="Israel"/>
    <x v="35"/>
    <x v="0"/>
    <x v="1"/>
    <n v="6"/>
  </r>
  <r>
    <s v="ID1052"/>
    <d v="2012-05-28T14:12:35"/>
    <s v="12000 $"/>
    <n v="12000"/>
    <s v="USD"/>
    <n v="12000"/>
    <s v="planning &amp; Sales Control emploee"/>
    <x v="1"/>
    <s v="Iran"/>
    <x v="40"/>
    <x v="0"/>
    <x v="3"/>
    <n v="3"/>
  </r>
  <r>
    <s v="ID1053"/>
    <d v="2012-05-28T14:12:50"/>
    <n v="43500"/>
    <n v="43500"/>
    <s v="EUR"/>
    <n v="55262.375596134938"/>
    <s v="RRHH"/>
    <x v="3"/>
    <s v="SPAIN"/>
    <x v="48"/>
    <x v="2"/>
    <x v="2"/>
    <n v="10"/>
  </r>
  <r>
    <s v="ID1054"/>
    <d v="2012-05-28T14:12:52"/>
    <s v="Rs. 1200000"/>
    <n v="1200000"/>
    <s v="INR"/>
    <n v="21369.500024931083"/>
    <s v="Management Trainee"/>
    <x v="3"/>
    <s v="India"/>
    <x v="0"/>
    <x v="2"/>
    <x v="3"/>
    <n v="2"/>
  </r>
  <r>
    <s v="ID1055"/>
    <d v="2012-05-28T14:18:40"/>
    <n v="26000"/>
    <n v="26000"/>
    <s v="GBP"/>
    <n v="40980.635073749385"/>
    <s v="Consultant"/>
    <x v="8"/>
    <s v="UK"/>
    <x v="14"/>
    <x v="1"/>
    <x v="1"/>
    <n v="8"/>
  </r>
  <r>
    <s v="ID1056"/>
    <d v="2012-05-28T14:21:27"/>
    <n v="50000"/>
    <n v="50000"/>
    <s v="AUD"/>
    <n v="50995.482820131787"/>
    <s v="BA"/>
    <x v="0"/>
    <s v="Australia"/>
    <x v="16"/>
    <x v="0"/>
    <x v="4"/>
    <n v="4"/>
  </r>
  <r>
    <s v="ID1057"/>
    <d v="2012-05-28T14:22:02"/>
    <s v="16000 euro"/>
    <n v="16000"/>
    <s v="EUR"/>
    <n v="20326.391023865726"/>
    <s v="Management Information Systems"/>
    <x v="3"/>
    <s v="Greece"/>
    <x v="27"/>
    <x v="1"/>
    <x v="2"/>
    <n v="16"/>
  </r>
  <r>
    <s v="ID1058"/>
    <d v="2012-05-28T14:23:57"/>
    <n v="1000"/>
    <n v="12000"/>
    <s v="USD"/>
    <n v="12000"/>
    <s v="consultant"/>
    <x v="8"/>
    <s v="India"/>
    <x v="0"/>
    <x v="2"/>
    <x v="1"/>
    <n v="8"/>
  </r>
  <r>
    <s v="ID1059"/>
    <d v="2012-05-28T14:30:05"/>
    <s v="ZAR240000"/>
    <n v="240000"/>
    <s v="ZAR"/>
    <n v="29261.227167098674"/>
    <s v="Bookkeeper"/>
    <x v="5"/>
    <s v="South Africa"/>
    <x v="11"/>
    <x v="2"/>
    <x v="2"/>
    <n v="20"/>
  </r>
  <r>
    <s v="ID1060"/>
    <d v="2012-05-28T14:32:11"/>
    <n v="120000"/>
    <n v="120000"/>
    <s v="ZAR"/>
    <n v="14630.613583549337"/>
    <s v="VP"/>
    <x v="4"/>
    <s v="South Africa"/>
    <x v="11"/>
    <x v="0"/>
    <x v="2"/>
    <n v="10"/>
  </r>
  <r>
    <s v="ID1061"/>
    <d v="2012-05-28T14:34:34"/>
    <n v="408000"/>
    <n v="408000"/>
    <s v="INR"/>
    <n v="7265.630008476568"/>
    <s v="Sr Exec - Finance"/>
    <x v="5"/>
    <s v="India"/>
    <x v="0"/>
    <x v="1"/>
    <x v="1"/>
    <n v="5"/>
  </r>
  <r>
    <s v="ID1062"/>
    <d v="2012-05-28T14:34:37"/>
    <s v="Â£28000"/>
    <n v="28000"/>
    <s v="GBP"/>
    <n v="44132.991617883956"/>
    <s v="Modeller"/>
    <x v="0"/>
    <s v="UK"/>
    <x v="14"/>
    <x v="2"/>
    <x v="2"/>
    <n v="16"/>
  </r>
  <r>
    <s v="ID1063"/>
    <d v="2012-05-28T14:40:54"/>
    <s v="INR 530000 "/>
    <n v="530000"/>
    <s v="INR"/>
    <n v="9438.1958443445619"/>
    <s v="Project Administrator"/>
    <x v="0"/>
    <s v="India"/>
    <x v="0"/>
    <x v="2"/>
    <x v="1"/>
    <n v="7"/>
  </r>
  <r>
    <s v="ID1064"/>
    <d v="2012-05-28T14:43:40"/>
    <s v="1500 $"/>
    <n v="18000"/>
    <s v="USD"/>
    <n v="18000"/>
    <s v="Analyst"/>
    <x v="0"/>
    <s v="Poland"/>
    <x v="15"/>
    <x v="0"/>
    <x v="1"/>
    <n v="7"/>
  </r>
  <r>
    <s v="ID1065"/>
    <d v="2012-05-28T14:44:26"/>
    <s v="Rs 200000"/>
    <n v="200000"/>
    <s v="INR"/>
    <n v="3561.5833374885137"/>
    <s v="Business Development Executive"/>
    <x v="3"/>
    <s v="India"/>
    <x v="0"/>
    <x v="2"/>
    <x v="1"/>
    <n v="5"/>
  </r>
  <r>
    <s v="ID1066"/>
    <d v="2012-05-28T14:45:04"/>
    <s v="2LAKHS"/>
    <n v="200000"/>
    <s v="INR"/>
    <n v="3561.5833374885137"/>
    <s v="MIS Executive"/>
    <x v="7"/>
    <s v="India"/>
    <x v="0"/>
    <x v="0"/>
    <x v="3"/>
    <n v="3"/>
  </r>
  <r>
    <s v="ID1067"/>
    <d v="2012-05-28T14:46:42"/>
    <n v="5100"/>
    <n v="5100"/>
    <s v="USD"/>
    <n v="5100"/>
    <s v="MIS Executive"/>
    <x v="7"/>
    <s v="India"/>
    <x v="0"/>
    <x v="1"/>
    <x v="1"/>
    <n v="8"/>
  </r>
  <r>
    <s v="ID1068"/>
    <d v="2012-05-28T14:50:03"/>
    <n v="100000"/>
    <n v="1200000"/>
    <s v="INR"/>
    <n v="21369.500024931083"/>
    <s v="executive"/>
    <x v="0"/>
    <s v="India"/>
    <x v="0"/>
    <x v="0"/>
    <x v="1"/>
    <n v="7"/>
  </r>
  <r>
    <s v="ID1069"/>
    <d v="2012-05-28T14:52:45"/>
    <s v="Rs. 25000"/>
    <n v="300000"/>
    <s v="INR"/>
    <n v="5342.3750062327708"/>
    <s v="Professional consultant-Finance"/>
    <x v="8"/>
    <s v="India"/>
    <x v="0"/>
    <x v="2"/>
    <x v="3"/>
    <n v="1"/>
  </r>
  <r>
    <s v="ID1070"/>
    <d v="2012-05-28T14:53:02"/>
    <n v="50000"/>
    <n v="50000"/>
    <s v="USD"/>
    <n v="50000"/>
    <s v="Managing Partner"/>
    <x v="4"/>
    <s v="India"/>
    <x v="0"/>
    <x v="3"/>
    <x v="2"/>
    <n v="26"/>
  </r>
  <r>
    <s v="ID1071"/>
    <d v="2012-05-28T14:53:44"/>
    <s v="1600000Rs"/>
    <n v="1600000"/>
    <s v="INR"/>
    <n v="28492.66669990811"/>
    <s v="Manager Fin"/>
    <x v="3"/>
    <s v="India"/>
    <x v="0"/>
    <x v="1"/>
    <x v="1"/>
    <n v="9"/>
  </r>
  <r>
    <s v="ID1072"/>
    <d v="2012-05-28T14:56:27"/>
    <n v="15600"/>
    <n v="15600"/>
    <s v="GBP"/>
    <n v="24588.381044249632"/>
    <s v="business data analyst"/>
    <x v="0"/>
    <s v="UK"/>
    <x v="14"/>
    <x v="1"/>
    <x v="3"/>
    <n v="0"/>
  </r>
  <r>
    <s v="ID1074"/>
    <d v="2012-05-28T15:12:38"/>
    <n v="7000"/>
    <n v="7000"/>
    <s v="USD"/>
    <n v="7000"/>
    <s v="MIS Executive"/>
    <x v="7"/>
    <s v="India"/>
    <x v="0"/>
    <x v="1"/>
    <x v="1"/>
    <n v="5"/>
  </r>
  <r>
    <s v="ID1075"/>
    <d v="2012-05-28T15:16:20"/>
    <s v="Rs. 438000"/>
    <n v="438000"/>
    <s v="INR"/>
    <n v="7799.8675090998449"/>
    <s v="Assistant Professor"/>
    <x v="0"/>
    <s v="India"/>
    <x v="0"/>
    <x v="3"/>
    <x v="2"/>
    <n v="10"/>
  </r>
  <r>
    <s v="ID1076"/>
    <d v="2012-05-28T15:21:51"/>
    <s v="Â£50"/>
    <n v="50000"/>
    <s v="GBP"/>
    <n v="78808.913603364199"/>
    <s v="Production manager"/>
    <x v="3"/>
    <s v="UK"/>
    <x v="14"/>
    <x v="2"/>
    <x v="2"/>
    <n v="12"/>
  </r>
  <r>
    <s v="ID1077"/>
    <d v="2012-05-28T15:27:59"/>
    <n v="560"/>
    <n v="6720"/>
    <s v="USD"/>
    <n v="6720"/>
    <s v="MIS Executive"/>
    <x v="7"/>
    <s v="India"/>
    <x v="0"/>
    <x v="0"/>
    <x v="1"/>
    <n v="6"/>
  </r>
  <r>
    <s v="ID1078"/>
    <d v="2012-05-28T15:29:24"/>
    <s v="INR 2.5 Lakh"/>
    <n v="250000"/>
    <s v="INR"/>
    <n v="4451.9791718606421"/>
    <s v="SR. MIS "/>
    <x v="7"/>
    <s v="India"/>
    <x v="0"/>
    <x v="1"/>
    <x v="4"/>
    <n v="3.5"/>
  </r>
  <r>
    <s v="ID1079"/>
    <d v="2012-05-28T15:29:53"/>
    <s v="Â£30000"/>
    <n v="30000"/>
    <s v="GBP"/>
    <n v="47285.348162018527"/>
    <s v="Data Analyst"/>
    <x v="0"/>
    <s v="UK"/>
    <x v="14"/>
    <x v="1"/>
    <x v="2"/>
    <n v="15"/>
  </r>
  <r>
    <s v="ID1080"/>
    <d v="2012-05-28T15:33:23"/>
    <n v="600"/>
    <n v="7200"/>
    <s v="USD"/>
    <n v="7200"/>
    <s v="Data Entry Operator"/>
    <x v="0"/>
    <s v="India"/>
    <x v="0"/>
    <x v="1"/>
    <x v="2"/>
    <n v="10"/>
  </r>
  <r>
    <s v="ID1081"/>
    <d v="2012-05-28T15:33:37"/>
    <s v="INR 2500000"/>
    <n v="2500000"/>
    <s v="INR"/>
    <n v="44519.791718606422"/>
    <s v="Vice President"/>
    <x v="4"/>
    <s v="India"/>
    <x v="0"/>
    <x v="0"/>
    <x v="1"/>
    <n v="9"/>
  </r>
  <r>
    <s v="ID1082"/>
    <d v="2012-05-28T15:34:12"/>
    <n v="140000"/>
    <n v="140000"/>
    <s v="INR"/>
    <n v="2493.1083362419595"/>
    <s v="Accountant"/>
    <x v="5"/>
    <s v="India"/>
    <x v="0"/>
    <x v="0"/>
    <x v="4"/>
    <n v="4"/>
  </r>
  <r>
    <s v="ID1083"/>
    <d v="2012-05-28T15:35:32"/>
    <n v="20000"/>
    <n v="20000"/>
    <s v="GBP"/>
    <n v="31523.565441345683"/>
    <s v="finance assistant"/>
    <x v="0"/>
    <s v="UK"/>
    <x v="14"/>
    <x v="0"/>
    <x v="3"/>
    <n v="1"/>
  </r>
  <r>
    <s v="ID1084"/>
    <d v="2012-05-28T15:37:23"/>
    <n v="1200000"/>
    <n v="1200000"/>
    <s v="INR"/>
    <n v="21369.500024931083"/>
    <s v="finance controller"/>
    <x v="1"/>
    <s v="India"/>
    <x v="0"/>
    <x v="0"/>
    <x v="1"/>
    <n v="8"/>
  </r>
  <r>
    <s v="ID1085"/>
    <d v="2012-05-28T15:42:04"/>
    <n v="80000"/>
    <n v="80000"/>
    <s v="GBP"/>
    <n v="126094.26176538273"/>
    <s v="Manufacturing consultant"/>
    <x v="8"/>
    <s v="UK"/>
    <x v="14"/>
    <x v="0"/>
    <x v="2"/>
    <n v="10"/>
  </r>
  <r>
    <s v="ID1086"/>
    <d v="2012-05-28T15:44:12"/>
    <s v="Â£63000"/>
    <n v="63000"/>
    <s v="GBP"/>
    <n v="99299.231140238902"/>
    <s v="Business Improvement Specialist"/>
    <x v="6"/>
    <s v="UK"/>
    <x v="14"/>
    <x v="2"/>
    <x v="3"/>
    <n v="1"/>
  </r>
  <r>
    <s v="ID1087"/>
    <d v="2012-05-28T15:47:46"/>
    <s v="Â£55000"/>
    <n v="55000"/>
    <s v="GBP"/>
    <n v="86689.804963700633"/>
    <s v="Finance Director"/>
    <x v="4"/>
    <s v="UK"/>
    <x v="14"/>
    <x v="2"/>
    <x v="2"/>
    <n v="22"/>
  </r>
  <r>
    <s v="ID1088"/>
    <d v="2012-05-28T15:48:23"/>
    <s v="50000 US $ per year"/>
    <n v="50000"/>
    <s v="USD"/>
    <n v="50000"/>
    <s v="Sr. Manager MIS"/>
    <x v="3"/>
    <s v="India"/>
    <x v="0"/>
    <x v="2"/>
    <x v="2"/>
    <n v="30"/>
  </r>
  <r>
    <s v="ID1089"/>
    <d v="2012-05-28T15:49:22"/>
    <n v="240000"/>
    <n v="240000"/>
    <s v="INR"/>
    <n v="4273.9000049862161"/>
    <s v="Executive"/>
    <x v="0"/>
    <s v="India"/>
    <x v="0"/>
    <x v="2"/>
    <x v="3"/>
    <n v="3"/>
  </r>
  <r>
    <s v="ID1090"/>
    <d v="2012-05-28T15:49:54"/>
    <s v="Rs. 250000"/>
    <n v="250000"/>
    <s v="INR"/>
    <n v="4451.9791718606421"/>
    <s v="MIS Executive"/>
    <x v="7"/>
    <s v="India"/>
    <x v="0"/>
    <x v="2"/>
    <x v="3"/>
    <n v="3"/>
  </r>
  <r>
    <s v="ID1091"/>
    <d v="2012-05-28T15:51:32"/>
    <s v="50000 INR"/>
    <n v="600000"/>
    <s v="INR"/>
    <n v="10684.750012465542"/>
    <s v="Sr.Supervisor"/>
    <x v="0"/>
    <s v="India"/>
    <x v="0"/>
    <x v="0"/>
    <x v="2"/>
    <n v="10"/>
  </r>
  <r>
    <s v="ID1092"/>
    <d v="2012-05-28T15:59:46"/>
    <n v="40500"/>
    <n v="40500"/>
    <s v="GBP"/>
    <n v="63835.220018725006"/>
    <s v="Policy, Performance and Research Officer"/>
    <x v="3"/>
    <s v="UK"/>
    <x v="14"/>
    <x v="2"/>
    <x v="2"/>
    <n v="25"/>
  </r>
  <r>
    <s v="ID1093"/>
    <d v="2012-05-28T16:01:05"/>
    <s v="Â£23000"/>
    <n v="23000"/>
    <s v="GBP"/>
    <n v="36252.100257547536"/>
    <s v="Data Analyst"/>
    <x v="0"/>
    <s v="UK"/>
    <x v="14"/>
    <x v="1"/>
    <x v="1"/>
    <n v="5"/>
  </r>
  <r>
    <s v="ID1094"/>
    <d v="2012-05-28T16:03:18"/>
    <n v="7960"/>
    <n v="7960"/>
    <s v="USD"/>
    <n v="7960"/>
    <s v="Team Leader"/>
    <x v="3"/>
    <s v="India"/>
    <x v="0"/>
    <x v="0"/>
    <x v="1"/>
    <n v="7"/>
  </r>
  <r>
    <s v="ID1095"/>
    <d v="2012-05-28T16:03:45"/>
    <s v="Rs500000"/>
    <n v="500000"/>
    <s v="INR"/>
    <n v="8903.9583437212841"/>
    <s v="Executive"/>
    <x v="0"/>
    <s v="India"/>
    <x v="0"/>
    <x v="2"/>
    <x v="2"/>
    <n v="23"/>
  </r>
  <r>
    <s v="ID1096"/>
    <d v="2012-05-28T16:05:43"/>
    <s v="40000 euro"/>
    <n v="40000"/>
    <s v="EUR"/>
    <n v="50815.977559664309"/>
    <s v="Accounting analyst"/>
    <x v="0"/>
    <s v="Netherlands"/>
    <x v="18"/>
    <x v="0"/>
    <x v="3"/>
    <n v="3"/>
  </r>
  <r>
    <s v="ID1097"/>
    <d v="2012-05-28T16:07:51"/>
    <s v="Â£30000"/>
    <n v="30000"/>
    <s v="GBP"/>
    <n v="47285.348162018527"/>
    <s v="Information Analyst"/>
    <x v="0"/>
    <s v="UK"/>
    <x v="14"/>
    <x v="0"/>
    <x v="4"/>
    <n v="4"/>
  </r>
  <r>
    <s v="ID1098"/>
    <d v="2012-05-28T16:07:51"/>
    <n v="48000"/>
    <n v="48000"/>
    <s v="GBP"/>
    <n v="75656.557059229643"/>
    <s v="Business Operations Co-ordinator"/>
    <x v="3"/>
    <s v="UK"/>
    <x v="14"/>
    <x v="2"/>
    <x v="2"/>
    <n v="10"/>
  </r>
  <r>
    <s v="ID1099"/>
    <d v="2012-05-28T16:10:52"/>
    <s v="Rs. 20000"/>
    <n v="240000"/>
    <s v="INR"/>
    <n v="4273.9000049862161"/>
    <s v="Accountant"/>
    <x v="5"/>
    <s v="India"/>
    <x v="0"/>
    <x v="1"/>
    <x v="2"/>
    <n v="20"/>
  </r>
  <r>
    <s v="ID1100"/>
    <d v="2012-05-28T16:19:21"/>
    <n v="37000"/>
    <n v="37000"/>
    <s v="EUR"/>
    <n v="47004.779242689488"/>
    <s v="Project Control Analyst"/>
    <x v="0"/>
    <s v="Spain"/>
    <x v="48"/>
    <x v="0"/>
    <x v="2"/>
    <n v="11"/>
  </r>
  <r>
    <s v="ID1101"/>
    <d v="2012-05-28T16:19:41"/>
    <s v="Â£30000"/>
    <n v="30000"/>
    <s v="GBP"/>
    <n v="47285.348162018527"/>
    <s v="MDM Executive (Business Analyst)"/>
    <x v="0"/>
    <s v="UK"/>
    <x v="14"/>
    <x v="1"/>
    <x v="2"/>
    <n v="10"/>
  </r>
  <r>
    <s v="ID1102"/>
    <d v="2012-05-28T16:20:52"/>
    <n v="58000"/>
    <n v="58000"/>
    <s v="GBP"/>
    <n v="91418.339779902482"/>
    <s v="Data analyst"/>
    <x v="0"/>
    <s v="UK"/>
    <x v="14"/>
    <x v="1"/>
    <x v="1"/>
    <n v="8"/>
  </r>
  <r>
    <s v="ID1103"/>
    <d v="2012-05-28T16:21:27"/>
    <n v="79000"/>
    <n v="79000"/>
    <s v="GBP"/>
    <n v="124518.08349331544"/>
    <s v="Market Analyst"/>
    <x v="0"/>
    <s v="UK"/>
    <x v="14"/>
    <x v="2"/>
    <x v="2"/>
    <n v="14"/>
  </r>
  <r>
    <s v="ID1104"/>
    <d v="2012-05-28T16:26:14"/>
    <n v="43912.03"/>
    <n v="43912"/>
    <s v="GBP"/>
    <n v="69213.140283018583"/>
    <s v="Senior Data Analyst"/>
    <x v="0"/>
    <s v="UK"/>
    <x v="14"/>
    <x v="1"/>
    <x v="3"/>
    <n v="3"/>
  </r>
  <r>
    <s v="ID1105"/>
    <d v="2012-05-28T16:28:25"/>
    <n v="3500"/>
    <n v="3500"/>
    <s v="USD"/>
    <n v="3500"/>
    <s v="OFFICER"/>
    <x v="3"/>
    <s v="PAKISTAN"/>
    <x v="3"/>
    <x v="0"/>
    <x v="4"/>
    <n v="4"/>
  </r>
  <r>
    <s v="ID1107"/>
    <d v="2012-05-28T16:34:48"/>
    <s v="Â£40000"/>
    <n v="40000"/>
    <s v="GBP"/>
    <n v="63047.130882691366"/>
    <s v="Buyer"/>
    <x v="3"/>
    <s v="UK"/>
    <x v="14"/>
    <x v="3"/>
    <x v="2"/>
    <n v="20"/>
  </r>
  <r>
    <s v="ID1108"/>
    <d v="2012-05-28T16:35:19"/>
    <n v="57000"/>
    <n v="57000"/>
    <s v="EUR"/>
    <n v="72412.768022521646"/>
    <s v="Spare Part Coordinator"/>
    <x v="3"/>
    <s v="Norway"/>
    <x v="47"/>
    <x v="3"/>
    <x v="2"/>
    <n v="15"/>
  </r>
  <r>
    <s v="ID1109"/>
    <d v="2012-05-28T16:41:27"/>
    <n v="40000"/>
    <n v="40000"/>
    <s v="EUR"/>
    <n v="50815.977559664309"/>
    <s v="Actuary"/>
    <x v="5"/>
    <s v="Portugal"/>
    <x v="7"/>
    <x v="2"/>
    <x v="2"/>
    <n v="10"/>
  </r>
  <r>
    <s v="ID1110"/>
    <d v="2012-05-28T16:45:28"/>
    <n v="100000"/>
    <n v="1200000"/>
    <s v="INR"/>
    <n v="21369.500024931083"/>
    <s v="coordinator"/>
    <x v="3"/>
    <s v="India"/>
    <x v="0"/>
    <x v="2"/>
    <x v="1"/>
    <n v="5"/>
  </r>
  <r>
    <s v="ID1111"/>
    <d v="2012-05-28T16:45:32"/>
    <s v="Â£35000"/>
    <n v="35000"/>
    <s v="GBP"/>
    <n v="55166.239522354947"/>
    <s v="Systems Analyst"/>
    <x v="0"/>
    <s v="UK"/>
    <x v="14"/>
    <x v="2"/>
    <x v="1"/>
    <n v="6"/>
  </r>
  <r>
    <s v="ID1112"/>
    <d v="2012-05-28T16:53:13"/>
    <s v="Rs. 15000"/>
    <n v="180000"/>
    <s v="INR"/>
    <n v="3205.4250037396623"/>
    <s v="Logistics Operation Analyst"/>
    <x v="0"/>
    <s v="India"/>
    <x v="0"/>
    <x v="1"/>
    <x v="3"/>
    <n v="3"/>
  </r>
  <r>
    <s v="ID1113"/>
    <d v="2012-05-28T16:58:03"/>
    <s v="Rs. 600000"/>
    <n v="600000"/>
    <s v="INR"/>
    <n v="10684.750012465542"/>
    <s v="Company Secretary"/>
    <x v="5"/>
    <s v="India"/>
    <x v="0"/>
    <x v="2"/>
    <x v="1"/>
    <n v="8"/>
  </r>
  <r>
    <s v="ID1114"/>
    <d v="2012-05-28T16:59:48"/>
    <s v="INR 300000"/>
    <n v="300000"/>
    <s v="INR"/>
    <n v="5342.3750062327708"/>
    <s v="Analyst"/>
    <x v="0"/>
    <s v="India"/>
    <x v="0"/>
    <x v="0"/>
    <x v="1"/>
    <n v="5"/>
  </r>
  <r>
    <s v="ID1115"/>
    <d v="2012-05-28T17:02:43"/>
    <n v="75000"/>
    <n v="75000"/>
    <s v="GBP"/>
    <n v="118213.37040504631"/>
    <s v="Management Consultant"/>
    <x v="3"/>
    <s v="UK"/>
    <x v="14"/>
    <x v="2"/>
    <x v="2"/>
    <n v="10"/>
  </r>
  <r>
    <s v="ID1116"/>
    <d v="2012-05-28T17:04:04"/>
    <s v="R100,000"/>
    <n v="100000"/>
    <s v="ZAR"/>
    <n v="12192.177986291113"/>
    <s v="Q.A.Officer"/>
    <x v="3"/>
    <s v="South Africa"/>
    <x v="11"/>
    <x v="1"/>
    <x v="2"/>
    <n v="15"/>
  </r>
  <r>
    <s v="ID1117"/>
    <d v="2012-05-28T17:05:07"/>
    <s v="Â£45000"/>
    <n v="45000"/>
    <s v="GBP"/>
    <n v="70928.022243027779"/>
    <s v="Assistant Director - Performance Information"/>
    <x v="4"/>
    <s v="UK"/>
    <x v="14"/>
    <x v="0"/>
    <x v="1"/>
    <n v="8"/>
  </r>
  <r>
    <s v="ID1118"/>
    <d v="2012-05-28T17:09:40"/>
    <s v="Â£25000"/>
    <n v="25000"/>
    <s v="GBP"/>
    <n v="39404.456801682099"/>
    <s v="Developer"/>
    <x v="0"/>
    <s v="UK"/>
    <x v="14"/>
    <x v="0"/>
    <x v="3"/>
    <n v="3"/>
  </r>
  <r>
    <s v="ID1119"/>
    <d v="2012-05-28T17:12:47"/>
    <n v="18987"/>
    <n v="18987"/>
    <s v="USD"/>
    <n v="18987"/>
    <s v="Business Analyst"/>
    <x v="0"/>
    <s v="Nigeria"/>
    <x v="61"/>
    <x v="1"/>
    <x v="1"/>
    <n v="7"/>
  </r>
  <r>
    <s v="ID1120"/>
    <d v="2012-05-28T17:15:29"/>
    <s v="Â£28500"/>
    <n v="28500"/>
    <s v="GBP"/>
    <n v="44921.080753917595"/>
    <s v="Development (Project &amp; Planning) Manager"/>
    <x v="3"/>
    <s v="UK"/>
    <x v="14"/>
    <x v="3"/>
    <x v="2"/>
    <n v="15"/>
  </r>
  <r>
    <s v="ID1121"/>
    <d v="2012-05-28T17:17:39"/>
    <n v="60000"/>
    <n v="60000"/>
    <s v="USD"/>
    <n v="60000"/>
    <s v="manager"/>
    <x v="3"/>
    <s v="India"/>
    <x v="0"/>
    <x v="1"/>
    <x v="2"/>
    <n v="14"/>
  </r>
  <r>
    <s v="ID1122"/>
    <d v="2012-05-28T17:18:47"/>
    <s v="GBP Â£45200"/>
    <n v="45200"/>
    <s v="GBP"/>
    <n v="71243.257897441246"/>
    <s v="Clinical audit manager"/>
    <x v="3"/>
    <s v="UK"/>
    <x v="14"/>
    <x v="2"/>
    <x v="1"/>
    <n v="5"/>
  </r>
  <r>
    <s v="ID1123"/>
    <d v="2012-05-28T17:22:19"/>
    <s v="252000 INR"/>
    <n v="252000"/>
    <s v="INR"/>
    <n v="4487.5950052355274"/>
    <s v="Inventory Manager"/>
    <x v="3"/>
    <s v="India"/>
    <x v="0"/>
    <x v="3"/>
    <x v="2"/>
    <n v="16"/>
  </r>
  <r>
    <s v="ID1124"/>
    <d v="2012-05-28T17:34:16"/>
    <n v="242304"/>
    <n v="242304"/>
    <s v="INR"/>
    <n v="4314.929445034084"/>
    <s v="accountant"/>
    <x v="5"/>
    <s v="India"/>
    <x v="0"/>
    <x v="0"/>
    <x v="1"/>
    <n v="7"/>
  </r>
  <r>
    <s v="ID1125"/>
    <d v="2012-05-28T17:38:46"/>
    <n v="210000"/>
    <n v="210000"/>
    <s v="INR"/>
    <n v="3739.6625043629392"/>
    <s v="information Analyst"/>
    <x v="0"/>
    <s v="India"/>
    <x v="0"/>
    <x v="1"/>
    <x v="3"/>
    <n v="1"/>
  </r>
  <r>
    <s v="ID1126"/>
    <d v="2012-05-28T17:42:11"/>
    <n v="5000"/>
    <n v="60000"/>
    <s v="EUR"/>
    <n v="76223.966339496474"/>
    <s v="Development Manager"/>
    <x v="3"/>
    <s v="Finland"/>
    <x v="41"/>
    <x v="3"/>
    <x v="4"/>
    <n v="4"/>
  </r>
  <r>
    <s v="ID1127"/>
    <d v="2012-05-28T17:42:22"/>
    <s v="AED 120000"/>
    <n v="120000"/>
    <s v="AED"/>
    <n v="32666.305522511171"/>
    <s v="Finance Manager"/>
    <x v="3"/>
    <s v="UAE"/>
    <x v="21"/>
    <x v="2"/>
    <x v="2"/>
    <n v="12"/>
  </r>
  <r>
    <s v="ID1128"/>
    <d v="2012-05-28T17:42:51"/>
    <n v="19000"/>
    <n v="19000"/>
    <s v="USD"/>
    <n v="19000"/>
    <s v="MI Specialist"/>
    <x v="7"/>
    <s v="UK"/>
    <x v="14"/>
    <x v="1"/>
    <x v="1"/>
    <n v="8"/>
  </r>
  <r>
    <s v="ID1129"/>
    <d v="2012-05-28T17:42:57"/>
    <n v="50000"/>
    <n v="50000"/>
    <s v="EUR"/>
    <n v="63519.971949580387"/>
    <s v="Network Enginer"/>
    <x v="2"/>
    <s v="Portugal"/>
    <x v="7"/>
    <x v="2"/>
    <x v="2"/>
    <n v="14"/>
  </r>
  <r>
    <s v="ID1130"/>
    <d v="2012-05-28T17:53:43"/>
    <s v="Rs. 900000"/>
    <n v="900000"/>
    <s v="INR"/>
    <n v="16027.125018698311"/>
    <s v="officer"/>
    <x v="3"/>
    <s v="India"/>
    <x v="0"/>
    <x v="0"/>
    <x v="2"/>
    <n v="22"/>
  </r>
  <r>
    <s v="ID1131"/>
    <d v="2012-05-28T18:02:44"/>
    <s v="4,00,000"/>
    <n v="400000"/>
    <s v="INR"/>
    <n v="7123.1666749770275"/>
    <s v="Sr. Team Lead - MIS"/>
    <x v="7"/>
    <s v="India"/>
    <x v="0"/>
    <x v="0"/>
    <x v="1"/>
    <n v="9"/>
  </r>
  <r>
    <s v="ID1132"/>
    <d v="2012-05-28T18:05:13"/>
    <n v="150252"/>
    <n v="150252"/>
    <s v="INR"/>
    <n v="2675.675098121621"/>
    <s v="KEY"/>
    <x v="3"/>
    <s v="India"/>
    <x v="0"/>
    <x v="2"/>
    <x v="1"/>
    <n v="5"/>
  </r>
  <r>
    <s v="ID1133"/>
    <d v="2012-05-28T18:05:16"/>
    <s v="Â£15000"/>
    <n v="15000"/>
    <s v="GBP"/>
    <n v="23642.674081009263"/>
    <s v="MI Specialist"/>
    <x v="7"/>
    <s v="UK"/>
    <x v="14"/>
    <x v="1"/>
    <x v="3"/>
    <n v="2"/>
  </r>
  <r>
    <s v="ID1134"/>
    <d v="2012-05-28T18:11:36"/>
    <s v="â‚¬ 45000"/>
    <n v="45000"/>
    <s v="EUR"/>
    <n v="57167.974754622352"/>
    <s v="Sales Planning"/>
    <x v="3"/>
    <s v="Spain"/>
    <x v="48"/>
    <x v="0"/>
    <x v="2"/>
    <n v="14"/>
  </r>
  <r>
    <s v="ID1135"/>
    <d v="2012-05-28T18:30:51"/>
    <s v="Rs 2400000"/>
    <n v="2400000"/>
    <s v="INR"/>
    <n v="42739.000049862167"/>
    <s v="GM Finance"/>
    <x v="3"/>
    <s v="India"/>
    <x v="0"/>
    <x v="1"/>
    <x v="2"/>
    <n v="10"/>
  </r>
  <r>
    <s v="ID1136"/>
    <d v="2012-05-28T18:34:12"/>
    <s v="PhP 216,000"/>
    <n v="216000"/>
    <s v="PHP"/>
    <n v="5120.2912876821438"/>
    <s v="Planner"/>
    <x v="3"/>
    <s v="Philippines"/>
    <x v="33"/>
    <x v="0"/>
    <x v="3"/>
    <n v="2"/>
  </r>
  <r>
    <s v="ID1137"/>
    <d v="2012-05-28T18:38:06"/>
    <n v="100000"/>
    <n v="100000"/>
    <s v="EUR"/>
    <n v="127039.94389916077"/>
    <s v="Finance Director"/>
    <x v="4"/>
    <s v="Spain"/>
    <x v="48"/>
    <x v="3"/>
    <x v="2"/>
    <n v="20"/>
  </r>
  <r>
    <s v="ID1138"/>
    <d v="2012-05-28T18:39:19"/>
    <n v="90000"/>
    <n v="90000"/>
    <s v="USD"/>
    <n v="90000"/>
    <s v="Performance manager"/>
    <x v="3"/>
    <s v="USA"/>
    <x v="2"/>
    <x v="0"/>
    <x v="1"/>
    <n v="5"/>
  </r>
  <r>
    <s v="ID1139"/>
    <d v="2012-05-28T18:40:08"/>
    <n v="400000"/>
    <n v="400000"/>
    <s v="INR"/>
    <n v="7123.1666749770275"/>
    <s v="software engineer"/>
    <x v="2"/>
    <s v="India"/>
    <x v="0"/>
    <x v="3"/>
    <x v="3"/>
    <n v="2"/>
  </r>
  <r>
    <s v="ID1140"/>
    <d v="2012-05-28T18:45:00"/>
    <n v="10000"/>
    <n v="10000"/>
    <s v="USD"/>
    <n v="10000"/>
    <s v="Business analyst"/>
    <x v="0"/>
    <s v="India"/>
    <x v="0"/>
    <x v="2"/>
    <x v="1"/>
    <n v="5"/>
  </r>
  <r>
    <s v="ID1141"/>
    <d v="2012-05-28T18:50:35"/>
    <n v="29000"/>
    <n v="29000"/>
    <s v="GBP"/>
    <n v="45709.169889951241"/>
    <s v="Financial Analyst"/>
    <x v="0"/>
    <s v="UK"/>
    <x v="14"/>
    <x v="0"/>
    <x v="2"/>
    <n v="14"/>
  </r>
  <r>
    <s v="ID1142"/>
    <d v="2012-05-28T19:05:22"/>
    <s v="200000 rupees"/>
    <n v="200000"/>
    <s v="INR"/>
    <n v="3561.5833374885137"/>
    <s v="MIS Sr. Executive"/>
    <x v="7"/>
    <s v="India"/>
    <x v="0"/>
    <x v="1"/>
    <x v="1"/>
    <n v="5"/>
  </r>
  <r>
    <s v="ID1143"/>
    <d v="2012-05-28T19:09:37"/>
    <n v="30000"/>
    <n v="30000"/>
    <s v="EUR"/>
    <n v="38111.983169748237"/>
    <s v="Translator"/>
    <x v="0"/>
    <s v="Belgium"/>
    <x v="12"/>
    <x v="3"/>
    <x v="2"/>
    <n v="15"/>
  </r>
  <r>
    <s v="ID1144"/>
    <d v="2012-05-28T19:19:51"/>
    <n v="5000"/>
    <n v="60000"/>
    <s v="USD"/>
    <n v="60000"/>
    <s v="Business Anaylyst"/>
    <x v="0"/>
    <s v="USA"/>
    <x v="2"/>
    <x v="2"/>
    <x v="4"/>
    <n v="4"/>
  </r>
  <r>
    <s v="ID1145"/>
    <d v="2012-05-28T19:23:29"/>
    <n v="40000"/>
    <n v="40000"/>
    <s v="USD"/>
    <n v="40000"/>
    <s v="Engineer"/>
    <x v="2"/>
    <s v="India"/>
    <x v="0"/>
    <x v="2"/>
    <x v="3"/>
    <n v="2"/>
  </r>
  <r>
    <s v="ID1146"/>
    <d v="2012-05-28T19:25:04"/>
    <s v="INR 853000"/>
    <n v="853000"/>
    <s v="INR"/>
    <n v="15190.15293438851"/>
    <s v="Lead Research Analyst"/>
    <x v="0"/>
    <s v="India"/>
    <x v="0"/>
    <x v="2"/>
    <x v="1"/>
    <n v="6"/>
  </r>
  <r>
    <s v="ID1147"/>
    <d v="2012-05-28T19:25:35"/>
    <n v="90000"/>
    <n v="90000"/>
    <s v="EUR"/>
    <n v="114335.9495092447"/>
    <s v="Management Information Manager"/>
    <x v="3"/>
    <s v="Continental Europe"/>
    <x v="78"/>
    <x v="2"/>
    <x v="2"/>
    <n v="20"/>
  </r>
  <r>
    <s v="ID1148"/>
    <d v="2012-05-28T19:32:15"/>
    <s v="Â£23000"/>
    <n v="23000"/>
    <s v="GBP"/>
    <n v="36252.100257547536"/>
    <s v="Data Management Officer"/>
    <x v="3"/>
    <s v="UK"/>
    <x v="14"/>
    <x v="0"/>
    <x v="2"/>
    <n v="10"/>
  </r>
  <r>
    <s v="ID1149"/>
    <d v="2012-05-28T19:53:14"/>
    <s v="Â£30000"/>
    <n v="30000"/>
    <s v="GBP"/>
    <n v="47285.348162018527"/>
    <s v="Reporting Accountant"/>
    <x v="5"/>
    <s v="UK"/>
    <x v="14"/>
    <x v="2"/>
    <x v="1"/>
    <n v="5"/>
  </r>
  <r>
    <s v="ID1150"/>
    <d v="2012-05-28T20:05:20"/>
    <s v="â‚¬70k"/>
    <n v="70000"/>
    <s v="EUR"/>
    <n v="88927.960729412545"/>
    <s v="Construction Planner"/>
    <x v="8"/>
    <s v="Ireland"/>
    <x v="8"/>
    <x v="2"/>
    <x v="2"/>
    <n v="20"/>
  </r>
  <r>
    <s v="ID1151"/>
    <d v="2012-05-28T20:19:57"/>
    <n v="6000"/>
    <n v="6000"/>
    <s v="USD"/>
    <n v="6000"/>
    <s v="Assistant Accountant"/>
    <x v="5"/>
    <s v="Zambia"/>
    <x v="73"/>
    <x v="1"/>
    <x v="1"/>
    <n v="5"/>
  </r>
  <r>
    <s v="ID1152"/>
    <d v="2012-05-28T20:20:54"/>
    <n v="35000"/>
    <n v="35000"/>
    <s v="USD"/>
    <n v="35000"/>
    <s v="BI Analyst"/>
    <x v="0"/>
    <s v="USA"/>
    <x v="2"/>
    <x v="1"/>
    <x v="2"/>
    <n v="20"/>
  </r>
  <r>
    <s v="ID1153"/>
    <d v="2012-05-28T20:35:30"/>
    <s v="Â£35000"/>
    <n v="35000"/>
    <s v="GBP"/>
    <n v="55166.239522354947"/>
    <s v="MI Analyst"/>
    <x v="0"/>
    <s v="UK"/>
    <x v="14"/>
    <x v="0"/>
    <x v="2"/>
    <n v="10"/>
  </r>
  <r>
    <s v="ID1154"/>
    <d v="2012-05-28T20:43:31"/>
    <n v="168000"/>
    <n v="168000"/>
    <s v="PKR"/>
    <n v="1783.166904422254"/>
    <s v="Accounts Assistant"/>
    <x v="5"/>
    <s v="Pakistan"/>
    <x v="3"/>
    <x v="0"/>
    <x v="2"/>
    <n v="10"/>
  </r>
  <r>
    <s v="ID1155"/>
    <d v="2012-05-28T20:45:35"/>
    <n v="13.5"/>
    <n v="13500"/>
    <s v="USD"/>
    <n v="13500"/>
    <s v="Project manager"/>
    <x v="3"/>
    <s v="Montenegro"/>
    <x v="79"/>
    <x v="0"/>
    <x v="2"/>
    <n v="13"/>
  </r>
  <r>
    <s v="ID1156"/>
    <d v="2012-05-28T20:51:37"/>
    <s v="Â£37500"/>
    <n v="37500"/>
    <s v="GBP"/>
    <n v="59106.685202523156"/>
    <s v="Corporate Finance Executive"/>
    <x v="5"/>
    <s v="UK"/>
    <x v="14"/>
    <x v="2"/>
    <x v="1"/>
    <n v="5"/>
  </r>
  <r>
    <s v="ID1157"/>
    <d v="2012-05-28T20:54:29"/>
    <s v="Rs. 59,000 (Per Month)"/>
    <n v="708000"/>
    <s v="INR"/>
    <n v="12608.005014709339"/>
    <s v="Manager-Operation"/>
    <x v="3"/>
    <s v="India"/>
    <x v="0"/>
    <x v="0"/>
    <x v="1"/>
    <n v="5"/>
  </r>
  <r>
    <s v="ID1158"/>
    <d v="2012-05-28T21:14:25"/>
    <s v="R366252"/>
    <n v="366252"/>
    <s v="ZAR"/>
    <n v="44654.095718350931"/>
    <s v="Accountant"/>
    <x v="5"/>
    <s v="South Africa"/>
    <x v="11"/>
    <x v="1"/>
    <x v="2"/>
    <n v="15"/>
  </r>
  <r>
    <s v="ID1159"/>
    <d v="2012-05-28T21:17:04"/>
    <n v="69000"/>
    <n v="69000"/>
    <s v="USD"/>
    <n v="69000"/>
    <s v="Financial Analysist"/>
    <x v="0"/>
    <s v="USA"/>
    <x v="2"/>
    <x v="2"/>
    <x v="2"/>
    <n v="20"/>
  </r>
  <r>
    <s v="ID1160"/>
    <d v="2012-05-28T21:55:25"/>
    <n v="500"/>
    <n v="6000"/>
    <s v="USD"/>
    <n v="6000"/>
    <s v="AM Ops"/>
    <x v="3"/>
    <s v="India"/>
    <x v="0"/>
    <x v="0"/>
    <x v="1"/>
    <n v="6"/>
  </r>
  <r>
    <s v="ID1161"/>
    <d v="2012-05-28T22:08:12"/>
    <s v="Rs.5,00,000"/>
    <n v="500000"/>
    <s v="INR"/>
    <n v="8903.9583437212841"/>
    <s v="Deputy Manager"/>
    <x v="3"/>
    <s v="India"/>
    <x v="0"/>
    <x v="3"/>
    <x v="2"/>
    <n v="25"/>
  </r>
  <r>
    <s v="ID1162"/>
    <d v="2012-05-28T22:10:12"/>
    <n v="30000"/>
    <n v="30000"/>
    <s v="USD"/>
    <n v="30000"/>
    <s v="pricing and cost manager"/>
    <x v="3"/>
    <s v="mexico"/>
    <x v="26"/>
    <x v="1"/>
    <x v="2"/>
    <n v="17"/>
  </r>
  <r>
    <s v="ID1163"/>
    <d v="2012-05-28T22:13:24"/>
    <n v="8600"/>
    <n v="8600"/>
    <s v="USD"/>
    <n v="8600"/>
    <s v="Catlog associates"/>
    <x v="0"/>
    <s v="India"/>
    <x v="0"/>
    <x v="0"/>
    <x v="3"/>
    <n v="2"/>
  </r>
  <r>
    <s v="ID1164"/>
    <d v="2012-05-28T22:25:04"/>
    <s v="Â£51,000/$81,600"/>
    <n v="81600"/>
    <s v="USD"/>
    <n v="81600"/>
    <s v="Business Analyst - Central Finance"/>
    <x v="0"/>
    <s v="UK"/>
    <x v="14"/>
    <x v="0"/>
    <x v="4"/>
    <n v="4"/>
  </r>
  <r>
    <s v="ID1165"/>
    <d v="2012-05-28T22:33:29"/>
    <n v="600000"/>
    <n v="600000"/>
    <s v="DOP"/>
    <n v="15404.364569961488"/>
    <s v="Analista de Produccion"/>
    <x v="0"/>
    <s v="Republica Dominicana"/>
    <x v="80"/>
    <x v="1"/>
    <x v="3"/>
    <n v="3"/>
  </r>
  <r>
    <s v="ID1166"/>
    <d v="2012-05-28T22:35:56"/>
    <s v="CAD$65000"/>
    <n v="65000"/>
    <s v="CAD"/>
    <n v="63918.498996971248"/>
    <s v="IT Analyst (Reporting)"/>
    <x v="0"/>
    <s v="Canada"/>
    <x v="17"/>
    <x v="0"/>
    <x v="2"/>
    <n v="20"/>
  </r>
  <r>
    <s v="ID1167"/>
    <d v="2012-05-28T22:36:22"/>
    <n v="75000"/>
    <n v="75000"/>
    <s v="USD"/>
    <n v="75000"/>
    <s v="Controller"/>
    <x v="1"/>
    <s v="USA"/>
    <x v="2"/>
    <x v="2"/>
    <x v="2"/>
    <n v="20"/>
  </r>
  <r>
    <s v="ID1168"/>
    <d v="2012-05-28T22:36:47"/>
    <n v="59000"/>
    <n v="59000"/>
    <s v="USD"/>
    <n v="59000"/>
    <s v="Management Analyst"/>
    <x v="0"/>
    <s v="USA"/>
    <x v="2"/>
    <x v="0"/>
    <x v="2"/>
    <n v="14"/>
  </r>
  <r>
    <s v="ID1169"/>
    <d v="2012-05-28T22:38:37"/>
    <s v="$50,000 U.S."/>
    <n v="50000"/>
    <s v="USD"/>
    <n v="50000"/>
    <s v="Program Manager"/>
    <x v="3"/>
    <s v="Canada"/>
    <x v="17"/>
    <x v="3"/>
    <x v="1"/>
    <n v="5"/>
  </r>
  <r>
    <s v="ID1170"/>
    <d v="2012-05-28T22:39:09"/>
    <s v="Â£80000"/>
    <n v="80000"/>
    <s v="GBP"/>
    <n v="126094.26176538273"/>
    <s v="Financial Controller"/>
    <x v="1"/>
    <s v="UK"/>
    <x v="14"/>
    <x v="0"/>
    <x v="2"/>
    <n v="15"/>
  </r>
  <r>
    <s v="ID1171"/>
    <d v="2012-05-28T22:41:01"/>
    <s v="R$ 54000"/>
    <n v="54000"/>
    <s v="BRL"/>
    <n v="26691.183012544854"/>
    <s v="Logistics Coordinator"/>
    <x v="3"/>
    <s v="Brazil"/>
    <x v="24"/>
    <x v="3"/>
    <x v="1"/>
    <n v="7"/>
  </r>
  <r>
    <s v="ID1172"/>
    <d v="2012-05-28T22:41:15"/>
    <n v="500000"/>
    <n v="500000"/>
    <s v="INR"/>
    <n v="8903.9583437212841"/>
    <s v="Business Analyst"/>
    <x v="0"/>
    <s v="India"/>
    <x v="0"/>
    <x v="0"/>
    <x v="3"/>
    <n v="0.8"/>
  </r>
  <r>
    <s v="ID1173"/>
    <d v="2012-05-28T22:41:26"/>
    <s v="8725 $"/>
    <n v="8725"/>
    <s v="USD"/>
    <n v="8725"/>
    <s v="Administration Officer"/>
    <x v="3"/>
    <s v="Pakistan"/>
    <x v="3"/>
    <x v="2"/>
    <x v="2"/>
    <n v="18"/>
  </r>
  <r>
    <s v="ID1175"/>
    <d v="2012-05-28T22:44:48"/>
    <s v="Â£32000"/>
    <n v="32000"/>
    <s v="GBP"/>
    <n v="50437.70470615309"/>
    <s v="Service Analyst"/>
    <x v="0"/>
    <s v="UK"/>
    <x v="14"/>
    <x v="0"/>
    <x v="4"/>
    <n v="4"/>
  </r>
  <r>
    <s v="ID1176"/>
    <d v="2012-05-28T22:45:49"/>
    <s v="Â£43000"/>
    <n v="43000"/>
    <s v="GBP"/>
    <n v="67775.665698893223"/>
    <s v="Head of Finance"/>
    <x v="5"/>
    <s v="UK"/>
    <x v="14"/>
    <x v="1"/>
    <x v="2"/>
    <n v="15"/>
  </r>
  <r>
    <s v="ID1177"/>
    <d v="2012-05-28T22:46:37"/>
    <s v="CAD $53,000/-"/>
    <n v="53000"/>
    <s v="CAD"/>
    <n v="52118.160720607324"/>
    <s v="Data Analyst"/>
    <x v="0"/>
    <s v="Canada"/>
    <x v="17"/>
    <x v="0"/>
    <x v="1"/>
    <n v="6"/>
  </r>
  <r>
    <s v="ID1178"/>
    <d v="2012-05-28T22:48:32"/>
    <s v="INR 20 Lakhs p.a."/>
    <n v="200000"/>
    <s v="INR"/>
    <n v="3561.5833374885137"/>
    <s v="Associate"/>
    <x v="0"/>
    <s v="India"/>
    <x v="0"/>
    <x v="3"/>
    <x v="1"/>
    <n v="6"/>
  </r>
  <r>
    <s v="ID1179"/>
    <d v="2012-05-28T22:49:15"/>
    <s v="4.5 laks"/>
    <n v="450000"/>
    <s v="INR"/>
    <n v="8013.5625093491553"/>
    <s v="Production Manager"/>
    <x v="3"/>
    <s v="India"/>
    <x v="0"/>
    <x v="0"/>
    <x v="2"/>
    <n v="21"/>
  </r>
  <r>
    <s v="ID1180"/>
    <d v="2012-05-28T22:50:51"/>
    <n v="28000"/>
    <n v="28000"/>
    <s v="USD"/>
    <n v="28000"/>
    <s v="Business Intelligence Manager"/>
    <x v="3"/>
    <s v="Poland"/>
    <x v="15"/>
    <x v="0"/>
    <x v="1"/>
    <n v="5"/>
  </r>
  <r>
    <s v="ID1181"/>
    <d v="2012-05-28T22:51:27"/>
    <n v="31763"/>
    <n v="31763"/>
    <s v="GBP"/>
    <n v="50064.150455673145"/>
    <s v="Network Administrator"/>
    <x v="0"/>
    <s v="UK"/>
    <x v="14"/>
    <x v="2"/>
    <x v="3"/>
    <n v="2"/>
  </r>
  <r>
    <s v="ID1182"/>
    <d v="2012-05-28T22:52:19"/>
    <s v="GBPÂ£32000"/>
    <n v="32000"/>
    <s v="GBP"/>
    <n v="50437.70470615309"/>
    <s v="Performance Analyst"/>
    <x v="0"/>
    <s v="Canada"/>
    <x v="17"/>
    <x v="0"/>
    <x v="1"/>
    <n v="9"/>
  </r>
  <r>
    <s v="ID1183"/>
    <d v="2012-05-28T22:53:03"/>
    <n v="27840"/>
    <n v="27840"/>
    <s v="USD"/>
    <n v="27840"/>
    <s v="Data Entry Clerk III"/>
    <x v="0"/>
    <s v="USA"/>
    <x v="2"/>
    <x v="2"/>
    <x v="3"/>
    <n v="1"/>
  </r>
  <r>
    <s v="ID1184"/>
    <d v="2012-05-28T22:54:24"/>
    <s v="Rs. 350000"/>
    <n v="350000"/>
    <s v="INR"/>
    <n v="6232.7708406048987"/>
    <s v="officer accounts"/>
    <x v="5"/>
    <s v="India"/>
    <x v="0"/>
    <x v="2"/>
    <x v="3"/>
    <n v="1.5"/>
  </r>
  <r>
    <s v="ID1185"/>
    <d v="2012-05-28T22:55:40"/>
    <s v="S$50000"/>
    <n v="50000"/>
    <s v="USD"/>
    <n v="50000"/>
    <s v="Engineer"/>
    <x v="2"/>
    <s v="Singapore"/>
    <x v="30"/>
    <x v="2"/>
    <x v="2"/>
    <n v="25"/>
  </r>
  <r>
    <s v="ID1186"/>
    <d v="2012-05-28T22:58:25"/>
    <n v="48000"/>
    <n v="48000"/>
    <s v="USD"/>
    <n v="48000"/>
    <s v="Cost Controlling Executive"/>
    <x v="1"/>
    <s v="Qatar"/>
    <x v="66"/>
    <x v="2"/>
    <x v="2"/>
    <n v="10"/>
  </r>
  <r>
    <s v="ID1187"/>
    <d v="2012-05-28T22:59:16"/>
    <n v="2000"/>
    <n v="24000"/>
    <s v="USD"/>
    <n v="24000"/>
    <s v="Administration Manager"/>
    <x v="3"/>
    <s v="Argentina"/>
    <x v="81"/>
    <x v="0"/>
    <x v="2"/>
    <n v="21"/>
  </r>
  <r>
    <s v="ID1188"/>
    <d v="2012-05-28T23:02:08"/>
    <n v="75000"/>
    <n v="75000"/>
    <s v="USD"/>
    <n v="75000"/>
    <s v="Financial Analyst"/>
    <x v="0"/>
    <s v="USA"/>
    <x v="2"/>
    <x v="0"/>
    <x v="2"/>
    <n v="12"/>
  </r>
  <r>
    <s v="ID1189"/>
    <d v="2012-05-28T23:05:03"/>
    <s v="216000 AED"/>
    <n v="216000"/>
    <s v="AED"/>
    <n v="58799.349940520107"/>
    <s v="Financial analyst"/>
    <x v="0"/>
    <s v="Dubai"/>
    <x v="34"/>
    <x v="0"/>
    <x v="3"/>
    <n v="2"/>
  </r>
  <r>
    <s v="ID1190"/>
    <d v="2012-05-28T23:06:22"/>
    <s v="Rupees : 2,000,000"/>
    <n v="2000000"/>
    <s v="PKR"/>
    <n v="21228.177433598263"/>
    <s v="Excel Corporate Trainer"/>
    <x v="8"/>
    <s v="Pakistan"/>
    <x v="3"/>
    <x v="1"/>
    <x v="1"/>
    <n v="8"/>
  </r>
  <r>
    <s v="ID1191"/>
    <d v="2012-05-28T23:13:24"/>
    <n v="60000"/>
    <n v="60000"/>
    <s v="USD"/>
    <n v="60000"/>
    <s v="Quality Management"/>
    <x v="3"/>
    <s v="USA"/>
    <x v="2"/>
    <x v="2"/>
    <x v="2"/>
    <n v="10"/>
  </r>
  <r>
    <s v="ID1192"/>
    <d v="2012-05-28T23:13:31"/>
    <s v="5000  PLN   net"/>
    <n v="60000"/>
    <s v="PLN"/>
    <n v="18018.883790212141"/>
    <s v="Sales Analyst"/>
    <x v="0"/>
    <s v="Poland"/>
    <x v="15"/>
    <x v="1"/>
    <x v="2"/>
    <n v="10"/>
  </r>
  <r>
    <s v="ID1193"/>
    <d v="2012-05-28T23:17:12"/>
    <s v="US$ 7,200"/>
    <n v="7200"/>
    <s v="USD"/>
    <n v="7200"/>
    <s v="Supervisor MIS"/>
    <x v="7"/>
    <s v="India"/>
    <x v="0"/>
    <x v="0"/>
    <x v="1"/>
    <n v="7"/>
  </r>
  <r>
    <s v="ID1194"/>
    <d v="2012-05-28T23:17:31"/>
    <n v="56000"/>
    <n v="56000"/>
    <s v="USD"/>
    <n v="56000"/>
    <s v="Analyst"/>
    <x v="0"/>
    <s v="USA"/>
    <x v="2"/>
    <x v="3"/>
    <x v="3"/>
    <n v="2"/>
  </r>
  <r>
    <s v="ID1195"/>
    <d v="2012-05-28T23:19:36"/>
    <s v="Rs 5,40,000"/>
    <n v="540000"/>
    <s v="INR"/>
    <n v="9616.275011218986"/>
    <s v="Business Analyst - Solutions"/>
    <x v="0"/>
    <s v="India"/>
    <x v="0"/>
    <x v="0"/>
    <x v="1"/>
    <n v="7.9"/>
  </r>
  <r>
    <s v="ID1196"/>
    <d v="2012-05-28T23:21:02"/>
    <s v="KES 4.3 million"/>
    <n v="4300000"/>
    <s v="KENYA"/>
    <n v="51497.005988023957"/>
    <s v="Finance Manager"/>
    <x v="3"/>
    <s v="Kenya"/>
    <x v="82"/>
    <x v="0"/>
    <x v="1"/>
    <n v="9"/>
  </r>
  <r>
    <s v="ID1197"/>
    <d v="2012-05-28T23:25:32"/>
    <s v="82.000 Euro (pre-tax)"/>
    <n v="82000"/>
    <s v="EUR"/>
    <n v="104172.75399731184"/>
    <s v="Finance Project Manager"/>
    <x v="3"/>
    <s v="Netherlands"/>
    <x v="18"/>
    <x v="1"/>
    <x v="2"/>
    <n v="25"/>
  </r>
  <r>
    <s v="ID1198"/>
    <d v="2012-05-28T23:33:59"/>
    <n v="88000"/>
    <n v="88000"/>
    <s v="USD"/>
    <n v="88000"/>
    <s v="Manager, Strategy &amp; Insights"/>
    <x v="3"/>
    <s v="USA"/>
    <x v="2"/>
    <x v="0"/>
    <x v="3"/>
    <n v="2"/>
  </r>
  <r>
    <s v="ID1199"/>
    <d v="2012-05-28T23:38:52"/>
    <n v="80000"/>
    <n v="80000"/>
    <s v="USD"/>
    <n v="80000"/>
    <s v="Financial/Data Analyst"/>
    <x v="0"/>
    <s v="USA"/>
    <x v="2"/>
    <x v="0"/>
    <x v="1"/>
    <n v="6"/>
  </r>
  <r>
    <s v="ID1200"/>
    <d v="2012-05-28T23:47:10"/>
    <n v="19000"/>
    <n v="19000"/>
    <s v="USD"/>
    <n v="19000"/>
    <s v="Accountant"/>
    <x v="5"/>
    <s v="UK"/>
    <x v="14"/>
    <x v="0"/>
    <x v="2"/>
    <n v="20"/>
  </r>
  <r>
    <s v="ID1201"/>
    <d v="2012-05-28T23:51:37"/>
    <s v="Euro 15.000"/>
    <n v="15000"/>
    <s v="EUR"/>
    <n v="19055.991584874118"/>
    <s v="business consultant"/>
    <x v="8"/>
    <s v="Italy"/>
    <x v="63"/>
    <x v="0"/>
    <x v="3"/>
    <n v="3"/>
  </r>
  <r>
    <s v="ID1202"/>
    <d v="2012-05-28T23:52:42"/>
    <n v="480000"/>
    <n v="480000"/>
    <s v="INR"/>
    <n v="8547.8000099724322"/>
    <s v="Documentation Consultant"/>
    <x v="8"/>
    <s v="India"/>
    <x v="0"/>
    <x v="1"/>
    <x v="2"/>
    <n v="15"/>
  </r>
  <r>
    <s v="ID1203"/>
    <d v="2012-05-28T23:53:02"/>
    <n v="1100000"/>
    <n v="1100000"/>
    <s v="INR"/>
    <n v="19588.708356186824"/>
    <s v="Sr. Consultant"/>
    <x v="8"/>
    <s v="India"/>
    <x v="0"/>
    <x v="1"/>
    <x v="2"/>
    <n v="13"/>
  </r>
  <r>
    <s v="ID1204"/>
    <d v="2012-05-29T00:00:21"/>
    <n v="61000"/>
    <n v="61000"/>
    <s v="USD"/>
    <n v="61000"/>
    <s v="Financial Analyst"/>
    <x v="0"/>
    <s v="USA"/>
    <x v="2"/>
    <x v="0"/>
    <x v="3"/>
    <n v="1.5"/>
  </r>
  <r>
    <s v="ID1205"/>
    <d v="2012-05-29T00:03:43"/>
    <n v="34000"/>
    <n v="34000"/>
    <s v="GBP"/>
    <n v="53590.061250287661"/>
    <s v="investment accountant"/>
    <x v="5"/>
    <s v="UK"/>
    <x v="14"/>
    <x v="1"/>
    <x v="2"/>
    <n v="10"/>
  </r>
  <r>
    <s v="ID1206"/>
    <d v="2012-05-29T00:03:48"/>
    <n v="34000"/>
    <n v="34000"/>
    <s v="GBP"/>
    <n v="53590.061250287661"/>
    <s v="investment accountant"/>
    <x v="5"/>
    <s v="UK"/>
    <x v="14"/>
    <x v="1"/>
    <x v="2"/>
    <n v="10"/>
  </r>
  <r>
    <s v="ID1207"/>
    <d v="2012-05-29T00:07:00"/>
    <n v="250000"/>
    <n v="250000"/>
    <s v="INR"/>
    <n v="4451.9791718606421"/>
    <s v="Officer Production"/>
    <x v="3"/>
    <s v="India"/>
    <x v="0"/>
    <x v="0"/>
    <x v="3"/>
    <n v="1"/>
  </r>
  <r>
    <s v="ID1208"/>
    <d v="2012-05-29T00:07:36"/>
    <n v="20000"/>
    <n v="20000"/>
    <s v="EUR"/>
    <n v="25407.988779832154"/>
    <s v="warehouse management"/>
    <x v="3"/>
    <s v="GREECE"/>
    <x v="27"/>
    <x v="3"/>
    <x v="2"/>
    <n v="12"/>
  </r>
  <r>
    <s v="ID1209"/>
    <d v="2012-05-29T00:12:23"/>
    <n v="23000"/>
    <n v="23000"/>
    <s v="USD"/>
    <n v="23000"/>
    <s v="Chief Accountant"/>
    <x v="5"/>
    <s v="Saudi Arabia"/>
    <x v="22"/>
    <x v="1"/>
    <x v="2"/>
    <n v="14"/>
  </r>
  <r>
    <s v="ID1210"/>
    <d v="2012-05-29T00:16:55"/>
    <s v="Rs. 900000"/>
    <n v="900000"/>
    <s v="INR"/>
    <n v="16027.125018698311"/>
    <s v="Manager F &amp; A"/>
    <x v="3"/>
    <s v="India"/>
    <x v="0"/>
    <x v="3"/>
    <x v="2"/>
    <n v="13"/>
  </r>
  <r>
    <s v="ID1211"/>
    <d v="2012-05-29T00:25:39"/>
    <n v="60000"/>
    <n v="60000"/>
    <s v="USD"/>
    <n v="60000"/>
    <s v="Quality Assurance Engineer"/>
    <x v="2"/>
    <s v="USA"/>
    <x v="2"/>
    <x v="3"/>
    <x v="1"/>
    <n v="6"/>
  </r>
  <r>
    <s v="ID1212"/>
    <d v="2012-05-29T00:25:46"/>
    <n v="800"/>
    <n v="4800"/>
    <s v="USD"/>
    <n v="4800"/>
    <s v="Financial Analyst"/>
    <x v="0"/>
    <s v="India"/>
    <x v="0"/>
    <x v="0"/>
    <x v="1"/>
    <n v="5"/>
  </r>
  <r>
    <s v="ID1213"/>
    <d v="2012-05-29T00:26:21"/>
    <s v="DKK 625000"/>
    <n v="625000"/>
    <s v="DKK"/>
    <n v="106815.148267971"/>
    <s v="Manager Business Controlling"/>
    <x v="3"/>
    <s v="Denmark"/>
    <x v="62"/>
    <x v="0"/>
    <x v="2"/>
    <n v="25"/>
  </r>
  <r>
    <s v="ID1214"/>
    <d v="2012-05-29T00:28:38"/>
    <n v="500000"/>
    <n v="500000"/>
    <s v="INR"/>
    <n v="8903.9583437212841"/>
    <s v="Consultant"/>
    <x v="8"/>
    <s v="India"/>
    <x v="0"/>
    <x v="2"/>
    <x v="3"/>
    <n v="3"/>
  </r>
  <r>
    <s v="ID1215"/>
    <d v="2012-05-29T00:29:32"/>
    <n v="60000"/>
    <n v="60000"/>
    <s v="USD"/>
    <n v="60000"/>
    <s v="sample manager"/>
    <x v="3"/>
    <s v="USA"/>
    <x v="2"/>
    <x v="0"/>
    <x v="2"/>
    <n v="12"/>
  </r>
  <r>
    <s v="ID1216"/>
    <d v="2012-05-29T00:30:42"/>
    <n v="2600000"/>
    <n v="2600000"/>
    <s v="INR"/>
    <n v="46300.583387350678"/>
    <s v="Practice Manager"/>
    <x v="3"/>
    <s v="India"/>
    <x v="0"/>
    <x v="0"/>
    <x v="4"/>
    <n v="4"/>
  </r>
  <r>
    <s v="ID1217"/>
    <d v="2012-05-29T00:32:35"/>
    <s v="INR 750,000"/>
    <n v="750000"/>
    <s v="INR"/>
    <n v="13355.937515581925"/>
    <s v="Assistant Manager"/>
    <x v="3"/>
    <s v="India"/>
    <x v="0"/>
    <x v="2"/>
    <x v="3"/>
    <n v="3"/>
  </r>
  <r>
    <s v="ID1218"/>
    <d v="2012-05-29T00:36:21"/>
    <n v="74000"/>
    <n v="74000"/>
    <s v="USD"/>
    <n v="74000"/>
    <s v="marketing specialist"/>
    <x v="6"/>
    <s v="USA"/>
    <x v="2"/>
    <x v="0"/>
    <x v="2"/>
    <n v="10"/>
  </r>
  <r>
    <s v="ID1219"/>
    <d v="2012-05-29T00:47:17"/>
    <n v="95856"/>
    <n v="95856"/>
    <s v="USD"/>
    <n v="95856"/>
    <s v="Analyst"/>
    <x v="0"/>
    <s v="USA"/>
    <x v="2"/>
    <x v="2"/>
    <x v="2"/>
    <n v="13"/>
  </r>
  <r>
    <s v="ID1220"/>
    <d v="2012-05-29T01:03:19"/>
    <s v="40,000 US"/>
    <n v="40000"/>
    <s v="USD"/>
    <n v="40000"/>
    <s v="Staff Accountant"/>
    <x v="5"/>
    <s v="USA"/>
    <x v="2"/>
    <x v="2"/>
    <x v="2"/>
    <n v="15"/>
  </r>
  <r>
    <s v="ID1221"/>
    <d v="2012-05-29T01:06:44"/>
    <n v="4400"/>
    <n v="4400"/>
    <s v="USD"/>
    <n v="4400"/>
    <s v="Manager Corporate Finance"/>
    <x v="3"/>
    <s v="Latin America"/>
    <x v="83"/>
    <x v="2"/>
    <x v="1"/>
    <n v="5"/>
  </r>
  <r>
    <s v="ID1222"/>
    <d v="2012-05-29T01:12:28"/>
    <n v="90000"/>
    <n v="90000"/>
    <s v="USD"/>
    <n v="90000"/>
    <s v="Senior Analyst"/>
    <x v="0"/>
    <s v="USA"/>
    <x v="2"/>
    <x v="0"/>
    <x v="2"/>
    <n v="30"/>
  </r>
  <r>
    <s v="ID1223"/>
    <d v="2012-05-29T01:19:26"/>
    <s v="INR 450000"/>
    <n v="450000"/>
    <s v="INR"/>
    <n v="8013.5625093491553"/>
    <s v="ASSISTANT MANAGER"/>
    <x v="3"/>
    <s v="India"/>
    <x v="0"/>
    <x v="1"/>
    <x v="3"/>
    <n v="2"/>
  </r>
  <r>
    <s v="ID1224"/>
    <d v="2012-05-29T01:22:59"/>
    <s v="INR 1000000"/>
    <n v="1000000"/>
    <s v="INR"/>
    <n v="17807.916687442568"/>
    <s v="Asst Manager"/>
    <x v="3"/>
    <s v="India"/>
    <x v="0"/>
    <x v="0"/>
    <x v="1"/>
    <n v="8.5"/>
  </r>
  <r>
    <s v="ID1225"/>
    <d v="2012-05-29T01:31:39"/>
    <s v="700000 INR"/>
    <n v="700000"/>
    <s v="INR"/>
    <n v="12465.541681209797"/>
    <s v="Lead Executive MIS"/>
    <x v="7"/>
    <s v="India"/>
    <x v="0"/>
    <x v="0"/>
    <x v="1"/>
    <n v="6"/>
  </r>
  <r>
    <s v="ID1226"/>
    <d v="2012-05-29T01:41:00"/>
    <n v="80000"/>
    <n v="80000"/>
    <s v="USD"/>
    <n v="80000"/>
    <s v="Snr Business Analyst"/>
    <x v="0"/>
    <s v="Singapore"/>
    <x v="30"/>
    <x v="3"/>
    <x v="1"/>
    <n v="6"/>
  </r>
  <r>
    <s v="ID1227"/>
    <d v="2012-05-29T01:44:03"/>
    <n v="100000"/>
    <n v="100000"/>
    <s v="USD"/>
    <n v="100000"/>
    <s v="Finance Manager"/>
    <x v="3"/>
    <s v="USA"/>
    <x v="2"/>
    <x v="0"/>
    <x v="2"/>
    <n v="11"/>
  </r>
  <r>
    <s v="ID1228"/>
    <d v="2012-05-29T01:45:13"/>
    <n v="4100"/>
    <n v="49200"/>
    <s v="USD"/>
    <n v="49200"/>
    <s v="Chief Accountant"/>
    <x v="5"/>
    <s v="QATAR"/>
    <x v="66"/>
    <x v="2"/>
    <x v="2"/>
    <n v="25"/>
  </r>
  <r>
    <s v="ID1229"/>
    <d v="2012-05-29T01:47:39"/>
    <n v="750"/>
    <n v="9000"/>
    <s v="USD"/>
    <n v="9000"/>
    <s v="assurance manager"/>
    <x v="3"/>
    <s v="India"/>
    <x v="0"/>
    <x v="0"/>
    <x v="3"/>
    <n v="1"/>
  </r>
  <r>
    <s v="ID1230"/>
    <d v="2012-05-29T01:50:01"/>
    <n v="300000"/>
    <n v="300000"/>
    <s v="INR"/>
    <n v="5342.3750062327708"/>
    <s v="Finance Analyst"/>
    <x v="0"/>
    <s v="India"/>
    <x v="0"/>
    <x v="0"/>
    <x v="1"/>
    <n v="6"/>
  </r>
  <r>
    <s v="ID1231"/>
    <d v="2012-05-29T02:02:39"/>
    <s v="$40K"/>
    <n v="40000"/>
    <s v="USD"/>
    <n v="40000"/>
    <s v="SOX,SAP, Insurance Coordinator"/>
    <x v="3"/>
    <s v="Pakistan, Angola"/>
    <x v="3"/>
    <x v="0"/>
    <x v="2"/>
    <n v="15"/>
  </r>
  <r>
    <s v="ID1232"/>
    <d v="2012-05-29T02:12:32"/>
    <s v="Â£26000"/>
    <n v="26000"/>
    <s v="GBP"/>
    <n v="40980.635073749385"/>
    <s v="Business Analyst"/>
    <x v="0"/>
    <s v="UK"/>
    <x v="14"/>
    <x v="0"/>
    <x v="3"/>
    <n v="2"/>
  </r>
  <r>
    <s v="ID1233"/>
    <d v="2012-05-29T02:19:27"/>
    <s v="Â£29000"/>
    <n v="29000"/>
    <s v="GBP"/>
    <n v="45709.169889951241"/>
    <s v="Financial Accountant"/>
    <x v="5"/>
    <s v="UK"/>
    <x v="14"/>
    <x v="2"/>
    <x v="1"/>
    <n v="8"/>
  </r>
  <r>
    <s v="ID1234"/>
    <d v="2012-05-29T02:22:13"/>
    <n v="400000"/>
    <n v="400000"/>
    <s v="INR"/>
    <n v="7123.1666749770275"/>
    <s v="Pmo"/>
    <x v="3"/>
    <s v="India"/>
    <x v="0"/>
    <x v="0"/>
    <x v="3"/>
    <n v="1"/>
  </r>
  <r>
    <s v="ID1235"/>
    <d v="2012-05-29T02:26:28"/>
    <s v="100000 USD"/>
    <n v="100000"/>
    <s v="USD"/>
    <n v="100000"/>
    <s v="Controller"/>
    <x v="1"/>
    <s v="Norway"/>
    <x v="47"/>
    <x v="0"/>
    <x v="2"/>
    <n v="12"/>
  </r>
  <r>
    <s v="ID1236"/>
    <d v="2012-05-29T02:43:44"/>
    <s v="62.000 euro"/>
    <n v="62000"/>
    <s v="EUR"/>
    <n v="78764.765217479682"/>
    <s v="Stafmember"/>
    <x v="0"/>
    <s v="Netherlands"/>
    <x v="18"/>
    <x v="0"/>
    <x v="2"/>
    <n v="15"/>
  </r>
  <r>
    <s v="ID1237"/>
    <d v="2012-05-29T03:16:02"/>
    <n v="150000"/>
    <n v="150000"/>
    <s v="AUD"/>
    <n v="152986.44846039536"/>
    <s v="Analyst"/>
    <x v="0"/>
    <s v="Australia"/>
    <x v="16"/>
    <x v="2"/>
    <x v="2"/>
    <n v="10"/>
  </r>
  <r>
    <s v="ID1238"/>
    <d v="2012-05-29T03:28:37"/>
    <s v="â‚¬35,000 / â‚¬44,000"/>
    <n v="35000"/>
    <s v="EUR"/>
    <n v="44463.980364706273"/>
    <s v="Business Analyst"/>
    <x v="0"/>
    <s v="Ireland"/>
    <x v="8"/>
    <x v="1"/>
    <x v="2"/>
    <n v="12"/>
  </r>
  <r>
    <s v="ID1239"/>
    <d v="2012-05-29T03:51:09"/>
    <n v="30"/>
    <n v="30000"/>
    <s v="EUR"/>
    <n v="38111.983169748237"/>
    <s v="education advisor"/>
    <x v="8"/>
    <s v="the Netherlands"/>
    <x v="18"/>
    <x v="3"/>
    <x v="1"/>
    <n v="8"/>
  </r>
  <r>
    <s v="ID1240"/>
    <d v="2012-05-29T03:51:28"/>
    <n v="75000"/>
    <n v="75000"/>
    <s v="GBP"/>
    <n v="118213.37040504631"/>
    <s v="Finance Manager"/>
    <x v="3"/>
    <s v="UK"/>
    <x v="14"/>
    <x v="0"/>
    <x v="2"/>
    <n v="20"/>
  </r>
  <r>
    <s v="ID1241"/>
    <d v="2012-05-29T04:03:07"/>
    <n v="25000"/>
    <n v="25000"/>
    <s v="GBP"/>
    <n v="39404.456801682099"/>
    <s v="Senior Accounts Clerk"/>
    <x v="5"/>
    <s v="UK"/>
    <x v="14"/>
    <x v="2"/>
    <x v="2"/>
    <n v="10"/>
  </r>
  <r>
    <s v="ID1242"/>
    <d v="2012-05-29T04:08:45"/>
    <n v="71000"/>
    <n v="71000"/>
    <s v="EUR"/>
    <n v="90198.36016840415"/>
    <s v="Consultant"/>
    <x v="8"/>
    <s v="Germany"/>
    <x v="5"/>
    <x v="3"/>
    <x v="3"/>
    <n v="3"/>
  </r>
  <r>
    <s v="ID1243"/>
    <d v="2012-05-29T04:11:58"/>
    <s v="Â£30000"/>
    <n v="30000"/>
    <s v="GBP"/>
    <n v="47285.348162018527"/>
    <s v="Infection Prevention Surveillance Specialist"/>
    <x v="6"/>
    <s v="UK"/>
    <x v="14"/>
    <x v="0"/>
    <x v="2"/>
    <n v="14"/>
  </r>
  <r>
    <s v="ID1244"/>
    <d v="2012-05-29T04:25:02"/>
    <n v="56000"/>
    <n v="56000"/>
    <s v="USD"/>
    <n v="56000"/>
    <s v="Accountant"/>
    <x v="5"/>
    <s v="USA"/>
    <x v="2"/>
    <x v="0"/>
    <x v="3"/>
    <n v="1"/>
  </r>
  <r>
    <s v="ID1245"/>
    <d v="2012-05-29T04:30:10"/>
    <s v="IDR 4000000"/>
    <n v="48000000"/>
    <s v="IDR"/>
    <n v="5082.6943786459069"/>
    <s v="Office Instructor"/>
    <x v="0"/>
    <s v="Indonesia"/>
    <x v="56"/>
    <x v="3"/>
    <x v="3"/>
    <n v="2"/>
  </r>
  <r>
    <s v="ID1246"/>
    <d v="2012-05-29T04:33:37"/>
    <s v="GBP 34000"/>
    <n v="34000"/>
    <s v="GBP"/>
    <n v="53590.061250287661"/>
    <s v="Investment Accountant"/>
    <x v="5"/>
    <s v="UK"/>
    <x v="14"/>
    <x v="1"/>
    <x v="2"/>
    <n v="10"/>
  </r>
  <r>
    <s v="ID1247"/>
    <d v="2012-05-29T05:03:26"/>
    <s v="dkk 450000"/>
    <n v="450000"/>
    <s v="DKK"/>
    <n v="76906.906752939132"/>
    <s v="owner"/>
    <x v="4"/>
    <s v="Denmark"/>
    <x v="62"/>
    <x v="1"/>
    <x v="2"/>
    <n v="17"/>
  </r>
  <r>
    <s v="ID1248"/>
    <d v="2012-05-29T05:08:57"/>
    <s v="85000 USD"/>
    <n v="85000"/>
    <s v="USD"/>
    <n v="85000"/>
    <s v="Senior Executive Compensation Analyst "/>
    <x v="0"/>
    <s v="USA"/>
    <x v="2"/>
    <x v="0"/>
    <x v="1"/>
    <n v="5"/>
  </r>
  <r>
    <s v="ID1249"/>
    <d v="2012-05-29T05:11:03"/>
    <s v="USD72000"/>
    <n v="72000"/>
    <s v="USD"/>
    <n v="72000"/>
    <s v="Markets Adviser"/>
    <x v="8"/>
    <s v="New Zealand"/>
    <x v="49"/>
    <x v="2"/>
    <x v="2"/>
    <n v="10"/>
  </r>
  <r>
    <s v="ID1250"/>
    <d v="2012-05-29T05:21:39"/>
    <n v="55000"/>
    <n v="55000"/>
    <s v="USD"/>
    <n v="55000"/>
    <s v="Systems Analyst"/>
    <x v="0"/>
    <s v="USA"/>
    <x v="2"/>
    <x v="3"/>
    <x v="1"/>
    <n v="7"/>
  </r>
  <r>
    <s v="ID1251"/>
    <d v="2012-05-29T05:47:34"/>
    <s v="GBP 43,000"/>
    <n v="43000"/>
    <s v="GBP"/>
    <n v="67775.665698893223"/>
    <s v="Financial Controller"/>
    <x v="1"/>
    <s v="UK"/>
    <x v="14"/>
    <x v="0"/>
    <x v="2"/>
    <n v="25"/>
  </r>
  <r>
    <s v="ID1252"/>
    <d v="2012-05-29T05:53:42"/>
    <s v="Â£25750"/>
    <n v="25750"/>
    <s v="GBP"/>
    <n v="40586.590505732565"/>
    <s v="Energy Analyst"/>
    <x v="0"/>
    <s v="UK"/>
    <x v="14"/>
    <x v="0"/>
    <x v="3"/>
    <n v="1"/>
  </r>
  <r>
    <s v="ID1253"/>
    <d v="2012-05-29T06:08:12"/>
    <n v="50846"/>
    <n v="50846"/>
    <s v="USD"/>
    <n v="50846"/>
    <s v="Program &amp; Policy Analyst-Advanced"/>
    <x v="0"/>
    <s v="USA"/>
    <x v="2"/>
    <x v="0"/>
    <x v="2"/>
    <n v="25"/>
  </r>
  <r>
    <s v="ID1254"/>
    <d v="2012-05-29T06:24:36"/>
    <n v="63000"/>
    <n v="63000"/>
    <s v="USD"/>
    <n v="63000"/>
    <s v="Senior Staff Accountant"/>
    <x v="5"/>
    <s v="USA"/>
    <x v="2"/>
    <x v="1"/>
    <x v="2"/>
    <n v="16"/>
  </r>
  <r>
    <s v="ID1255"/>
    <d v="2012-05-29T06:26:05"/>
    <n v="80000"/>
    <n v="80000"/>
    <s v="AUD"/>
    <n v="81592.772512210868"/>
    <s v="systems accountant"/>
    <x v="5"/>
    <s v="Australia"/>
    <x v="16"/>
    <x v="0"/>
    <x v="1"/>
    <n v="5"/>
  </r>
  <r>
    <s v="ID1256"/>
    <d v="2012-05-29T07:21:41"/>
    <n v="50700"/>
    <n v="50700"/>
    <s v="USD"/>
    <n v="50700"/>
    <s v="Sr. Systems Analyst"/>
    <x v="0"/>
    <s v="Brazil"/>
    <x v="24"/>
    <x v="3"/>
    <x v="2"/>
    <n v="15"/>
  </r>
  <r>
    <s v="ID1257"/>
    <d v="2012-05-29T07:28:41"/>
    <n v="20000"/>
    <n v="20000"/>
    <s v="GBP"/>
    <n v="31523.565441345683"/>
    <s v="Environmental Information Analyst"/>
    <x v="0"/>
    <s v="UK"/>
    <x v="14"/>
    <x v="0"/>
    <x v="3"/>
    <n v="1"/>
  </r>
  <r>
    <s v="ID1258"/>
    <d v="2012-05-29T07:46:56"/>
    <n v="70000"/>
    <n v="70000"/>
    <s v="USD"/>
    <n v="70000"/>
    <s v="Develope"/>
    <x v="0"/>
    <s v="USA"/>
    <x v="2"/>
    <x v="3"/>
    <x v="1"/>
    <n v="6"/>
  </r>
  <r>
    <s v="ID1259"/>
    <d v="2012-05-29T07:52:56"/>
    <n v="65000"/>
    <n v="65000"/>
    <s v="CAD"/>
    <n v="63918.498996971248"/>
    <s v="it manager"/>
    <x v="3"/>
    <s v="Canada"/>
    <x v="17"/>
    <x v="2"/>
    <x v="2"/>
    <n v="15"/>
  </r>
  <r>
    <s v="ID1260"/>
    <d v="2012-05-29T07:57:04"/>
    <n v="800000"/>
    <n v="9600000"/>
    <s v="MONGOLIAN"/>
    <n v="7261.724659606657"/>
    <s v="Analyst"/>
    <x v="0"/>
    <s v="Mongolia"/>
    <x v="84"/>
    <x v="1"/>
    <x v="3"/>
    <n v="2"/>
  </r>
  <r>
    <s v="ID1261"/>
    <d v="2012-05-29T08:13:06"/>
    <s v="RM3000"/>
    <n v="36000"/>
    <s v="MYR"/>
    <n v="11404.820437438224"/>
    <s v="Process Engineering"/>
    <x v="2"/>
    <s v="Malaysia"/>
    <x v="74"/>
    <x v="0"/>
    <x v="3"/>
    <n v="2"/>
  </r>
  <r>
    <s v="ID1262"/>
    <d v="2012-05-29T08:25:51"/>
    <s v="120,000  US$"/>
    <n v="120000"/>
    <s v="USD"/>
    <n v="120000"/>
    <s v="Consultant - Process Improvement"/>
    <x v="8"/>
    <s v="Singapore"/>
    <x v="30"/>
    <x v="3"/>
    <x v="1"/>
    <n v="5"/>
  </r>
  <r>
    <s v="ID1263"/>
    <d v="2012-05-29T08:41:02"/>
    <n v="90000"/>
    <n v="90000"/>
    <s v="AUD"/>
    <n v="91791.869076237213"/>
    <s v="Business Analyst"/>
    <x v="0"/>
    <s v="Australia"/>
    <x v="16"/>
    <x v="0"/>
    <x v="1"/>
    <n v="5"/>
  </r>
  <r>
    <s v="ID1264"/>
    <d v="2012-05-29T08:41:14"/>
    <n v="110000"/>
    <n v="110000"/>
    <s v="AUD"/>
    <n v="112190.06220428993"/>
    <s v="Analyst"/>
    <x v="0"/>
    <s v="Australia"/>
    <x v="16"/>
    <x v="2"/>
    <x v="1"/>
    <n v="7"/>
  </r>
  <r>
    <s v="ID1265"/>
    <d v="2012-05-29T08:47:48"/>
    <n v="40000"/>
    <n v="40000"/>
    <s v="USD"/>
    <n v="40000"/>
    <s v="Senior Materials Handler"/>
    <x v="3"/>
    <s v="USA"/>
    <x v="2"/>
    <x v="2"/>
    <x v="2"/>
    <n v="18"/>
  </r>
  <r>
    <s v="ID1266"/>
    <d v="2012-05-29T08:59:41"/>
    <n v="107000"/>
    <n v="107000"/>
    <s v="USD"/>
    <n v="107000"/>
    <s v="Certified Public Accountant"/>
    <x v="5"/>
    <s v="USA"/>
    <x v="2"/>
    <x v="0"/>
    <x v="2"/>
    <n v="12"/>
  </r>
  <r>
    <s v="ID1267"/>
    <d v="2012-05-29T09:15:09"/>
    <n v="82000"/>
    <n v="82000"/>
    <s v="USD"/>
    <n v="82000"/>
    <s v="Manager - Marketing Analytics"/>
    <x v="3"/>
    <s v="USA"/>
    <x v="2"/>
    <x v="0"/>
    <x v="2"/>
    <n v="10"/>
  </r>
  <r>
    <s v="ID1268"/>
    <d v="2012-05-29T09:25:31"/>
    <n v="100000"/>
    <n v="100000"/>
    <s v="AUD"/>
    <n v="101990.96564026357"/>
    <s v="Contractor/Consultant"/>
    <x v="8"/>
    <s v="Australia"/>
    <x v="16"/>
    <x v="0"/>
    <x v="2"/>
    <n v="15"/>
  </r>
  <r>
    <s v="ID1270"/>
    <d v="2012-05-29T09:37:40"/>
    <s v="AUD $43000"/>
    <n v="43000"/>
    <s v="USD"/>
    <n v="43000"/>
    <s v="Operations Support Officer"/>
    <x v="3"/>
    <s v="Australia"/>
    <x v="16"/>
    <x v="2"/>
    <x v="4"/>
    <n v="4"/>
  </r>
  <r>
    <s v="ID1271"/>
    <d v="2012-05-29T09:38:14"/>
    <n v="69000"/>
    <n v="69000"/>
    <s v="USD"/>
    <n v="69000"/>
    <s v="master scheduler"/>
    <x v="1"/>
    <s v="USA"/>
    <x v="2"/>
    <x v="0"/>
    <x v="2"/>
    <n v="20"/>
  </r>
  <r>
    <s v="ID1273"/>
    <d v="2012-05-29T09:47:47"/>
    <n v="30000"/>
    <n v="30000"/>
    <s v="USD"/>
    <n v="30000"/>
    <s v="Practice Manager - Business Operations"/>
    <x v="3"/>
    <s v="India"/>
    <x v="0"/>
    <x v="2"/>
    <x v="3"/>
    <n v="3"/>
  </r>
  <r>
    <s v="ID1274"/>
    <d v="2012-05-29T09:52:02"/>
    <s v="48000 $AUD"/>
    <n v="48000"/>
    <s v="AUD"/>
    <n v="48955.663507326513"/>
    <s v="Research Assistant"/>
    <x v="0"/>
    <s v="Australia"/>
    <x v="16"/>
    <x v="3"/>
    <x v="3"/>
    <n v="2"/>
  </r>
  <r>
    <s v="ID1275"/>
    <d v="2012-05-29T10:08:21"/>
    <n v="70000"/>
    <n v="70000"/>
    <s v="USD"/>
    <n v="70000"/>
    <s v="Project Manager"/>
    <x v="3"/>
    <s v="USA"/>
    <x v="2"/>
    <x v="0"/>
    <x v="1"/>
    <n v="8"/>
  </r>
  <r>
    <s v="ID1276"/>
    <d v="2012-05-29T10:09:37"/>
    <n v="45000"/>
    <n v="45000"/>
    <s v="USD"/>
    <n v="45000"/>
    <s v="Staff Assistant"/>
    <x v="0"/>
    <s v="USA"/>
    <x v="2"/>
    <x v="0"/>
    <x v="1"/>
    <n v="7"/>
  </r>
  <r>
    <s v="ID1277"/>
    <d v="2012-05-29T10:11:28"/>
    <n v="35000"/>
    <n v="35000"/>
    <s v="USD"/>
    <n v="35000"/>
    <s v="AVP Securitisation"/>
    <x v="4"/>
    <s v="Malaysia"/>
    <x v="74"/>
    <x v="1"/>
    <x v="2"/>
    <n v="12"/>
  </r>
  <r>
    <s v="ID1278"/>
    <d v="2012-05-29T10:43:49"/>
    <n v="500000"/>
    <n v="500000"/>
    <s v="INR"/>
    <n v="8903.9583437212841"/>
    <s v="Asstt. Manager"/>
    <x v="3"/>
    <s v="India"/>
    <x v="0"/>
    <x v="2"/>
    <x v="2"/>
    <n v="29"/>
  </r>
  <r>
    <s v="ID1279"/>
    <d v="2012-05-29T10:45:46"/>
    <s v="MYR89500"/>
    <n v="89500"/>
    <s v="MYR"/>
    <n v="28353.650809742252"/>
    <s v="Manager"/>
    <x v="3"/>
    <s v="Malaysia"/>
    <x v="74"/>
    <x v="2"/>
    <x v="2"/>
    <n v="20"/>
  </r>
  <r>
    <s v="ID1280"/>
    <d v="2012-05-29T10:48:33"/>
    <s v="USD 11800 (INR 650000)"/>
    <n v="11800"/>
    <s v="USD"/>
    <n v="11800"/>
    <s v="Assistant Data Analyst"/>
    <x v="0"/>
    <s v="India"/>
    <x v="0"/>
    <x v="0"/>
    <x v="2"/>
    <n v="10"/>
  </r>
  <r>
    <s v="ID1281"/>
    <d v="2012-05-29T10:51:02"/>
    <s v="Rs.3.6 Lakhs pa"/>
    <n v="360000"/>
    <s v="INR"/>
    <n v="6410.8500074793246"/>
    <s v="Team Leader WFM"/>
    <x v="3"/>
    <s v="India"/>
    <x v="0"/>
    <x v="1"/>
    <x v="1"/>
    <n v="6"/>
  </r>
  <r>
    <s v="ID1282"/>
    <d v="2012-05-29T10:51:31"/>
    <n v="50000"/>
    <n v="50000"/>
    <s v="USD"/>
    <n v="50000"/>
    <s v="Data Analyst"/>
    <x v="0"/>
    <s v="USA"/>
    <x v="2"/>
    <x v="0"/>
    <x v="3"/>
    <n v="3"/>
  </r>
  <r>
    <s v="ID1283"/>
    <d v="2012-05-29T11:00:32"/>
    <n v="85000"/>
    <n v="85000"/>
    <s v="USD"/>
    <n v="85000"/>
    <s v="manager operation"/>
    <x v="3"/>
    <s v="srilanka"/>
    <x v="55"/>
    <x v="1"/>
    <x v="2"/>
    <n v="10"/>
  </r>
  <r>
    <s v="ID1284"/>
    <d v="2012-05-29T11:35:53"/>
    <s v="Indian Rs 10 Lakhs"/>
    <n v="1000000"/>
    <s v="INR"/>
    <n v="17807.916687442568"/>
    <s v="Manager"/>
    <x v="3"/>
    <s v="India"/>
    <x v="0"/>
    <x v="2"/>
    <x v="2"/>
    <n v="10"/>
  </r>
  <r>
    <s v="ID1285"/>
    <d v="2012-05-29T11:46:47"/>
    <s v="INR 900000"/>
    <n v="900000"/>
    <s v="INR"/>
    <n v="16027.125018698311"/>
    <s v="RENTAL INVENTORY CONTROLLER"/>
    <x v="1"/>
    <s v="India"/>
    <x v="0"/>
    <x v="1"/>
    <x v="1"/>
    <n v="8"/>
  </r>
  <r>
    <s v="ID1286"/>
    <d v="2012-05-29T11:51:35"/>
    <n v="192000"/>
    <n v="192000"/>
    <s v="USD"/>
    <n v="192000"/>
    <s v="Publisher"/>
    <x v="4"/>
    <s v="USA"/>
    <x v="2"/>
    <x v="1"/>
    <x v="2"/>
    <n v="27"/>
  </r>
  <r>
    <s v="ID1287"/>
    <d v="2012-05-29T12:14:02"/>
    <n v="54000"/>
    <n v="54000"/>
    <s v="USD"/>
    <n v="54000"/>
    <s v="Resource Planning Analyst"/>
    <x v="0"/>
    <s v="USA"/>
    <x v="2"/>
    <x v="1"/>
    <x v="1"/>
    <n v="6"/>
  </r>
  <r>
    <s v="ID1288"/>
    <d v="2012-05-29T12:17:07"/>
    <n v="18000"/>
    <n v="18000"/>
    <s v="USD"/>
    <n v="18000"/>
    <s v="Manager"/>
    <x v="3"/>
    <s v="India"/>
    <x v="0"/>
    <x v="0"/>
    <x v="2"/>
    <n v="12"/>
  </r>
  <r>
    <s v="ID1289"/>
    <d v="2012-05-29T12:19:39"/>
    <s v="3,00,000.00"/>
    <n v="300000"/>
    <s v="INR"/>
    <n v="5342.3750062327708"/>
    <s v="MIS OFFICER"/>
    <x v="7"/>
    <s v="India"/>
    <x v="0"/>
    <x v="2"/>
    <x v="1"/>
    <n v="5"/>
  </r>
  <r>
    <s v="ID1290"/>
    <d v="2012-05-29T12:20:32"/>
    <s v="400000INR"/>
    <n v="400000"/>
    <s v="INR"/>
    <n v="7123.1666749770275"/>
    <s v="PMO"/>
    <x v="3"/>
    <s v="India"/>
    <x v="0"/>
    <x v="1"/>
    <x v="3"/>
    <n v="3"/>
  </r>
  <r>
    <s v="ID1291"/>
    <d v="2012-05-29T12:28:41"/>
    <n v="15000"/>
    <n v="15000"/>
    <s v="USD"/>
    <n v="15000"/>
    <s v="Monitoring &amp; Evaluation officer"/>
    <x v="3"/>
    <s v="Myanmar"/>
    <x v="85"/>
    <x v="0"/>
    <x v="2"/>
    <n v="10"/>
  </r>
  <r>
    <s v="ID1292"/>
    <d v="2012-05-29T12:29:12"/>
    <s v="us $ 14000"/>
    <n v="14000"/>
    <s v="USD"/>
    <n v="14000"/>
    <s v="Pricing Analyst"/>
    <x v="0"/>
    <s v="India"/>
    <x v="0"/>
    <x v="0"/>
    <x v="2"/>
    <n v="12"/>
  </r>
  <r>
    <s v="ID1294"/>
    <d v="2012-05-29T13:06:30"/>
    <n v="8000"/>
    <n v="8000"/>
    <s v="USD"/>
    <n v="8000"/>
    <s v="Data Analyst"/>
    <x v="0"/>
    <s v="India"/>
    <x v="0"/>
    <x v="1"/>
    <x v="4"/>
    <n v="4"/>
  </r>
  <r>
    <s v="ID1295"/>
    <d v="2012-05-29T13:13:56"/>
    <n v="12500"/>
    <n v="12500"/>
    <s v="USD"/>
    <n v="12500"/>
    <s v="Specialist"/>
    <x v="6"/>
    <s v="Philippines"/>
    <x v="33"/>
    <x v="2"/>
    <x v="1"/>
    <n v="7"/>
  </r>
  <r>
    <s v="ID1296"/>
    <d v="2012-05-29T13:15:17"/>
    <n v="140000"/>
    <n v="140000"/>
    <s v="USD"/>
    <n v="140000"/>
    <s v="Senior Accountant"/>
    <x v="5"/>
    <s v="USA"/>
    <x v="2"/>
    <x v="0"/>
    <x v="2"/>
    <n v="12"/>
  </r>
  <r>
    <s v="ID1297"/>
    <d v="2012-05-29T13:16:45"/>
    <n v="1000"/>
    <n v="12000"/>
    <s v="USD"/>
    <n v="12000"/>
    <s v="excel prof"/>
    <x v="8"/>
    <s v="pakistan"/>
    <x v="3"/>
    <x v="0"/>
    <x v="3"/>
    <n v="1"/>
  </r>
  <r>
    <s v="ID1298"/>
    <d v="2012-05-29T13:16:59"/>
    <s v="30000 EUR"/>
    <n v="30000"/>
    <s v="EUR"/>
    <n v="38111.983169748237"/>
    <s v="Employee"/>
    <x v="0"/>
    <s v="Belgium"/>
    <x v="12"/>
    <x v="2"/>
    <x v="2"/>
    <n v="15"/>
  </r>
  <r>
    <s v="ID1299"/>
    <d v="2012-05-29T13:23:45"/>
    <s v="6,00,000 INR"/>
    <n v="600000"/>
    <s v="INR"/>
    <n v="10684.750012465542"/>
    <s v="Senior Business Executive"/>
    <x v="3"/>
    <s v="India"/>
    <x v="0"/>
    <x v="2"/>
    <x v="3"/>
    <n v="2"/>
  </r>
  <r>
    <s v="ID1301"/>
    <d v="2012-05-29T13:40:09"/>
    <s v="3.5 lakhs p.a"/>
    <n v="350000"/>
    <s v="INR"/>
    <n v="6232.7708406048987"/>
    <s v="I dont know"/>
    <x v="0"/>
    <s v="India"/>
    <x v="0"/>
    <x v="0"/>
    <x v="3"/>
    <n v="1.5"/>
  </r>
  <r>
    <s v="ID1302"/>
    <d v="2012-05-29T13:52:13"/>
    <n v="45000"/>
    <n v="45000"/>
    <s v="USD"/>
    <n v="45000"/>
    <s v="Financial Analysis"/>
    <x v="0"/>
    <s v="Pakistan"/>
    <x v="3"/>
    <x v="1"/>
    <x v="1"/>
    <n v="8"/>
  </r>
  <r>
    <s v="ID1303"/>
    <d v="2012-05-29T13:53:59"/>
    <n v="80000"/>
    <n v="80000"/>
    <s v="USD"/>
    <n v="80000"/>
    <s v="Manager"/>
    <x v="3"/>
    <s v="USA"/>
    <x v="2"/>
    <x v="3"/>
    <x v="1"/>
    <n v="6"/>
  </r>
  <r>
    <s v="ID1304"/>
    <d v="2012-05-29T13:54:38"/>
    <s v="Rs 1500000"/>
    <n v="1500000"/>
    <s v="INR"/>
    <n v="26711.875031163851"/>
    <s v="Analyst"/>
    <x v="0"/>
    <s v="India"/>
    <x v="0"/>
    <x v="0"/>
    <x v="1"/>
    <n v="7"/>
  </r>
  <r>
    <s v="ID1305"/>
    <d v="2012-05-29T13:58:30"/>
    <s v="US$ 100,000"/>
    <n v="100000"/>
    <s v="USD"/>
    <n v="100000"/>
    <s v="Business Analyst"/>
    <x v="0"/>
    <s v="Uganda"/>
    <x v="86"/>
    <x v="0"/>
    <x v="2"/>
    <n v="17"/>
  </r>
  <r>
    <s v="ID1306"/>
    <d v="2012-05-29T13:59:14"/>
    <n v="68000"/>
    <n v="68000"/>
    <s v="AUD"/>
    <n v="69353.856635379227"/>
    <s v="Project Support Officer"/>
    <x v="3"/>
    <s v="Australia"/>
    <x v="16"/>
    <x v="0"/>
    <x v="2"/>
    <n v="10"/>
  </r>
  <r>
    <s v="ID1307"/>
    <d v="2012-05-29T14:10:28"/>
    <s v="AUS 49,000"/>
    <n v="49000"/>
    <s v="AUD"/>
    <n v="49975.573163729154"/>
    <s v="Document Control"/>
    <x v="1"/>
    <s v="Australia"/>
    <x v="16"/>
    <x v="0"/>
    <x v="2"/>
    <n v="30"/>
  </r>
  <r>
    <s v="ID1308"/>
    <d v="2012-05-29T14:16:06"/>
    <s v="5,75,000"/>
    <n v="575000"/>
    <s v="INR"/>
    <n v="10239.552095279476"/>
    <s v="Asst Manager HR"/>
    <x v="3"/>
    <s v="India"/>
    <x v="0"/>
    <x v="2"/>
    <x v="1"/>
    <n v="5"/>
  </r>
  <r>
    <s v="ID1309"/>
    <d v="2012-05-29T14:34:42"/>
    <s v="500000 Rupees"/>
    <n v="500000"/>
    <s v="INR"/>
    <n v="8903.9583437212841"/>
    <s v="Senior software engineer"/>
    <x v="2"/>
    <s v="India"/>
    <x v="0"/>
    <x v="0"/>
    <x v="3"/>
    <n v="2"/>
  </r>
  <r>
    <s v="ID1310"/>
    <d v="2012-05-29T14:55:21"/>
    <s v="36K"/>
    <n v="36000"/>
    <s v="USD"/>
    <n v="36000"/>
    <s v="Administrative Assistant"/>
    <x v="0"/>
    <s v="Kuwait"/>
    <x v="77"/>
    <x v="2"/>
    <x v="2"/>
    <n v="10"/>
  </r>
  <r>
    <s v="ID1311"/>
    <d v="2012-05-29T14:55:29"/>
    <s v="210000 per annum"/>
    <n v="210000"/>
    <s v="INR"/>
    <n v="3739.6625043629392"/>
    <s v="MIS cum Purchase Executive"/>
    <x v="7"/>
    <s v="India"/>
    <x v="0"/>
    <x v="3"/>
    <x v="4"/>
    <n v="4.5"/>
  </r>
  <r>
    <s v="ID1312"/>
    <d v="2012-05-29T14:59:11"/>
    <s v="â‚¬ 48500"/>
    <n v="48500"/>
    <s v="EUR"/>
    <n v="61614.372791092981"/>
    <s v="Information analyst"/>
    <x v="0"/>
    <s v="Netherlands"/>
    <x v="18"/>
    <x v="0"/>
    <x v="1"/>
    <n v="8"/>
  </r>
  <r>
    <s v="ID1313"/>
    <d v="2012-05-29T15:02:56"/>
    <s v="2 LPA"/>
    <n v="200000"/>
    <s v="INR"/>
    <n v="3561.5833374885137"/>
    <s v="MIS"/>
    <x v="7"/>
    <s v="India"/>
    <x v="0"/>
    <x v="2"/>
    <x v="3"/>
    <n v="3"/>
  </r>
  <r>
    <s v="ID1314"/>
    <d v="2012-05-29T15:04:11"/>
    <s v="INR360000"/>
    <n v="360000"/>
    <s v="INR"/>
    <n v="6410.8500074793246"/>
    <s v="Sr. Executive -HR"/>
    <x v="0"/>
    <s v="India"/>
    <x v="0"/>
    <x v="1"/>
    <x v="1"/>
    <n v="6"/>
  </r>
  <r>
    <s v="ID1315"/>
    <d v="2012-05-29T15:08:12"/>
    <s v="â‚¬ 28500"/>
    <n v="28500"/>
    <s v="EUR"/>
    <n v="36206.384011260823"/>
    <s v="Salary Professsional"/>
    <x v="0"/>
    <s v="Netherlands"/>
    <x v="18"/>
    <x v="3"/>
    <x v="1"/>
    <n v="5"/>
  </r>
  <r>
    <s v="ID1316"/>
    <d v="2012-05-29T15:10:24"/>
    <n v="13500"/>
    <n v="13500"/>
    <s v="USD"/>
    <n v="13500"/>
    <s v="Asst. Manager"/>
    <x v="3"/>
    <s v="India"/>
    <x v="0"/>
    <x v="2"/>
    <x v="2"/>
    <n v="20"/>
  </r>
  <r>
    <s v="ID1317"/>
    <d v="2012-05-29T15:18:45"/>
    <n v="250"/>
    <n v="3000"/>
    <s v="USD"/>
    <n v="3000"/>
    <s v="FANANCE"/>
    <x v="5"/>
    <s v="SRI LANKA"/>
    <x v="55"/>
    <x v="0"/>
    <x v="3"/>
    <n v="2"/>
  </r>
  <r>
    <s v="ID1318"/>
    <d v="2012-05-29T15:24:45"/>
    <n v="1200000"/>
    <n v="1200000"/>
    <s v="INR"/>
    <n v="21369.500024931083"/>
    <s v="Manager - Corporate strategy and Planning"/>
    <x v="3"/>
    <s v="India"/>
    <x v="0"/>
    <x v="0"/>
    <x v="1"/>
    <n v="9"/>
  </r>
  <r>
    <s v="ID1319"/>
    <d v="2012-05-29T15:36:25"/>
    <s v="6lakhs"/>
    <n v="600000"/>
    <s v="INR"/>
    <n v="10684.750012465542"/>
    <s v="General Manager"/>
    <x v="3"/>
    <s v="India"/>
    <x v="0"/>
    <x v="2"/>
    <x v="2"/>
    <n v="28"/>
  </r>
  <r>
    <s v="ID1320"/>
    <d v="2012-05-29T15:36:42"/>
    <n v="139000"/>
    <n v="139000"/>
    <s v="EUR"/>
    <n v="176585.52201983347"/>
    <s v="NAF Support Manager"/>
    <x v="3"/>
    <s v="Germany"/>
    <x v="5"/>
    <x v="3"/>
    <x v="2"/>
    <n v="25"/>
  </r>
  <r>
    <s v="ID1322"/>
    <d v="2012-05-29T15:38:40"/>
    <s v="43000 EUR"/>
    <n v="43000"/>
    <s v="EUR"/>
    <n v="54627.175876639136"/>
    <s v="Project manager of IT infrastructure"/>
    <x v="3"/>
    <s v="France"/>
    <x v="19"/>
    <x v="1"/>
    <x v="1"/>
    <n v="7"/>
  </r>
  <r>
    <s v="ID1323"/>
    <d v="2012-05-29T15:46:17"/>
    <s v="about 24.000 â‚¬"/>
    <n v="24000"/>
    <s v="EUR"/>
    <n v="30489.586535798586"/>
    <s v="Controller"/>
    <x v="1"/>
    <s v="Italy"/>
    <x v="63"/>
    <x v="0"/>
    <x v="2"/>
    <n v="10"/>
  </r>
  <r>
    <s v="ID1324"/>
    <d v="2012-05-29T15:49:41"/>
    <n v="314000"/>
    <n v="314000"/>
    <s v="INR"/>
    <n v="5591.6858398569666"/>
    <s v="relationship manager"/>
    <x v="3"/>
    <s v="India"/>
    <x v="0"/>
    <x v="3"/>
    <x v="3"/>
    <n v="0.1"/>
  </r>
  <r>
    <s v="ID1325"/>
    <d v="2012-05-29T15:51:21"/>
    <s v="82000 USD"/>
    <n v="82000"/>
    <s v="USD"/>
    <n v="82000"/>
    <s v="Consultant"/>
    <x v="8"/>
    <s v="South Africa"/>
    <x v="11"/>
    <x v="0"/>
    <x v="2"/>
    <n v="10"/>
  </r>
  <r>
    <s v="ID1326"/>
    <d v="2012-05-29T15:53:14"/>
    <n v="10000"/>
    <n v="10000"/>
    <s v="USD"/>
    <n v="10000"/>
    <s v="MIS"/>
    <x v="7"/>
    <s v="India"/>
    <x v="0"/>
    <x v="3"/>
    <x v="3"/>
    <n v="0.5"/>
  </r>
  <r>
    <s v="ID1327"/>
    <d v="2012-05-29T16:07:59"/>
    <n v="9000"/>
    <n v="9000"/>
    <s v="USD"/>
    <n v="9000"/>
    <s v="Data Analyst"/>
    <x v="0"/>
    <s v="India"/>
    <x v="0"/>
    <x v="1"/>
    <x v="3"/>
    <n v="0.6"/>
  </r>
  <r>
    <s v="ID1328"/>
    <d v="2012-05-29T16:08:40"/>
    <n v="9000"/>
    <n v="9000"/>
    <s v="USD"/>
    <n v="9000"/>
    <s v="Data Analyst"/>
    <x v="0"/>
    <s v="India"/>
    <x v="0"/>
    <x v="0"/>
    <x v="3"/>
    <n v="1"/>
  </r>
  <r>
    <s v="ID1329"/>
    <d v="2012-05-29T16:18:59"/>
    <s v="6.6 Lacs"/>
    <n v="660000"/>
    <s v="INR"/>
    <n v="11753.225013712095"/>
    <s v="AM business Intelligence"/>
    <x v="3"/>
    <s v="India"/>
    <x v="0"/>
    <x v="1"/>
    <x v="1"/>
    <n v="7"/>
  </r>
  <r>
    <s v="ID1330"/>
    <d v="2012-05-29T16:26:15"/>
    <s v="17000 Rs"/>
    <n v="204000"/>
    <s v="INR"/>
    <n v="3632.815004238284"/>
    <s v="MIS Associate"/>
    <x v="7"/>
    <s v="India"/>
    <x v="0"/>
    <x v="1"/>
    <x v="3"/>
    <n v="2"/>
  </r>
  <r>
    <s v="ID1331"/>
    <d v="2012-05-29T16:31:06"/>
    <n v="75000"/>
    <n v="75000"/>
    <s v="EUR"/>
    <n v="95279.957924370581"/>
    <s v="Financial Analyst"/>
    <x v="0"/>
    <s v="Netherlands"/>
    <x v="18"/>
    <x v="1"/>
    <x v="2"/>
    <n v="16"/>
  </r>
  <r>
    <s v="ID1332"/>
    <d v="2012-05-29T16:39:11"/>
    <s v="Â£45000"/>
    <n v="45000"/>
    <s v="GBP"/>
    <n v="70928.022243027779"/>
    <s v="Senior Consultant"/>
    <x v="8"/>
    <s v="UK"/>
    <x v="14"/>
    <x v="2"/>
    <x v="4"/>
    <n v="4"/>
  </r>
  <r>
    <s v="ID1333"/>
    <d v="2012-05-29T16:41:19"/>
    <s v="41000 â‚¬"/>
    <n v="41000"/>
    <s v="EUR"/>
    <n v="52086.37699865592"/>
    <s v="engineer"/>
    <x v="2"/>
    <s v="Spain"/>
    <x v="48"/>
    <x v="0"/>
    <x v="2"/>
    <n v="12"/>
  </r>
  <r>
    <s v="ID1334"/>
    <d v="2012-05-29T16:49:44"/>
    <n v="275000"/>
    <n v="275000"/>
    <s v="INR"/>
    <n v="4897.177089046706"/>
    <s v="TL WFM"/>
    <x v="3"/>
    <s v="India"/>
    <x v="0"/>
    <x v="1"/>
    <x v="4"/>
    <n v="4"/>
  </r>
  <r>
    <s v="ID1335"/>
    <d v="2012-05-29T16:55:43"/>
    <n v="80000"/>
    <n v="80000"/>
    <s v="NZD"/>
    <n v="63807.047488395103"/>
    <s v="accountant"/>
    <x v="5"/>
    <s v="new zealand"/>
    <x v="49"/>
    <x v="1"/>
    <x v="2"/>
    <n v="15"/>
  </r>
  <r>
    <s v="ID1336"/>
    <d v="2012-05-29T17:05:31"/>
    <n v="24000"/>
    <n v="24000"/>
    <s v="USD"/>
    <n v="24000"/>
    <s v="Dir. Revenue Mgt"/>
    <x v="3"/>
    <s v="Kingdom of Saudi Arabia"/>
    <x v="22"/>
    <x v="0"/>
    <x v="1"/>
    <n v="5"/>
  </r>
  <r>
    <s v="ID1337"/>
    <d v="2012-05-29T17:09:02"/>
    <s v="60000 USD p.a."/>
    <n v="60000"/>
    <s v="USD"/>
    <n v="60000"/>
    <s v="Controlling Manager"/>
    <x v="3"/>
    <s v="CEE"/>
    <x v="78"/>
    <x v="1"/>
    <x v="2"/>
    <n v="20"/>
  </r>
  <r>
    <s v="ID1338"/>
    <d v="2012-05-29T17:09:52"/>
    <n v="300000"/>
    <n v="300000"/>
    <s v="INR"/>
    <n v="5342.3750062327708"/>
    <s v="Financial Modelling Analyst"/>
    <x v="0"/>
    <s v="India"/>
    <x v="0"/>
    <x v="1"/>
    <x v="3"/>
    <n v="3"/>
  </r>
  <r>
    <s v="ID1339"/>
    <d v="2012-05-29T17:16:20"/>
    <n v="500000"/>
    <n v="500000"/>
    <s v="INR"/>
    <n v="8903.9583437212841"/>
    <s v="support manager"/>
    <x v="3"/>
    <s v="India"/>
    <x v="0"/>
    <x v="2"/>
    <x v="1"/>
    <n v="5"/>
  </r>
  <r>
    <s v="ID1340"/>
    <d v="2012-05-29T17:17:13"/>
    <s v="Â£26000"/>
    <n v="26000"/>
    <s v="GBP"/>
    <n v="40980.635073749385"/>
    <s v="Web Analyst"/>
    <x v="0"/>
    <s v="UK"/>
    <x v="14"/>
    <x v="0"/>
    <x v="3"/>
    <n v="2"/>
  </r>
  <r>
    <s v="ID1341"/>
    <d v="2012-05-29T17:17:46"/>
    <s v="Rs.6,00,000"/>
    <n v="600000"/>
    <s v="INR"/>
    <n v="10684.750012465542"/>
    <s v="Assistant Manager"/>
    <x v="3"/>
    <s v="India"/>
    <x v="0"/>
    <x v="3"/>
    <x v="1"/>
    <n v="7"/>
  </r>
  <r>
    <s v="ID1342"/>
    <d v="2012-05-29T17:30:43"/>
    <n v="1200000"/>
    <n v="1200000"/>
    <s v="INR"/>
    <n v="21369.500024931083"/>
    <s v="Consultant"/>
    <x v="8"/>
    <s v="India"/>
    <x v="0"/>
    <x v="2"/>
    <x v="2"/>
    <n v="21"/>
  </r>
  <r>
    <s v="ID1343"/>
    <d v="2012-05-29T17:36:13"/>
    <n v="18000"/>
    <n v="18000"/>
    <s v="USD"/>
    <n v="18000"/>
    <s v="liquidity manager"/>
    <x v="3"/>
    <s v="Ghana"/>
    <x v="87"/>
    <x v="0"/>
    <x v="2"/>
    <n v="12"/>
  </r>
  <r>
    <s v="ID1344"/>
    <d v="2012-05-29T17:39:55"/>
    <s v="41000 $"/>
    <n v="41000"/>
    <s v="USD"/>
    <n v="41000"/>
    <s v="PO/PMO/Planner/PM"/>
    <x v="3"/>
    <s v="Israel"/>
    <x v="35"/>
    <x v="2"/>
    <x v="4"/>
    <n v="4"/>
  </r>
  <r>
    <s v="ID1345"/>
    <d v="2012-05-29T17:45:59"/>
    <s v="16,00,000"/>
    <n v="1600000"/>
    <s v="INR"/>
    <n v="28492.66669990811"/>
    <s v="Senior Associate "/>
    <x v="0"/>
    <s v="India"/>
    <x v="0"/>
    <x v="2"/>
    <x v="4"/>
    <n v="4"/>
  </r>
  <r>
    <s v="ID1346"/>
    <d v="2012-05-29T17:48:04"/>
    <n v="49500"/>
    <n v="49500"/>
    <s v="USD"/>
    <n v="49500"/>
    <s v="Financial Analyst II"/>
    <x v="0"/>
    <s v="USA"/>
    <x v="2"/>
    <x v="0"/>
    <x v="4"/>
    <n v="4.5"/>
  </r>
  <r>
    <s v="ID1347"/>
    <d v="2012-05-29T18:00:19"/>
    <n v="6600"/>
    <n v="6600"/>
    <s v="USD"/>
    <n v="6600"/>
    <s v="MIS HR,HRIS"/>
    <x v="7"/>
    <s v="India"/>
    <x v="0"/>
    <x v="2"/>
    <x v="1"/>
    <n v="6.4"/>
  </r>
  <r>
    <s v="ID1348"/>
    <d v="2012-05-29T18:05:50"/>
    <s v="Â£70000"/>
    <n v="70000"/>
    <s v="GBP"/>
    <n v="110332.47904470989"/>
    <s v="Consultant"/>
    <x v="8"/>
    <s v="UK"/>
    <x v="14"/>
    <x v="0"/>
    <x v="2"/>
    <n v="15"/>
  </r>
  <r>
    <s v="ID1349"/>
    <d v="2012-05-29T18:14:48"/>
    <s v="Â£30000"/>
    <n v="30000"/>
    <s v="GBP"/>
    <n v="47285.348162018527"/>
    <s v="Market Analyst"/>
    <x v="0"/>
    <s v="UK"/>
    <x v="14"/>
    <x v="1"/>
    <x v="1"/>
    <n v="6"/>
  </r>
  <r>
    <s v="ID1350"/>
    <d v="2012-05-29T18:14:53"/>
    <s v="USD 5300"/>
    <n v="5300"/>
    <s v="USD"/>
    <n v="5300"/>
    <s v="Asst. Production Manager"/>
    <x v="3"/>
    <s v="Pakistan"/>
    <x v="3"/>
    <x v="0"/>
    <x v="1"/>
    <n v="5"/>
  </r>
  <r>
    <s v="ID1351"/>
    <d v="2012-05-29T18:21:13"/>
    <n v="34500"/>
    <n v="34500"/>
    <s v="EUR"/>
    <n v="43828.780645210471"/>
    <s v="Analyst"/>
    <x v="0"/>
    <s v="Netherlands"/>
    <x v="18"/>
    <x v="0"/>
    <x v="2"/>
    <n v="15"/>
  </r>
  <r>
    <s v="ID1352"/>
    <d v="2012-05-29T18:33:08"/>
    <n v="80000"/>
    <n v="80000"/>
    <s v="USD"/>
    <n v="80000"/>
    <s v="Developer"/>
    <x v="0"/>
    <s v="USA"/>
    <x v="2"/>
    <x v="3"/>
    <x v="2"/>
    <n v="14"/>
  </r>
  <r>
    <s v="ID1353"/>
    <d v="2012-05-29T18:35:10"/>
    <s v="9 067"/>
    <n v="9067"/>
    <s v="EUR"/>
    <n v="11518.711713336908"/>
    <s v="assistant"/>
    <x v="0"/>
    <s v="Hungary"/>
    <x v="9"/>
    <x v="2"/>
    <x v="3"/>
    <n v="3"/>
  </r>
  <r>
    <s v="ID1354"/>
    <d v="2012-05-29T18:35:31"/>
    <s v="A$150000"/>
    <n v="150000"/>
    <s v="AUD"/>
    <n v="152986.44846039536"/>
    <s v="Bus Analyst"/>
    <x v="0"/>
    <s v="Australia"/>
    <x v="16"/>
    <x v="3"/>
    <x v="1"/>
    <n v="5.5"/>
  </r>
  <r>
    <s v="ID1355"/>
    <d v="2012-05-29T18:38:51"/>
    <n v="125000"/>
    <n v="125000"/>
    <s v="USD"/>
    <n v="125000"/>
    <s v="Vice President of Performance Management"/>
    <x v="3"/>
    <s v="USA"/>
    <x v="2"/>
    <x v="0"/>
    <x v="3"/>
    <n v="2"/>
  </r>
  <r>
    <s v="ID1356"/>
    <d v="2012-05-29T18:55:18"/>
    <n v="100000"/>
    <n v="100000"/>
    <s v="AUD"/>
    <n v="101990.96564026357"/>
    <s v="Principal advisor"/>
    <x v="8"/>
    <s v="Australia"/>
    <x v="16"/>
    <x v="3"/>
    <x v="2"/>
    <n v="30"/>
  </r>
  <r>
    <s v="ID1357"/>
    <d v="2012-05-29T18:55:20"/>
    <n v="105000"/>
    <n v="105000"/>
    <s v="USD"/>
    <n v="105000"/>
    <s v="Director of Technology"/>
    <x v="4"/>
    <s v="USA"/>
    <x v="2"/>
    <x v="3"/>
    <x v="2"/>
    <n v="15"/>
  </r>
  <r>
    <s v="ID1358"/>
    <d v="2012-05-29T19:01:05"/>
    <n v="40000"/>
    <n v="40000"/>
    <s v="EUR"/>
    <n v="50815.977559664309"/>
    <s v="officer"/>
    <x v="3"/>
    <s v="Austria"/>
    <x v="88"/>
    <x v="0"/>
    <x v="2"/>
    <n v="20"/>
  </r>
  <r>
    <s v="ID1359"/>
    <d v="2012-05-29T19:01:48"/>
    <n v="75000"/>
    <n v="75000"/>
    <s v="USD"/>
    <n v="75000"/>
    <s v="Financial Analyst"/>
    <x v="0"/>
    <s v="USA"/>
    <x v="2"/>
    <x v="0"/>
    <x v="1"/>
    <n v="7"/>
  </r>
  <r>
    <s v="ID1360"/>
    <d v="2012-05-29T19:06:14"/>
    <s v="2.5 per lacks"/>
    <n v="250000"/>
    <s v="INR"/>
    <n v="4451.9791718606421"/>
    <s v="Credit Executive"/>
    <x v="0"/>
    <s v="India"/>
    <x v="0"/>
    <x v="1"/>
    <x v="1"/>
    <n v="8"/>
  </r>
  <r>
    <s v="ID1361"/>
    <d v="2012-05-29T19:08:37"/>
    <n v="110000"/>
    <n v="110000"/>
    <s v="USD"/>
    <n v="110000"/>
    <s v="Business Analytics Associate"/>
    <x v="0"/>
    <s v="USA"/>
    <x v="2"/>
    <x v="3"/>
    <x v="2"/>
    <n v="10"/>
  </r>
  <r>
    <s v="ID1362"/>
    <d v="2012-05-29T19:10:05"/>
    <s v="27,000.GBP 42,353 USD "/>
    <n v="27000"/>
    <s v="GBP"/>
    <n v="42556.81334581667"/>
    <s v="Engineering Tech"/>
    <x v="2"/>
    <s v="UK"/>
    <x v="14"/>
    <x v="0"/>
    <x v="3"/>
    <n v="1"/>
  </r>
  <r>
    <s v="ID1363"/>
    <d v="2012-05-29T19:11:31"/>
    <s v="Rs. 4.5 lakhs "/>
    <n v="450000"/>
    <s v="INR"/>
    <n v="8013.5625093491553"/>
    <s v="Mechanical Design engineer"/>
    <x v="2"/>
    <s v="India"/>
    <x v="0"/>
    <x v="3"/>
    <x v="1"/>
    <n v="7"/>
  </r>
  <r>
    <s v="ID1364"/>
    <d v="2012-05-29T19:12:19"/>
    <n v="125000"/>
    <n v="125000"/>
    <s v="USD"/>
    <n v="125000"/>
    <s v="Finance Manager"/>
    <x v="3"/>
    <s v="USA"/>
    <x v="2"/>
    <x v="0"/>
    <x v="2"/>
    <n v="25"/>
  </r>
  <r>
    <s v="ID1365"/>
    <d v="2012-05-29T19:23:32"/>
    <n v="60000"/>
    <n v="60000"/>
    <s v="USD"/>
    <n v="60000"/>
    <s v="Business Information Analyst"/>
    <x v="0"/>
    <s v="USA"/>
    <x v="2"/>
    <x v="1"/>
    <x v="2"/>
    <n v="12"/>
  </r>
  <r>
    <s v="ID1366"/>
    <d v="2012-05-29T19:31:32"/>
    <s v="2.21Lac"/>
    <n v="2210000"/>
    <s v="INR"/>
    <n v="39355.495879248076"/>
    <s v="Marketing"/>
    <x v="0"/>
    <s v="India"/>
    <x v="0"/>
    <x v="3"/>
    <x v="1"/>
    <n v="5.6"/>
  </r>
  <r>
    <s v="ID1367"/>
    <d v="2012-05-29T19:33:07"/>
    <n v="45000"/>
    <n v="45000"/>
    <s v="EUR"/>
    <n v="57167.974754622352"/>
    <s v="Junior Controller"/>
    <x v="1"/>
    <s v="Germany"/>
    <x v="5"/>
    <x v="0"/>
    <x v="2"/>
    <n v="12"/>
  </r>
  <r>
    <s v="ID1368"/>
    <d v="2012-05-29T19:39:35"/>
    <s v="4000000 JPY"/>
    <n v="4000000"/>
    <s v="JPY"/>
    <n v="50694.322109187968"/>
    <s v="System Analyst (Configuration Mgmt)"/>
    <x v="0"/>
    <s v="Japan"/>
    <x v="52"/>
    <x v="0"/>
    <x v="1"/>
    <n v="8"/>
  </r>
  <r>
    <s v="ID1369"/>
    <d v="2012-05-29T19:47:18"/>
    <n v="57500"/>
    <n v="57500"/>
    <s v="USD"/>
    <n v="57500"/>
    <s v="Planning Supervisor"/>
    <x v="3"/>
    <s v="USA"/>
    <x v="2"/>
    <x v="0"/>
    <x v="2"/>
    <n v="30"/>
  </r>
  <r>
    <s v="ID1370"/>
    <d v="2012-05-29T19:50:25"/>
    <n v="62000"/>
    <n v="62000"/>
    <s v="EUR"/>
    <n v="78764.765217479682"/>
    <s v="Controller"/>
    <x v="1"/>
    <s v="Netherlands"/>
    <x v="18"/>
    <x v="0"/>
    <x v="2"/>
    <n v="15"/>
  </r>
  <r>
    <s v="ID1371"/>
    <d v="2012-05-29T19:52:35"/>
    <s v="$80,000 USD"/>
    <n v="80000"/>
    <s v="USD"/>
    <n v="80000"/>
    <s v="Manager of Data Analytics"/>
    <x v="3"/>
    <s v="USA"/>
    <x v="2"/>
    <x v="0"/>
    <x v="2"/>
    <n v="10"/>
  </r>
  <r>
    <s v="ID1372"/>
    <d v="2012-05-29T19:54:38"/>
    <s v="Â£45000"/>
    <n v="45000"/>
    <s v="GBP"/>
    <n v="70928.022243027779"/>
    <s v="Management Accountant"/>
    <x v="3"/>
    <s v="UK"/>
    <x v="14"/>
    <x v="2"/>
    <x v="2"/>
    <n v="15"/>
  </r>
  <r>
    <s v="ID1373"/>
    <d v="2012-05-29T20:03:07"/>
    <n v="33000"/>
    <n v="33000"/>
    <s v="USD"/>
    <n v="33000"/>
    <s v="Quality Control Supervisor"/>
    <x v="1"/>
    <s v="USA"/>
    <x v="2"/>
    <x v="0"/>
    <x v="3"/>
    <n v="3"/>
  </r>
  <r>
    <s v="ID1374"/>
    <d v="2012-05-29T20:20:21"/>
    <s v="$100,000 US"/>
    <n v="100000"/>
    <s v="USD"/>
    <n v="100000"/>
    <s v="Senior Financial Analyst"/>
    <x v="0"/>
    <s v="USA"/>
    <x v="2"/>
    <x v="0"/>
    <x v="3"/>
    <n v="1"/>
  </r>
  <r>
    <s v="ID1375"/>
    <d v="2012-05-29T20:40:12"/>
    <s v="$60,000 USD"/>
    <n v="60000"/>
    <s v="USD"/>
    <n v="60000"/>
    <s v="project manager"/>
    <x v="3"/>
    <s v="USA"/>
    <x v="2"/>
    <x v="2"/>
    <x v="2"/>
    <n v="20"/>
  </r>
  <r>
    <s v="ID1376"/>
    <d v="2012-05-29T20:53:43"/>
    <n v="95000"/>
    <n v="95000"/>
    <s v="USD"/>
    <n v="95000"/>
    <s v="Cost Analyst"/>
    <x v="0"/>
    <s v="USA"/>
    <x v="2"/>
    <x v="2"/>
    <x v="1"/>
    <n v="7"/>
  </r>
  <r>
    <s v="ID1377"/>
    <d v="2012-05-29T21:07:27"/>
    <n v="24000"/>
    <n v="24000"/>
    <s v="USD"/>
    <n v="24000"/>
    <s v="clerk 24 hrs per week"/>
    <x v="0"/>
    <s v="USA"/>
    <x v="2"/>
    <x v="3"/>
    <x v="2"/>
    <n v="33"/>
  </r>
  <r>
    <s v="ID1378"/>
    <d v="2012-05-29T21:17:26"/>
    <n v="50000"/>
    <n v="50000"/>
    <s v="USD"/>
    <n v="50000"/>
    <s v="Engineering Intern"/>
    <x v="2"/>
    <s v="USA"/>
    <x v="2"/>
    <x v="0"/>
    <x v="3"/>
    <n v="0.5"/>
  </r>
  <r>
    <s v="ID1379"/>
    <d v="2012-05-29T21:25:03"/>
    <n v="103000"/>
    <n v="103000"/>
    <s v="USD"/>
    <n v="103000"/>
    <s v="Controller"/>
    <x v="1"/>
    <s v="USA"/>
    <x v="2"/>
    <x v="0"/>
    <x v="2"/>
    <n v="22"/>
  </r>
  <r>
    <s v="ID1380"/>
    <d v="2012-05-29T21:27:23"/>
    <n v="36000"/>
    <n v="36000"/>
    <s v="USD"/>
    <n v="36000"/>
    <s v="Data Specialist"/>
    <x v="6"/>
    <s v="USA"/>
    <x v="2"/>
    <x v="1"/>
    <x v="1"/>
    <n v="8"/>
  </r>
  <r>
    <s v="ID1381"/>
    <d v="2012-05-29T21:28:07"/>
    <n v="85000"/>
    <n v="85000"/>
    <s v="USD"/>
    <n v="85000"/>
    <s v="Senior Analyst"/>
    <x v="0"/>
    <s v="USA"/>
    <x v="2"/>
    <x v="0"/>
    <x v="2"/>
    <n v="17"/>
  </r>
  <r>
    <s v="ID1382"/>
    <d v="2012-05-29T21:29:36"/>
    <n v="100000"/>
    <n v="100000"/>
    <s v="USD"/>
    <n v="100000"/>
    <s v="Vice Head of Dpt in Education"/>
    <x v="4"/>
    <s v="Sweden"/>
    <x v="36"/>
    <x v="2"/>
    <x v="2"/>
    <n v="20"/>
  </r>
  <r>
    <s v="ID1383"/>
    <d v="2012-05-29T21:33:42"/>
    <s v="$83000 USD "/>
    <n v="83000"/>
    <s v="USD"/>
    <n v="83000"/>
    <s v="Senior Planning Analyst"/>
    <x v="0"/>
    <s v="Canada"/>
    <x v="17"/>
    <x v="0"/>
    <x v="2"/>
    <n v="12"/>
  </r>
  <r>
    <s v="ID1384"/>
    <d v="2012-05-29T21:38:10"/>
    <n v="85000"/>
    <n v="85000"/>
    <s v="USD"/>
    <n v="85000"/>
    <s v="energy engineer"/>
    <x v="2"/>
    <s v="USA"/>
    <x v="2"/>
    <x v="2"/>
    <x v="2"/>
    <n v="25"/>
  </r>
  <r>
    <s v="ID1385"/>
    <d v="2012-05-29T21:42:44"/>
    <n v="120000"/>
    <n v="120000"/>
    <s v="USD"/>
    <n v="120000"/>
    <s v="Finance Manager"/>
    <x v="3"/>
    <s v="USA"/>
    <x v="2"/>
    <x v="2"/>
    <x v="1"/>
    <n v="5"/>
  </r>
  <r>
    <s v="ID1386"/>
    <d v="2012-05-29T21:44:00"/>
    <n v="69960"/>
    <n v="69960"/>
    <s v="USD"/>
    <n v="69960"/>
    <s v="Measurement &amp; Verification Engineer"/>
    <x v="2"/>
    <s v="USA"/>
    <x v="2"/>
    <x v="2"/>
    <x v="2"/>
    <n v="22"/>
  </r>
  <r>
    <s v="ID1387"/>
    <d v="2012-05-29T21:46:28"/>
    <s v="97,000 USD"/>
    <n v="97000"/>
    <s v="USD"/>
    <n v="97000"/>
    <s v="Sr. Manager of Finance"/>
    <x v="3"/>
    <s v="USA"/>
    <x v="2"/>
    <x v="0"/>
    <x v="2"/>
    <n v="14"/>
  </r>
  <r>
    <s v="ID1388"/>
    <d v="2012-05-29T21:48:13"/>
    <s v="60000 $"/>
    <n v="60000"/>
    <s v="GBP"/>
    <n v="94570.696324037053"/>
    <s v="Analyst"/>
    <x v="0"/>
    <s v="UK"/>
    <x v="14"/>
    <x v="0"/>
    <x v="1"/>
    <n v="7"/>
  </r>
  <r>
    <s v="ID1389"/>
    <d v="2012-05-29T21:50:30"/>
    <n v="39000"/>
    <n v="39000"/>
    <s v="USD"/>
    <n v="39000"/>
    <s v="I.T Manager"/>
    <x v="3"/>
    <s v="South Africa"/>
    <x v="11"/>
    <x v="1"/>
    <x v="1"/>
    <n v="6"/>
  </r>
  <r>
    <s v="ID1390"/>
    <d v="2012-05-29T21:50:45"/>
    <s v="Rs 250000"/>
    <n v="250000"/>
    <s v="INR"/>
    <n v="4451.9791718606421"/>
    <s v="Manager"/>
    <x v="3"/>
    <s v="India"/>
    <x v="0"/>
    <x v="3"/>
    <x v="2"/>
    <n v="15"/>
  </r>
  <r>
    <s v="ID1391"/>
    <d v="2012-05-29T21:54:33"/>
    <n v="62000"/>
    <n v="62000"/>
    <s v="USD"/>
    <n v="62000"/>
    <s v="Measurement Specialist"/>
    <x v="6"/>
    <s v="USA"/>
    <x v="2"/>
    <x v="1"/>
    <x v="2"/>
    <n v="25"/>
  </r>
  <r>
    <s v="ID1392"/>
    <d v="2012-05-29T21:59:35"/>
    <n v="44000"/>
    <n v="44000"/>
    <s v="USD"/>
    <n v="44000"/>
    <s v="Test engineer"/>
    <x v="2"/>
    <s v="USA"/>
    <x v="2"/>
    <x v="0"/>
    <x v="2"/>
    <n v="15"/>
  </r>
  <r>
    <s v="ID1393"/>
    <d v="2012-05-29T22:02:31"/>
    <n v="150000"/>
    <n v="150000"/>
    <s v="USD"/>
    <n v="150000"/>
    <s v="VP, Business Management"/>
    <x v="3"/>
    <s v="USA"/>
    <x v="2"/>
    <x v="2"/>
    <x v="2"/>
    <n v="30"/>
  </r>
  <r>
    <s v="ID1394"/>
    <d v="2012-05-29T22:04:09"/>
    <n v="180000"/>
    <n v="180000"/>
    <s v="EUR"/>
    <n v="228671.89901848941"/>
    <s v="MIS Controller"/>
    <x v="1"/>
    <s v="Europe"/>
    <x v="89"/>
    <x v="0"/>
    <x v="2"/>
    <n v="15"/>
  </r>
  <r>
    <s v="ID1395"/>
    <d v="2012-05-29T22:13:08"/>
    <n v="73500"/>
    <n v="73500"/>
    <s v="USD"/>
    <n v="73500"/>
    <s v="Senior Underwriting Analyst"/>
    <x v="0"/>
    <s v="USA"/>
    <x v="2"/>
    <x v="1"/>
    <x v="1"/>
    <n v="6"/>
  </r>
  <r>
    <s v="ID1396"/>
    <d v="2012-05-29T22:14:19"/>
    <n v="77500"/>
    <n v="77500"/>
    <s v="USD"/>
    <n v="77500"/>
    <s v="Sr Financial Analyst"/>
    <x v="0"/>
    <s v="USA"/>
    <x v="2"/>
    <x v="0"/>
    <x v="1"/>
    <n v="7"/>
  </r>
  <r>
    <s v="ID1397"/>
    <d v="2012-05-29T22:18:48"/>
    <n v="60800"/>
    <n v="60800"/>
    <s v="USD"/>
    <n v="60800"/>
    <s v="Data Integrity &amp; Reporting Tool Analyst"/>
    <x v="0"/>
    <s v="USA"/>
    <x v="2"/>
    <x v="1"/>
    <x v="2"/>
    <n v="10"/>
  </r>
  <r>
    <s v="ID1398"/>
    <d v="2012-05-29T22:24:28"/>
    <n v="136000"/>
    <n v="136000"/>
    <s v="USD"/>
    <n v="136000"/>
    <s v="Manager FP and A"/>
    <x v="3"/>
    <s v="USA"/>
    <x v="2"/>
    <x v="0"/>
    <x v="2"/>
    <n v="10"/>
  </r>
  <r>
    <s v="ID1399"/>
    <d v="2012-05-29T22:32:16"/>
    <n v="20000"/>
    <n v="20000"/>
    <s v="USD"/>
    <n v="20000"/>
    <s v="Business Operation Specialist"/>
    <x v="6"/>
    <s v="India"/>
    <x v="0"/>
    <x v="0"/>
    <x v="1"/>
    <n v="6"/>
  </r>
  <r>
    <s v="ID1400"/>
    <d v="2012-05-29T22:35:17"/>
    <n v="95000"/>
    <n v="95000"/>
    <s v="USD"/>
    <n v="95000"/>
    <s v="Stress Engineer"/>
    <x v="2"/>
    <s v="USA"/>
    <x v="2"/>
    <x v="0"/>
    <x v="2"/>
    <n v="14"/>
  </r>
  <r>
    <s v="ID1401"/>
    <d v="2012-05-29T22:47:10"/>
    <n v="130000"/>
    <n v="130000"/>
    <s v="USD"/>
    <n v="130000"/>
    <s v="Manager"/>
    <x v="3"/>
    <s v="USA"/>
    <x v="2"/>
    <x v="3"/>
    <x v="2"/>
    <n v="25"/>
  </r>
  <r>
    <s v="ID1402"/>
    <d v="2012-05-29T22:50:16"/>
    <n v="65000"/>
    <n v="65000"/>
    <s v="USD"/>
    <n v="65000"/>
    <s v="eeo analyst"/>
    <x v="0"/>
    <s v="USA"/>
    <x v="2"/>
    <x v="2"/>
    <x v="2"/>
    <n v="10"/>
  </r>
  <r>
    <s v="ID1403"/>
    <d v="2012-05-29T22:50:20"/>
    <n v="80000"/>
    <n v="80000"/>
    <s v="USD"/>
    <n v="80000"/>
    <s v="Sr Process Consultant"/>
    <x v="8"/>
    <s v="USA"/>
    <x v="2"/>
    <x v="2"/>
    <x v="1"/>
    <n v="8"/>
  </r>
  <r>
    <s v="ID1404"/>
    <d v="2012-05-29T22:56:24"/>
    <s v="37K"/>
    <n v="37000"/>
    <s v="USD"/>
    <n v="37000"/>
    <s v="Credentialing Coordinator &amp; Productivity Reports &quot;Guru&quot;"/>
    <x v="7"/>
    <s v="USA"/>
    <x v="2"/>
    <x v="2"/>
    <x v="2"/>
    <n v="30"/>
  </r>
  <r>
    <s v="ID1405"/>
    <d v="2012-05-29T23:06:00"/>
    <n v="40000"/>
    <n v="40000"/>
    <s v="USD"/>
    <n v="40000"/>
    <s v="Transportation Planner"/>
    <x v="3"/>
    <s v="USA"/>
    <x v="2"/>
    <x v="3"/>
    <x v="1"/>
    <n v="8"/>
  </r>
  <r>
    <s v="ID1406"/>
    <d v="2012-05-29T23:08:45"/>
    <n v="49000"/>
    <n v="49000"/>
    <s v="USD"/>
    <n v="49000"/>
    <s v="Research Analyst"/>
    <x v="0"/>
    <s v="USA"/>
    <x v="2"/>
    <x v="0"/>
    <x v="2"/>
    <n v="10"/>
  </r>
  <r>
    <s v="ID1407"/>
    <d v="2012-05-29T23:09:29"/>
    <n v="65000"/>
    <n v="65000"/>
    <s v="USD"/>
    <n v="65000"/>
    <s v="Data Analyst"/>
    <x v="0"/>
    <s v="USA"/>
    <x v="2"/>
    <x v="1"/>
    <x v="2"/>
    <n v="14"/>
  </r>
  <r>
    <s v="ID1408"/>
    <d v="2012-05-29T23:13:32"/>
    <n v="55000"/>
    <n v="55000"/>
    <s v="USD"/>
    <n v="55000"/>
    <s v="Risk Analyst"/>
    <x v="0"/>
    <s v="USA"/>
    <x v="2"/>
    <x v="1"/>
    <x v="3"/>
    <n v="1"/>
  </r>
  <r>
    <s v="ID1409"/>
    <d v="2012-05-29T23:20:41"/>
    <n v="40000"/>
    <n v="40000"/>
    <s v="USD"/>
    <n v="40000"/>
    <s v="Project Coordinator"/>
    <x v="3"/>
    <s v="USA"/>
    <x v="2"/>
    <x v="0"/>
    <x v="3"/>
    <n v="1"/>
  </r>
  <r>
    <s v="ID1410"/>
    <d v="2012-05-29T23:21:25"/>
    <n v="60000"/>
    <n v="60000"/>
    <s v="USD"/>
    <n v="60000"/>
    <s v="business analyst"/>
    <x v="0"/>
    <s v="USA"/>
    <x v="2"/>
    <x v="0"/>
    <x v="2"/>
    <n v="15"/>
  </r>
  <r>
    <s v="ID1411"/>
    <d v="2012-05-29T23:31:03"/>
    <s v="36000 euros"/>
    <n v="36000"/>
    <s v="EUR"/>
    <n v="45734.379803697877"/>
    <s v="Data Analytics Consultant"/>
    <x v="0"/>
    <s v="Ireland"/>
    <x v="8"/>
    <x v="2"/>
    <x v="4"/>
    <n v="4"/>
  </r>
  <r>
    <s v="ID1412"/>
    <d v="2012-05-29T23:39:13"/>
    <n v="150000"/>
    <n v="150000"/>
    <s v="USD"/>
    <n v="150000"/>
    <s v="Senior Analyst"/>
    <x v="0"/>
    <s v="USA"/>
    <x v="2"/>
    <x v="2"/>
    <x v="2"/>
    <n v="30"/>
  </r>
  <r>
    <s v="ID1413"/>
    <d v="2012-05-29T23:44:26"/>
    <n v="88000"/>
    <n v="88000"/>
    <s v="USD"/>
    <n v="88000"/>
    <s v="Manager, Financial Planning &amp; Analysis"/>
    <x v="3"/>
    <s v="USA"/>
    <x v="2"/>
    <x v="0"/>
    <x v="2"/>
    <n v="21"/>
  </r>
  <r>
    <s v="ID1414"/>
    <d v="2012-05-30T00:02:08"/>
    <n v="64500"/>
    <n v="64500"/>
    <s v="USD"/>
    <n v="64500"/>
    <s v="Lead Budget/Financial Analyst"/>
    <x v="0"/>
    <s v="USA"/>
    <x v="2"/>
    <x v="0"/>
    <x v="2"/>
    <n v="13"/>
  </r>
  <r>
    <s v="ID1415"/>
    <d v="2012-05-30T00:13:07"/>
    <s v="216000.00 Saudi Riyak"/>
    <n v="216000"/>
    <s v="SAR"/>
    <n v="57600"/>
    <s v="Senior Electrical Engineer"/>
    <x v="2"/>
    <s v="Saudi Arabia"/>
    <x v="22"/>
    <x v="0"/>
    <x v="2"/>
    <n v="20"/>
  </r>
  <r>
    <s v="ID1416"/>
    <d v="2012-05-30T00:22:28"/>
    <n v="50000"/>
    <n v="50000"/>
    <s v="USD"/>
    <n v="50000"/>
    <s v="Accounting Supervisor"/>
    <x v="5"/>
    <s v="USA"/>
    <x v="2"/>
    <x v="0"/>
    <x v="2"/>
    <n v="15"/>
  </r>
  <r>
    <s v="ID1417"/>
    <d v="2012-05-30T00:25:43"/>
    <n v="120000"/>
    <n v="120000"/>
    <s v="USD"/>
    <n v="120000"/>
    <s v="Finance Manager"/>
    <x v="3"/>
    <s v="USA"/>
    <x v="2"/>
    <x v="2"/>
    <x v="2"/>
    <n v="10"/>
  </r>
  <r>
    <s v="ID1418"/>
    <d v="2012-05-30T00:34:53"/>
    <n v="107000"/>
    <n v="107000"/>
    <s v="USD"/>
    <n v="107000"/>
    <s v="Tax Manager"/>
    <x v="3"/>
    <s v="USA"/>
    <x v="2"/>
    <x v="1"/>
    <x v="2"/>
    <n v="29"/>
  </r>
  <r>
    <s v="ID1419"/>
    <d v="2012-05-30T00:42:50"/>
    <n v="40000"/>
    <n v="40000"/>
    <s v="USD"/>
    <n v="40000"/>
    <s v="Metrics Analyst"/>
    <x v="0"/>
    <s v="USA"/>
    <x v="2"/>
    <x v="2"/>
    <x v="1"/>
    <n v="6"/>
  </r>
  <r>
    <s v="ID1420"/>
    <d v="2012-05-30T00:50:03"/>
    <n v="81000"/>
    <n v="81000"/>
    <s v="USD"/>
    <n v="81000"/>
    <s v="Finance &amp; IT Manager"/>
    <x v="3"/>
    <s v="USA"/>
    <x v="2"/>
    <x v="3"/>
    <x v="2"/>
    <n v="12"/>
  </r>
  <r>
    <s v="ID1421"/>
    <d v="2012-05-30T01:05:26"/>
    <n v="45000"/>
    <n v="45000"/>
    <s v="USD"/>
    <n v="45000"/>
    <s v="Technical Support Specialist"/>
    <x v="6"/>
    <s v="USA"/>
    <x v="2"/>
    <x v="0"/>
    <x v="2"/>
    <n v="20"/>
  </r>
  <r>
    <s v="ID1422"/>
    <d v="2012-05-30T01:12:04"/>
    <n v="49000"/>
    <n v="49000"/>
    <s v="USD"/>
    <n v="49000"/>
    <s v="Clinical Data Specialist"/>
    <x v="6"/>
    <s v="USA"/>
    <x v="2"/>
    <x v="0"/>
    <x v="1"/>
    <n v="5"/>
  </r>
  <r>
    <s v="ID1423"/>
    <d v="2012-05-30T01:12:35"/>
    <s v="INR 750000"/>
    <n v="750000"/>
    <s v="INR"/>
    <n v="13355.937515581925"/>
    <s v="Associate - Indirect Tax"/>
    <x v="4"/>
    <s v="India"/>
    <x v="0"/>
    <x v="3"/>
    <x v="3"/>
    <n v="1"/>
  </r>
  <r>
    <s v="ID1424"/>
    <d v="2012-05-30T01:15:32"/>
    <n v="72000"/>
    <n v="72000"/>
    <s v="USD"/>
    <n v="72000"/>
    <s v="Manager"/>
    <x v="3"/>
    <s v="USA"/>
    <x v="2"/>
    <x v="3"/>
    <x v="2"/>
    <n v="20"/>
  </r>
  <r>
    <s v="ID1425"/>
    <d v="2012-05-30T01:25:17"/>
    <n v="50000"/>
    <n v="50000"/>
    <s v="USD"/>
    <n v="50000"/>
    <s v="Digital Analyst"/>
    <x v="0"/>
    <s v="USA"/>
    <x v="2"/>
    <x v="0"/>
    <x v="1"/>
    <n v="7"/>
  </r>
  <r>
    <s v="ID1426"/>
    <d v="2012-05-30T01:25:26"/>
    <n v="57678.400000000001"/>
    <n v="57678"/>
    <s v="USD"/>
    <n v="57678"/>
    <s v="Financial Analyst"/>
    <x v="0"/>
    <s v="USA"/>
    <x v="2"/>
    <x v="0"/>
    <x v="3"/>
    <n v="2"/>
  </r>
  <r>
    <s v="ID1427"/>
    <d v="2012-05-30T01:29:51"/>
    <n v="80442"/>
    <n v="80442"/>
    <s v="USD"/>
    <n v="80442"/>
    <s v="Senior Budget Analyst"/>
    <x v="0"/>
    <s v="USA"/>
    <x v="2"/>
    <x v="0"/>
    <x v="2"/>
    <n v="16"/>
  </r>
  <r>
    <s v="ID1428"/>
    <d v="2012-05-30T01:48:18"/>
    <n v="75000"/>
    <n v="75000"/>
    <s v="USD"/>
    <n v="75000"/>
    <s v="HR Cordinator"/>
    <x v="3"/>
    <s v="USA"/>
    <x v="2"/>
    <x v="3"/>
    <x v="1"/>
    <n v="9"/>
  </r>
  <r>
    <s v="ID1429"/>
    <d v="2012-05-30T01:52:33"/>
    <n v="61000"/>
    <n v="61000"/>
    <s v="USD"/>
    <n v="61000"/>
    <s v="Treasury Analyst"/>
    <x v="0"/>
    <s v="USA"/>
    <x v="2"/>
    <x v="0"/>
    <x v="2"/>
    <n v="12"/>
  </r>
  <r>
    <s v="ID1430"/>
    <d v="2012-05-30T01:57:58"/>
    <n v="77000"/>
    <n v="77000"/>
    <s v="USD"/>
    <n v="77000"/>
    <s v="Assistant Engineer"/>
    <x v="2"/>
    <s v="USA"/>
    <x v="2"/>
    <x v="0"/>
    <x v="2"/>
    <n v="10"/>
  </r>
  <r>
    <s v="ID1431"/>
    <d v="2012-05-30T02:18:02"/>
    <s v="92000 USD"/>
    <n v="92000"/>
    <s v="USD"/>
    <n v="92000"/>
    <s v="Controller"/>
    <x v="1"/>
    <s v="USA"/>
    <x v="2"/>
    <x v="2"/>
    <x v="1"/>
    <n v="9"/>
  </r>
  <r>
    <s v="ID1432"/>
    <d v="2012-05-30T02:18:30"/>
    <n v="72000"/>
    <n v="72000"/>
    <s v="USD"/>
    <n v="72000"/>
    <s v="sr. senior analyst"/>
    <x v="0"/>
    <s v="USA"/>
    <x v="2"/>
    <x v="1"/>
    <x v="2"/>
    <n v="10"/>
  </r>
  <r>
    <s v="ID1433"/>
    <d v="2012-05-30T02:22:39"/>
    <n v="14000"/>
    <n v="14000"/>
    <s v="USD"/>
    <n v="14000"/>
    <s v="Consultant"/>
    <x v="8"/>
    <s v="India"/>
    <x v="0"/>
    <x v="0"/>
    <x v="3"/>
    <n v="3"/>
  </r>
  <r>
    <s v="ID1434"/>
    <d v="2012-05-30T02:22:59"/>
    <n v="111000"/>
    <n v="111000"/>
    <s v="USD"/>
    <n v="111000"/>
    <s v="Project Manager - Finance"/>
    <x v="3"/>
    <s v="USA"/>
    <x v="2"/>
    <x v="2"/>
    <x v="2"/>
    <n v="10"/>
  </r>
  <r>
    <s v="ID1435"/>
    <d v="2012-05-30T02:32:17"/>
    <n v="80000"/>
    <n v="80000"/>
    <s v="USD"/>
    <n v="80000"/>
    <s v="Senior analyst, ops support"/>
    <x v="0"/>
    <s v="USA"/>
    <x v="2"/>
    <x v="0"/>
    <x v="2"/>
    <n v="20"/>
  </r>
  <r>
    <s v="ID1436"/>
    <d v="2012-05-30T02:35:40"/>
    <s v="Rs 3.25 Lacs"/>
    <n v="3250000"/>
    <s v="INR"/>
    <n v="57875.729234188344"/>
    <s v="ISO TS Documentation"/>
    <x v="0"/>
    <s v="India"/>
    <x v="0"/>
    <x v="0"/>
    <x v="1"/>
    <n v="5.5"/>
  </r>
  <r>
    <s v="ID1437"/>
    <d v="2012-05-30T02:39:50"/>
    <n v="25000"/>
    <n v="25000"/>
    <s v="USD"/>
    <n v="25000"/>
    <s v="Accountant"/>
    <x v="5"/>
    <s v="India"/>
    <x v="0"/>
    <x v="2"/>
    <x v="1"/>
    <n v="8"/>
  </r>
  <r>
    <s v="ID1438"/>
    <d v="2012-05-30T03:20:17"/>
    <s v="24000 USD"/>
    <n v="24000"/>
    <s v="USD"/>
    <n v="24000"/>
    <s v="inventory controller"/>
    <x v="1"/>
    <s v="USA"/>
    <x v="2"/>
    <x v="3"/>
    <x v="3"/>
    <n v="2"/>
  </r>
  <r>
    <s v="ID1439"/>
    <d v="2012-05-30T04:13:50"/>
    <n v="61000"/>
    <n v="61000"/>
    <s v="USD"/>
    <n v="61000"/>
    <s v="Accounting manager"/>
    <x v="3"/>
    <s v="USA"/>
    <x v="2"/>
    <x v="2"/>
    <x v="2"/>
    <n v="25"/>
  </r>
  <r>
    <s v="ID1440"/>
    <d v="2012-05-30T08:05:16"/>
    <s v="AUD55,000"/>
    <n v="55000"/>
    <s v="AUD"/>
    <n v="56095.031102144967"/>
    <s v="PA"/>
    <x v="0"/>
    <s v="Australia"/>
    <x v="16"/>
    <x v="2"/>
    <x v="2"/>
    <n v="11"/>
  </r>
  <r>
    <s v="ID1442"/>
    <d v="2012-05-30T09:42:01"/>
    <n v="70000"/>
    <n v="70000"/>
    <s v="AUD"/>
    <n v="71393.675948184507"/>
    <s v="Assistant Accountant"/>
    <x v="5"/>
    <s v="Australia"/>
    <x v="16"/>
    <x v="2"/>
    <x v="1"/>
    <n v="5"/>
  </r>
  <r>
    <s v="ID1443"/>
    <d v="2012-05-30T10:11:19"/>
    <n v="96230"/>
    <n v="96230"/>
    <s v="USD"/>
    <n v="96230"/>
    <s v="Manager, Data Management"/>
    <x v="3"/>
    <s v="USA"/>
    <x v="2"/>
    <x v="0"/>
    <x v="2"/>
    <n v="18"/>
  </r>
  <r>
    <s v="ID1444"/>
    <d v="2012-05-30T10:40:24"/>
    <n v="75000"/>
    <n v="75000"/>
    <s v="USD"/>
    <n v="75000"/>
    <s v="Business Analyst"/>
    <x v="0"/>
    <s v="USA"/>
    <x v="2"/>
    <x v="2"/>
    <x v="3"/>
    <n v="1.5"/>
  </r>
  <r>
    <s v="ID1445"/>
    <d v="2012-05-30T10:57:38"/>
    <n v="8500"/>
    <n v="102000"/>
    <s v="USD"/>
    <n v="102000"/>
    <s v="Sales Analyst"/>
    <x v="0"/>
    <s v="USA"/>
    <x v="2"/>
    <x v="0"/>
    <x v="1"/>
    <n v="5"/>
  </r>
  <r>
    <s v="ID1446"/>
    <d v="2012-05-30T11:20:33"/>
    <s v="MYR60000"/>
    <n v="60000"/>
    <s v="MYR"/>
    <n v="19008.034062397041"/>
    <s v="Liquidity Management Executive"/>
    <x v="3"/>
    <s v="Malaysia"/>
    <x v="74"/>
    <x v="0"/>
    <x v="3"/>
    <n v="3"/>
  </r>
  <r>
    <s v="ID1447"/>
    <d v="2012-05-30T11:38:53"/>
    <n v="363"/>
    <n v="4356"/>
    <s v="USD"/>
    <n v="4356"/>
    <s v="Business Analyst"/>
    <x v="0"/>
    <s v="India"/>
    <x v="0"/>
    <x v="0"/>
    <x v="1"/>
    <n v="5"/>
  </r>
  <r>
    <s v="ID1448"/>
    <d v="2012-05-30T11:43:50"/>
    <n v="300000"/>
    <n v="300000"/>
    <s v="INR"/>
    <n v="5342.3750062327708"/>
    <s v="accountant"/>
    <x v="5"/>
    <s v="India"/>
    <x v="0"/>
    <x v="0"/>
    <x v="4"/>
    <n v="4"/>
  </r>
  <r>
    <s v="ID1449"/>
    <d v="2012-05-30T12:12:38"/>
    <n v="67000"/>
    <n v="67000"/>
    <s v="USD"/>
    <n v="67000"/>
    <s v="accounting systems manager "/>
    <x v="3"/>
    <s v="USA"/>
    <x v="2"/>
    <x v="2"/>
    <x v="2"/>
    <n v="20"/>
  </r>
  <r>
    <s v="ID1450"/>
    <d v="2012-05-30T12:25:23"/>
    <n v="480000"/>
    <n v="480000"/>
    <s v="INR"/>
    <n v="8547.8000099724322"/>
    <s v="Performance Analyst"/>
    <x v="0"/>
    <s v="India"/>
    <x v="0"/>
    <x v="0"/>
    <x v="1"/>
    <n v="7"/>
  </r>
  <r>
    <s v="ID1451"/>
    <d v="2012-05-30T12:35:08"/>
    <s v="Rs. 900000 per annum"/>
    <n v="900000"/>
    <s v="INR"/>
    <n v="16027.125018698311"/>
    <s v="Data Analyst"/>
    <x v="0"/>
    <s v="India"/>
    <x v="0"/>
    <x v="0"/>
    <x v="4"/>
    <n v="4"/>
  </r>
  <r>
    <s v="ID1452"/>
    <d v="2012-05-30T12:56:38"/>
    <s v="Rs  6 lakhs/annum"/>
    <n v="600000"/>
    <s v="INR"/>
    <n v="10684.750012465542"/>
    <s v="consultant"/>
    <x v="8"/>
    <s v="India"/>
    <x v="0"/>
    <x v="2"/>
    <x v="2"/>
    <n v="36"/>
  </r>
  <r>
    <s v="ID1453"/>
    <d v="2012-05-30T13:06:12"/>
    <n v="30000"/>
    <n v="30000"/>
    <s v="USD"/>
    <n v="30000"/>
    <s v="Accounting Specialist"/>
    <x v="5"/>
    <s v="UAE"/>
    <x v="21"/>
    <x v="0"/>
    <x v="1"/>
    <n v="8"/>
  </r>
  <r>
    <s v="ID1454"/>
    <d v="2012-05-30T13:21:06"/>
    <n v="500000"/>
    <n v="500000"/>
    <s v="INR"/>
    <n v="8903.9583437212841"/>
    <s v="Project Management"/>
    <x v="3"/>
    <s v="India"/>
    <x v="0"/>
    <x v="2"/>
    <x v="3"/>
    <n v="0"/>
  </r>
  <r>
    <s v="ID1455"/>
    <d v="2012-05-30T13:25:12"/>
    <n v="20000"/>
    <n v="20000"/>
    <s v="USD"/>
    <n v="20000"/>
    <s v="manager"/>
    <x v="3"/>
    <s v="India"/>
    <x v="0"/>
    <x v="4"/>
    <x v="2"/>
    <n v="10"/>
  </r>
  <r>
    <s v="ID1456"/>
    <d v="2012-05-30T13:31:35"/>
    <n v="86000"/>
    <n v="86000"/>
    <s v="AUD"/>
    <n v="87712.230450626681"/>
    <s v="data analyst"/>
    <x v="0"/>
    <s v="Australia"/>
    <x v="16"/>
    <x v="0"/>
    <x v="2"/>
    <n v="10"/>
  </r>
  <r>
    <s v="ID1457"/>
    <d v="2012-05-30T13:36:42"/>
    <n v="1000000"/>
    <n v="1000000"/>
    <s v="INR"/>
    <n v="17807.916687442568"/>
    <s v="project management"/>
    <x v="3"/>
    <s v="India"/>
    <x v="0"/>
    <x v="1"/>
    <x v="1"/>
    <n v="6"/>
  </r>
  <r>
    <s v="ID1458"/>
    <d v="2012-05-30T13:36:48"/>
    <n v="41000"/>
    <n v="41000"/>
    <s v="USD"/>
    <n v="41000"/>
    <s v="Marketing Analyst"/>
    <x v="0"/>
    <s v="Japan"/>
    <x v="52"/>
    <x v="2"/>
    <x v="3"/>
    <n v="2"/>
  </r>
  <r>
    <s v="ID1459"/>
    <d v="2012-05-30T13:41:41"/>
    <n v="60000"/>
    <n v="60000"/>
    <s v="USD"/>
    <n v="60000"/>
    <s v="Business Intelligence Supervisor"/>
    <x v="3"/>
    <s v="USA"/>
    <x v="2"/>
    <x v="2"/>
    <x v="4"/>
    <n v="4"/>
  </r>
  <r>
    <s v="ID1460"/>
    <d v="2012-05-30T13:47:51"/>
    <s v="zar22000"/>
    <n v="264000"/>
    <s v="ZAR"/>
    <n v="32187.34988380854"/>
    <s v="Analyst"/>
    <x v="0"/>
    <s v="SouthAfrica"/>
    <x v="11"/>
    <x v="1"/>
    <x v="3"/>
    <n v="2"/>
  </r>
  <r>
    <s v="ID1461"/>
    <d v="2012-05-30T13:56:27"/>
    <n v="50000"/>
    <n v="50000"/>
    <s v="NZD"/>
    <n v="39879.404680246938"/>
    <s v="stress engineer"/>
    <x v="2"/>
    <s v="nld"/>
    <x v="49"/>
    <x v="0"/>
    <x v="1"/>
    <n v="5"/>
  </r>
  <r>
    <s v="ID1462"/>
    <d v="2012-05-30T13:56:48"/>
    <s v="320000 INR"/>
    <n v="320000"/>
    <s v="INR"/>
    <n v="5698.5333399816218"/>
    <s v="Analyst"/>
    <x v="0"/>
    <s v="India"/>
    <x v="0"/>
    <x v="2"/>
    <x v="3"/>
    <n v="2"/>
  </r>
  <r>
    <s v="ID1463"/>
    <d v="2012-05-30T14:09:10"/>
    <s v="4 Lakhs INR p.a"/>
    <n v="400000"/>
    <s v="INR"/>
    <n v="7123.1666749770275"/>
    <s v="Reporting Manager"/>
    <x v="3"/>
    <s v="India"/>
    <x v="0"/>
    <x v="0"/>
    <x v="1"/>
    <n v="6"/>
  </r>
  <r>
    <s v="ID1464"/>
    <d v="2012-05-30T14:19:07"/>
    <s v="Rs.2,50,000.00"/>
    <n v="250000"/>
    <s v="INR"/>
    <n v="4451.9791718606421"/>
    <s v="Manager Commercial"/>
    <x v="3"/>
    <s v="India"/>
    <x v="0"/>
    <x v="2"/>
    <x v="2"/>
    <n v="15"/>
  </r>
  <r>
    <s v="ID1465"/>
    <d v="2012-05-30T14:21:57"/>
    <n v="360000"/>
    <n v="360000"/>
    <s v="INR"/>
    <n v="6410.8500074793246"/>
    <s v="analyst"/>
    <x v="0"/>
    <s v="India"/>
    <x v="0"/>
    <x v="2"/>
    <x v="1"/>
    <n v="6"/>
  </r>
  <r>
    <s v="ID1466"/>
    <d v="2012-05-30T14:28:57"/>
    <s v="Rs. 1150000/-"/>
    <n v="1150000"/>
    <s v="INR"/>
    <n v="20479.104190558952"/>
    <s v="Project Manager"/>
    <x v="3"/>
    <s v="India"/>
    <x v="0"/>
    <x v="1"/>
    <x v="2"/>
    <n v="12"/>
  </r>
  <r>
    <s v="ID1467"/>
    <d v="2012-05-30T14:31:33"/>
    <n v="620000"/>
    <n v="620000"/>
    <s v="INR"/>
    <n v="11040.908346214392"/>
    <s v="Catalog Auditor"/>
    <x v="0"/>
    <s v="India"/>
    <x v="0"/>
    <x v="3"/>
    <x v="1"/>
    <n v="5"/>
  </r>
  <r>
    <s v="ID1468"/>
    <d v="2012-05-30T15:59:01"/>
    <s v="Rs 10,00,000"/>
    <n v="1000000"/>
    <s v="INR"/>
    <n v="17807.916687442568"/>
    <s v="Marketing Specialist"/>
    <x v="6"/>
    <s v="India"/>
    <x v="0"/>
    <x v="2"/>
    <x v="1"/>
    <n v="7"/>
  </r>
  <r>
    <s v="ID1469"/>
    <d v="2012-05-30T16:12:34"/>
    <s v="Rs. 200000"/>
    <n v="200000"/>
    <s v="INR"/>
    <n v="3561.5833374885137"/>
    <s v="Executive"/>
    <x v="0"/>
    <s v="India"/>
    <x v="0"/>
    <x v="0"/>
    <x v="2"/>
    <n v="11"/>
  </r>
  <r>
    <s v="ID1470"/>
    <d v="2012-05-30T16:22:19"/>
    <s v="Â£17000"/>
    <n v="17000"/>
    <s v="GBP"/>
    <n v="26795.030625143831"/>
    <s v="Verification Agent"/>
    <x v="0"/>
    <s v="UK"/>
    <x v="14"/>
    <x v="2"/>
    <x v="1"/>
    <n v="5"/>
  </r>
  <r>
    <s v="ID1471"/>
    <d v="2012-05-30T16:48:32"/>
    <n v="1700"/>
    <n v="20400"/>
    <s v="USD"/>
    <n v="20400"/>
    <s v="M &amp; E Officer"/>
    <x v="3"/>
    <s v="Myanmar [Burma]"/>
    <x v="85"/>
    <x v="3"/>
    <x v="2"/>
    <n v="10"/>
  </r>
  <r>
    <s v="ID1472"/>
    <d v="2012-05-30T16:49:15"/>
    <s v="Â£25000"/>
    <n v="25000"/>
    <s v="GBP"/>
    <n v="39404.456801682099"/>
    <s v="Assistant Financial Accountant"/>
    <x v="5"/>
    <s v="UK"/>
    <x v="14"/>
    <x v="0"/>
    <x v="2"/>
    <n v="35"/>
  </r>
  <r>
    <s v="ID1473"/>
    <d v="2012-05-30T16:55:51"/>
    <n v="118000"/>
    <n v="118000"/>
    <s v="EUR"/>
    <n v="149907.13380100971"/>
    <s v="Support"/>
    <x v="0"/>
    <s v="EU"/>
    <x v="89"/>
    <x v="0"/>
    <x v="1"/>
    <n v="7"/>
  </r>
  <r>
    <s v="ID1474"/>
    <d v="2012-05-30T17:01:10"/>
    <n v="230000"/>
    <n v="230000"/>
    <s v="INR"/>
    <n v="4095.8208381117906"/>
    <s v="Process Assocaite"/>
    <x v="0"/>
    <s v="India"/>
    <x v="0"/>
    <x v="0"/>
    <x v="3"/>
    <n v="1.6"/>
  </r>
  <r>
    <s v="ID1475"/>
    <d v="2012-05-30T17:04:53"/>
    <s v="$AUD 125,000 +"/>
    <n v="125000"/>
    <s v="AUD"/>
    <n v="127488.70705032947"/>
    <s v="Financial Application Developer"/>
    <x v="5"/>
    <s v="Australia"/>
    <x v="16"/>
    <x v="0"/>
    <x v="1"/>
    <n v="7"/>
  </r>
  <r>
    <s v="ID1476"/>
    <d v="2012-05-30T17:07:47"/>
    <s v="Â£37000"/>
    <n v="37000"/>
    <s v="GBP"/>
    <n v="58318.59606648951"/>
    <s v="Planning &amp; Scheduling Manager"/>
    <x v="3"/>
    <s v="UK"/>
    <x v="14"/>
    <x v="1"/>
    <x v="2"/>
    <n v="20"/>
  </r>
  <r>
    <s v="ID1477"/>
    <d v="2012-05-30T17:14:27"/>
    <s v="ZAR6500"/>
    <n v="78000"/>
    <s v="ZAR"/>
    <n v="9509.8988293070688"/>
    <s v="Online Stats Controller"/>
    <x v="1"/>
    <s v="South Africa"/>
    <x v="11"/>
    <x v="0"/>
    <x v="3"/>
    <n v="2"/>
  </r>
  <r>
    <s v="ID1478"/>
    <d v="2012-05-30T17:18:38"/>
    <s v="INR 60000"/>
    <n v="720000"/>
    <s v="INR"/>
    <n v="12821.700014958649"/>
    <s v="DEO"/>
    <x v="0"/>
    <s v="India"/>
    <x v="0"/>
    <x v="0"/>
    <x v="3"/>
    <n v="3"/>
  </r>
  <r>
    <s v="ID1479"/>
    <d v="2012-05-30T18:15:28"/>
    <n v="4000"/>
    <n v="4000"/>
    <s v="USD"/>
    <n v="4000"/>
    <s v="M I S Executive"/>
    <x v="0"/>
    <s v="India"/>
    <x v="0"/>
    <x v="1"/>
    <x v="1"/>
    <n v="6"/>
  </r>
  <r>
    <s v="ID1480"/>
    <d v="2012-05-30T18:16:05"/>
    <n v="42000"/>
    <n v="42000"/>
    <s v="USD"/>
    <n v="42000"/>
    <s v="Service Solution Rep"/>
    <x v="0"/>
    <s v="USA"/>
    <x v="2"/>
    <x v="1"/>
    <x v="3"/>
    <n v="2"/>
  </r>
  <r>
    <s v="ID1481"/>
    <d v="2012-05-30T18:47:17"/>
    <s v="US $ 3200"/>
    <n v="3200"/>
    <s v="USD"/>
    <n v="3200"/>
    <s v="Regional Business Manager "/>
    <x v="3"/>
    <s v="India"/>
    <x v="0"/>
    <x v="1"/>
    <x v="2"/>
    <n v="19"/>
  </r>
  <r>
    <s v="ID1482"/>
    <d v="2012-05-30T18:51:57"/>
    <n v="60000"/>
    <n v="60000"/>
    <s v="USD"/>
    <n v="60000"/>
    <s v="sales&amp;marketing"/>
    <x v="0"/>
    <s v="turkey"/>
    <x v="29"/>
    <x v="2"/>
    <x v="2"/>
    <n v="10"/>
  </r>
  <r>
    <s v="ID1483"/>
    <d v="2012-05-30T19:01:20"/>
    <n v="85000"/>
    <n v="85000"/>
    <s v="USD"/>
    <n v="85000"/>
    <s v="sr analyst"/>
    <x v="0"/>
    <s v="USA"/>
    <x v="2"/>
    <x v="0"/>
    <x v="1"/>
    <n v="9"/>
  </r>
  <r>
    <s v="ID1484"/>
    <d v="2012-05-30T19:04:44"/>
    <n v="109000"/>
    <n v="109000"/>
    <s v="USD"/>
    <n v="109000"/>
    <s v="Mgr Technology"/>
    <x v="3"/>
    <s v="USA"/>
    <x v="2"/>
    <x v="0"/>
    <x v="2"/>
    <n v="15"/>
  </r>
  <r>
    <s v="ID1485"/>
    <d v="2012-05-30T19:27:35"/>
    <s v="60000 Euros"/>
    <n v="60000"/>
    <s v="EUR"/>
    <n v="76223.966339496474"/>
    <s v="Sales Analyst"/>
    <x v="0"/>
    <s v="Italy"/>
    <x v="63"/>
    <x v="1"/>
    <x v="2"/>
    <n v="14"/>
  </r>
  <r>
    <s v="ID1486"/>
    <d v="2012-05-30T19:42:50"/>
    <n v="77000"/>
    <n v="77000"/>
    <s v="USD"/>
    <n v="77000"/>
    <s v="Chemical Engineer"/>
    <x v="2"/>
    <s v="USA"/>
    <x v="2"/>
    <x v="2"/>
    <x v="2"/>
    <n v="13"/>
  </r>
  <r>
    <s v="ID1487"/>
    <d v="2012-05-30T19:43:43"/>
    <n v="25000"/>
    <n v="25000"/>
    <s v="USD"/>
    <n v="25000"/>
    <s v="data analyst"/>
    <x v="0"/>
    <s v="India"/>
    <x v="0"/>
    <x v="1"/>
    <x v="4"/>
    <n v="4"/>
  </r>
  <r>
    <s v="ID1488"/>
    <d v="2012-05-30T20:19:51"/>
    <n v="64000"/>
    <n v="64000"/>
    <s v="USD"/>
    <n v="64000"/>
    <s v="Program Manager"/>
    <x v="3"/>
    <s v="USA"/>
    <x v="2"/>
    <x v="2"/>
    <x v="2"/>
    <n v="12"/>
  </r>
  <r>
    <s v="ID1489"/>
    <d v="2012-05-30T20:26:10"/>
    <n v="146633"/>
    <n v="146633"/>
    <s v="GBP"/>
    <n v="231119.74856804207"/>
    <s v="Senior Planning Engineer"/>
    <x v="2"/>
    <s v="UK"/>
    <x v="14"/>
    <x v="2"/>
    <x v="2"/>
    <n v="10"/>
  </r>
  <r>
    <s v="ID1490"/>
    <d v="2012-05-30T20:40:45"/>
    <n v="76000"/>
    <n v="76000"/>
    <s v="USD"/>
    <n v="76000"/>
    <s v="Sr. Analyst"/>
    <x v="0"/>
    <s v="USA"/>
    <x v="2"/>
    <x v="1"/>
    <x v="2"/>
    <n v="10"/>
  </r>
  <r>
    <s v="ID1491"/>
    <d v="2012-05-30T20:42:27"/>
    <n v="10000"/>
    <n v="10000"/>
    <s v="GBP"/>
    <n v="15761.782720672842"/>
    <s v="Analyst"/>
    <x v="0"/>
    <s v="UK"/>
    <x v="14"/>
    <x v="2"/>
    <x v="1"/>
    <n v="8"/>
  </r>
  <r>
    <s v="ID1492"/>
    <d v="2012-05-30T20:42:47"/>
    <s v="AUD 165000"/>
    <n v="165000"/>
    <s v="AUD"/>
    <n v="168285.09330643489"/>
    <s v="Engineer"/>
    <x v="2"/>
    <s v="Australia"/>
    <x v="16"/>
    <x v="2"/>
    <x v="2"/>
    <n v="17"/>
  </r>
  <r>
    <s v="ID1493"/>
    <d v="2012-05-30T20:47:55"/>
    <s v="50000 US$"/>
    <n v="50000"/>
    <s v="USD"/>
    <n v="50000"/>
    <s v="Sr. Financial Analyst"/>
    <x v="0"/>
    <s v="Kuwait"/>
    <x v="77"/>
    <x v="0"/>
    <x v="2"/>
    <n v="13"/>
  </r>
  <r>
    <s v="ID1494"/>
    <d v="2012-05-30T20:53:12"/>
    <s v="7200 USD per year aprox"/>
    <n v="7200"/>
    <s v="USD"/>
    <n v="7200"/>
    <s v="control process auxiliary"/>
    <x v="1"/>
    <s v="Colombia"/>
    <x v="28"/>
    <x v="0"/>
    <x v="1"/>
    <n v="8"/>
  </r>
  <r>
    <s v="ID1495"/>
    <d v="2012-05-30T21:07:54"/>
    <n v="42000"/>
    <n v="42000"/>
    <s v="EUR"/>
    <n v="53356.776437647524"/>
    <s v="Business Intelligence Consultant"/>
    <x v="8"/>
    <s v="Germany"/>
    <x v="5"/>
    <x v="1"/>
    <x v="1"/>
    <n v="7"/>
  </r>
  <r>
    <s v="ID1496"/>
    <d v="2012-05-30T21:19:31"/>
    <n v="45000"/>
    <n v="45000"/>
    <s v="USD"/>
    <n v="45000"/>
    <s v="Data Specialist"/>
    <x v="6"/>
    <s v="USA"/>
    <x v="2"/>
    <x v="2"/>
    <x v="2"/>
    <n v="10"/>
  </r>
  <r>
    <s v="ID1497"/>
    <d v="2012-05-30T21:26:04"/>
    <n v="5000"/>
    <n v="5000"/>
    <s v="USD"/>
    <n v="5000"/>
    <s v="Officer MIS"/>
    <x v="3"/>
    <s v="India"/>
    <x v="0"/>
    <x v="1"/>
    <x v="4"/>
    <n v="4"/>
  </r>
  <r>
    <s v="ID1498"/>
    <d v="2012-05-30T21:45:06"/>
    <n v="74000"/>
    <n v="74000"/>
    <s v="AUD"/>
    <n v="75473.31457379504"/>
    <s v="operations Administrator"/>
    <x v="0"/>
    <s v="Australia"/>
    <x v="16"/>
    <x v="1"/>
    <x v="2"/>
    <n v="20"/>
  </r>
  <r>
    <s v="ID1499"/>
    <d v="2012-05-30T22:11:21"/>
    <s v="15000 USD"/>
    <n v="15000"/>
    <s v="USD"/>
    <n v="15000"/>
    <s v="Manager"/>
    <x v="3"/>
    <s v="Romania"/>
    <x v="38"/>
    <x v="2"/>
    <x v="1"/>
    <n v="5"/>
  </r>
  <r>
    <s v="ID1500"/>
    <d v="2012-05-30T22:31:33"/>
    <s v="33500 â‚¬"/>
    <n v="33500"/>
    <s v="EUR"/>
    <n v="42558.381206218859"/>
    <s v="Controller / VBA Developet"/>
    <x v="1"/>
    <s v="Germany"/>
    <x v="5"/>
    <x v="1"/>
    <x v="1"/>
    <n v="8"/>
  </r>
  <r>
    <s v="ID1501"/>
    <d v="2012-05-30T22:31:35"/>
    <s v="61K"/>
    <n v="61000"/>
    <s v="USD"/>
    <n v="61000"/>
    <s v="Financial Analyst"/>
    <x v="0"/>
    <s v="USA"/>
    <x v="2"/>
    <x v="0"/>
    <x v="1"/>
    <n v="5"/>
  </r>
  <r>
    <s v="ID1502"/>
    <d v="2012-05-30T22:32:21"/>
    <n v="66000"/>
    <n v="66000"/>
    <s v="USD"/>
    <n v="66000"/>
    <s v="Director of Business Analytics"/>
    <x v="0"/>
    <s v="USA"/>
    <x v="2"/>
    <x v="0"/>
    <x v="3"/>
    <n v="2"/>
  </r>
  <r>
    <s v="ID1503"/>
    <d v="2012-05-30T22:59:44"/>
    <s v="278000 PA"/>
    <n v="278000"/>
    <s v="INR"/>
    <n v="4950.6008391090336"/>
    <s v="MIS Executive"/>
    <x v="7"/>
    <s v="India"/>
    <x v="0"/>
    <x v="1"/>
    <x v="1"/>
    <n v="8"/>
  </r>
  <r>
    <s v="ID1504"/>
    <d v="2012-05-30T23:01:48"/>
    <n v="55000"/>
    <n v="55000"/>
    <s v="USD"/>
    <n v="55000"/>
    <s v="Supplier Manager"/>
    <x v="3"/>
    <s v="USA"/>
    <x v="2"/>
    <x v="2"/>
    <x v="2"/>
    <n v="14"/>
  </r>
  <r>
    <s v="ID1505"/>
    <d v="2012-05-30T23:26:00"/>
    <n v="32000"/>
    <n v="32000"/>
    <s v="USD"/>
    <n v="32000"/>
    <s v="Reports Writer"/>
    <x v="7"/>
    <s v="USA"/>
    <x v="2"/>
    <x v="0"/>
    <x v="2"/>
    <n v="10"/>
  </r>
  <r>
    <s v="ID1506"/>
    <d v="2012-05-30T23:29:58"/>
    <n v="18000"/>
    <n v="18000"/>
    <s v="USD"/>
    <n v="18000"/>
    <s v="Process Associate"/>
    <x v="0"/>
    <s v="India"/>
    <x v="0"/>
    <x v="1"/>
    <x v="1"/>
    <n v="6"/>
  </r>
  <r>
    <s v="ID1507"/>
    <d v="2012-05-30T23:59:22"/>
    <s v="6.5 LAKHS"/>
    <n v="650000"/>
    <s v="INR"/>
    <n v="11575.14584683767"/>
    <s v="HR/ADMINISTRATION"/>
    <x v="0"/>
    <s v="India"/>
    <x v="0"/>
    <x v="0"/>
    <x v="2"/>
    <n v="21"/>
  </r>
  <r>
    <s v="ID1508"/>
    <d v="2012-05-31T00:36:30"/>
    <n v="50000"/>
    <n v="50000"/>
    <s v="EUR"/>
    <n v="63519.971949580387"/>
    <s v="accountant"/>
    <x v="5"/>
    <s v="italy"/>
    <x v="63"/>
    <x v="1"/>
    <x v="2"/>
    <n v="15"/>
  </r>
  <r>
    <s v="ID1509"/>
    <d v="2012-05-31T00:46:55"/>
    <s v="4.00 lac"/>
    <n v="4000000"/>
    <s v="INR"/>
    <n v="71231.666749770273"/>
    <s v="Operational Specialist"/>
    <x v="6"/>
    <s v="India"/>
    <x v="0"/>
    <x v="1"/>
    <x v="1"/>
    <n v="5"/>
  </r>
  <r>
    <s v="ID1510"/>
    <d v="2012-05-31T01:09:06"/>
    <s v="US$ 10000"/>
    <n v="10000"/>
    <s v="USD"/>
    <n v="10000"/>
    <s v="Trainee"/>
    <x v="0"/>
    <s v="Brazil"/>
    <x v="24"/>
    <x v="0"/>
    <x v="3"/>
    <n v="1"/>
  </r>
  <r>
    <s v="ID1511"/>
    <d v="2012-05-31T01:17:16"/>
    <n v="74300"/>
    <n v="74300"/>
    <s v="USD"/>
    <n v="74300"/>
    <s v="Senior Business Research Analyst"/>
    <x v="0"/>
    <s v="USA"/>
    <x v="2"/>
    <x v="0"/>
    <x v="3"/>
    <n v="3"/>
  </r>
  <r>
    <s v="ID1512"/>
    <d v="2012-05-31T01:17:48"/>
    <n v="1500000"/>
    <n v="1500000"/>
    <s v="INR"/>
    <n v="26711.875031163851"/>
    <s v="Senior Consultant - PMO"/>
    <x v="8"/>
    <s v="India"/>
    <x v="0"/>
    <x v="0"/>
    <x v="2"/>
    <n v="10"/>
  </r>
  <r>
    <s v="ID1513"/>
    <d v="2012-05-31T01:45:48"/>
    <s v="Rs 5,36,000"/>
    <n v="536000"/>
    <s v="INR"/>
    <n v="9545.0433444692171"/>
    <s v="Team Lead"/>
    <x v="3"/>
    <s v="India"/>
    <x v="0"/>
    <x v="0"/>
    <x v="4"/>
    <n v="4"/>
  </r>
  <r>
    <s v="ID1514"/>
    <d v="2012-05-31T01:50:26"/>
    <n v="95000"/>
    <n v="95000"/>
    <s v="USD"/>
    <n v="95000"/>
    <s v="Sr Financial Analyst"/>
    <x v="0"/>
    <s v="USA"/>
    <x v="2"/>
    <x v="0"/>
    <x v="2"/>
    <n v="15"/>
  </r>
  <r>
    <s v="ID1515"/>
    <d v="2012-05-31T02:24:37"/>
    <n v="64300"/>
    <n v="64300"/>
    <s v="USD"/>
    <n v="64300"/>
    <s v="Financial Analst"/>
    <x v="5"/>
    <s v="USA"/>
    <x v="2"/>
    <x v="0"/>
    <x v="2"/>
    <n v="15"/>
  </r>
  <r>
    <s v="ID1516"/>
    <d v="2012-05-31T02:37:09"/>
    <n v="250000"/>
    <n v="250000"/>
    <s v="USD"/>
    <n v="250000"/>
    <s v="consultant"/>
    <x v="8"/>
    <s v="USA"/>
    <x v="2"/>
    <x v="1"/>
    <x v="2"/>
    <n v="20"/>
  </r>
  <r>
    <s v="ID1519"/>
    <d v="2012-05-31T03:07:09"/>
    <n v="89000"/>
    <n v="89000"/>
    <s v="USD"/>
    <n v="89000"/>
    <s v="Finance Manager"/>
    <x v="3"/>
    <s v="USA"/>
    <x v="2"/>
    <x v="2"/>
    <x v="2"/>
    <n v="10"/>
  </r>
  <r>
    <s v="ID1520"/>
    <d v="2012-05-31T04:12:19"/>
    <n v="75000"/>
    <n v="75000"/>
    <s v="USD"/>
    <n v="75000"/>
    <s v="Financial Analyst"/>
    <x v="0"/>
    <s v="USA"/>
    <x v="2"/>
    <x v="1"/>
    <x v="3"/>
    <n v="1.5"/>
  </r>
  <r>
    <s v="ID1521"/>
    <d v="2012-05-31T05:02:59"/>
    <n v="45000"/>
    <n v="45000"/>
    <s v="USD"/>
    <n v="45000"/>
    <s v="Excel Business Analyst"/>
    <x v="0"/>
    <s v="USA"/>
    <x v="2"/>
    <x v="1"/>
    <x v="1"/>
    <n v="5"/>
  </r>
  <r>
    <s v="ID1522"/>
    <d v="2012-05-31T05:23:58"/>
    <n v="127500"/>
    <n v="127500"/>
    <s v="USD"/>
    <n v="127500"/>
    <s v="SVP"/>
    <x v="4"/>
    <s v="USA"/>
    <x v="2"/>
    <x v="1"/>
    <x v="2"/>
    <n v="22"/>
  </r>
  <r>
    <s v="ID1523"/>
    <d v="2012-05-31T05:31:54"/>
    <n v="170000"/>
    <n v="170000"/>
    <s v="USD"/>
    <n v="170000"/>
    <s v="CFO"/>
    <x v="4"/>
    <s v="USA"/>
    <x v="2"/>
    <x v="2"/>
    <x v="2"/>
    <n v="18"/>
  </r>
  <r>
    <s v="ID1524"/>
    <d v="2012-05-31T05:37:29"/>
    <n v="800"/>
    <n v="9600"/>
    <s v="USD"/>
    <n v="9600"/>
    <s v="Reporting Analyst"/>
    <x v="0"/>
    <s v="Bolivia"/>
    <x v="90"/>
    <x v="1"/>
    <x v="3"/>
    <n v="2"/>
  </r>
  <r>
    <s v="ID1525"/>
    <d v="2012-05-31T06:13:42"/>
    <n v="62000"/>
    <n v="62000"/>
    <s v="USD"/>
    <n v="62000"/>
    <s v="info analyst"/>
    <x v="0"/>
    <s v="USA"/>
    <x v="2"/>
    <x v="1"/>
    <x v="2"/>
    <n v="27"/>
  </r>
  <r>
    <s v="ID1526"/>
    <d v="2012-05-31T06:23:09"/>
    <n v="22000"/>
    <n v="22000"/>
    <s v="USD"/>
    <n v="22000"/>
    <s v="Data Manager"/>
    <x v="3"/>
    <s v="USA"/>
    <x v="2"/>
    <x v="0"/>
    <x v="3"/>
    <n v="3"/>
  </r>
  <r>
    <s v="ID1527"/>
    <d v="2012-05-31T06:23:55"/>
    <n v="45000"/>
    <n v="45000"/>
    <s v="USD"/>
    <n v="45000"/>
    <s v="Business Analyst"/>
    <x v="0"/>
    <s v="USA"/>
    <x v="2"/>
    <x v="0"/>
    <x v="1"/>
    <n v="8"/>
  </r>
  <r>
    <s v="ID1528"/>
    <d v="2012-05-31T07:17:36"/>
    <n v="145000"/>
    <n v="145000"/>
    <s v="USD"/>
    <n v="145000"/>
    <s v="Associate"/>
    <x v="0"/>
    <s v="USA"/>
    <x v="2"/>
    <x v="0"/>
    <x v="1"/>
    <n v="6"/>
  </r>
  <r>
    <s v="ID1529"/>
    <d v="2012-05-31T08:20:03"/>
    <n v="89000"/>
    <n v="89000"/>
    <s v="USD"/>
    <n v="89000"/>
    <s v="BI Analyst"/>
    <x v="0"/>
    <s v="USA"/>
    <x v="2"/>
    <x v="1"/>
    <x v="2"/>
    <n v="14"/>
  </r>
  <r>
    <s v="ID1530"/>
    <d v="2012-05-31T09:28:05"/>
    <n v="38000"/>
    <n v="38000"/>
    <s v="USD"/>
    <n v="38000"/>
    <s v="Accountant"/>
    <x v="5"/>
    <s v="USA"/>
    <x v="2"/>
    <x v="0"/>
    <x v="2"/>
    <n v="11"/>
  </r>
  <r>
    <s v="ID1531"/>
    <d v="2012-05-31T09:45:09"/>
    <n v="50000"/>
    <n v="50000"/>
    <s v="CAD"/>
    <n v="49168.076151516347"/>
    <s v="Business Analyst"/>
    <x v="0"/>
    <s v="Canada"/>
    <x v="17"/>
    <x v="0"/>
    <x v="3"/>
    <n v="3"/>
  </r>
  <r>
    <s v="ID1532"/>
    <d v="2012-05-31T10:29:42"/>
    <n v="500000"/>
    <n v="500000"/>
    <s v="INR"/>
    <n v="8903.9583437212841"/>
    <s v="Developer"/>
    <x v="0"/>
    <s v="India"/>
    <x v="0"/>
    <x v="0"/>
    <x v="1"/>
    <n v="8"/>
  </r>
  <r>
    <s v="ID1533"/>
    <d v="2012-05-31T10:33:07"/>
    <s v="10000 US$"/>
    <n v="10000"/>
    <s v="USD"/>
    <n v="10000"/>
    <s v="Project management"/>
    <x v="3"/>
    <s v="Vietnam"/>
    <x v="91"/>
    <x v="2"/>
    <x v="1"/>
    <n v="8"/>
  </r>
  <r>
    <s v="ID1534"/>
    <d v="2012-05-31T10:37:38"/>
    <n v="105000"/>
    <n v="105000"/>
    <s v="USD"/>
    <n v="105000"/>
    <s v="Business Banker"/>
    <x v="3"/>
    <s v="USA"/>
    <x v="2"/>
    <x v="3"/>
    <x v="2"/>
    <n v="30"/>
  </r>
  <r>
    <s v="ID1535"/>
    <d v="2012-05-31T10:54:48"/>
    <n v="1000"/>
    <n v="12000"/>
    <s v="USD"/>
    <n v="12000"/>
    <s v="Associate Analyst"/>
    <x v="0"/>
    <s v="MYS"/>
    <x v="92"/>
    <x v="2"/>
    <x v="3"/>
    <n v="0"/>
  </r>
  <r>
    <s v="ID1536"/>
    <d v="2012-05-31T11:08:38"/>
    <s v="Rs. 200000/-"/>
    <n v="200000"/>
    <s v="INR"/>
    <n v="3561.5833374885137"/>
    <s v="Accounts Executive"/>
    <x v="5"/>
    <s v="India"/>
    <x v="0"/>
    <x v="1"/>
    <x v="3"/>
    <n v="3"/>
  </r>
  <r>
    <s v="ID1537"/>
    <d v="2012-05-31T13:25:49"/>
    <s v="85,000 AUD"/>
    <n v="85000"/>
    <s v="AUD"/>
    <n v="86692.320794224041"/>
    <s v="Demand Planner"/>
    <x v="0"/>
    <s v="Australia"/>
    <x v="16"/>
    <x v="3"/>
    <x v="1"/>
    <n v="5"/>
  </r>
  <r>
    <s v="ID1539"/>
    <d v="2012-05-31T16:00:16"/>
    <n v="8000"/>
    <n v="8000"/>
    <s v="USD"/>
    <n v="8000"/>
    <s v="Owner"/>
    <x v="4"/>
    <s v="India"/>
    <x v="0"/>
    <x v="0"/>
    <x v="2"/>
    <n v="18"/>
  </r>
  <r>
    <s v="ID1540"/>
    <d v="2012-05-31T16:10:28"/>
    <s v="Rs. 380000"/>
    <n v="380000"/>
    <s v="INR"/>
    <n v="6767.0083412281756"/>
    <s v="reporting analyst"/>
    <x v="0"/>
    <s v="India"/>
    <x v="0"/>
    <x v="2"/>
    <x v="1"/>
    <n v="6"/>
  </r>
  <r>
    <s v="ID1541"/>
    <d v="2012-05-31T16:16:11"/>
    <s v="Â£30500"/>
    <n v="30500"/>
    <s v="GBP"/>
    <n v="48073.437298052166"/>
    <s v="Construction Estimator"/>
    <x v="8"/>
    <s v="UK"/>
    <x v="14"/>
    <x v="0"/>
    <x v="2"/>
    <n v="14"/>
  </r>
  <r>
    <s v="ID1542"/>
    <d v="2012-05-31T16:25:23"/>
    <s v="60K â‚¬"/>
    <n v="60000"/>
    <s v="EUR"/>
    <n v="76223.966339496474"/>
    <s v="Trade Marketing"/>
    <x v="3"/>
    <s v="NL"/>
    <x v="18"/>
    <x v="2"/>
    <x v="2"/>
    <n v="15"/>
  </r>
  <r>
    <s v="ID1543"/>
    <d v="2012-05-31T16:25:24"/>
    <n v="320000"/>
    <n v="320000"/>
    <s v="SAR"/>
    <n v="85333.333333333328"/>
    <s v="Merchandise Planning Manager"/>
    <x v="3"/>
    <s v="Saudi Arabia"/>
    <x v="22"/>
    <x v="2"/>
    <x v="2"/>
    <n v="15"/>
  </r>
  <r>
    <s v="ID1544"/>
    <d v="2012-05-31T16:30:09"/>
    <n v="48360"/>
    <n v="48360"/>
    <s v="GBP"/>
    <n v="76223.981237173866"/>
    <s v="pricing manager"/>
    <x v="3"/>
    <s v="UK"/>
    <x v="14"/>
    <x v="1"/>
    <x v="1"/>
    <n v="8"/>
  </r>
  <r>
    <s v="ID1545"/>
    <d v="2012-05-31T17:08:59"/>
    <n v="30000"/>
    <n v="30000"/>
    <s v="USD"/>
    <n v="30000"/>
    <s v="Marketing Services Manager"/>
    <x v="3"/>
    <s v="Pakistan"/>
    <x v="3"/>
    <x v="0"/>
    <x v="1"/>
    <n v="5"/>
  </r>
  <r>
    <s v="ID1546"/>
    <d v="2012-05-31T17:21:45"/>
    <n v="34000"/>
    <n v="34000"/>
    <s v="USD"/>
    <n v="34000"/>
    <s v="Sr Analyst"/>
    <x v="0"/>
    <s v="India"/>
    <x v="0"/>
    <x v="1"/>
    <x v="4"/>
    <n v="4"/>
  </r>
  <r>
    <s v="ID1547"/>
    <d v="2012-05-31T17:34:34"/>
    <s v="Rs. 180000"/>
    <n v="180000"/>
    <s v="INR"/>
    <n v="3205.4250037396623"/>
    <s v="Asst Store Manager"/>
    <x v="3"/>
    <s v="India"/>
    <x v="0"/>
    <x v="0"/>
    <x v="1"/>
    <n v="5"/>
  </r>
  <r>
    <s v="ID1548"/>
    <d v="2012-05-31T17:35:33"/>
    <s v="45.000 USD"/>
    <n v="45000"/>
    <s v="USD"/>
    <n v="45000"/>
    <s v="Junior Reporting Manager"/>
    <x v="3"/>
    <s v="Germany"/>
    <x v="5"/>
    <x v="2"/>
    <x v="1"/>
    <n v="5"/>
  </r>
  <r>
    <s v="ID1549"/>
    <d v="2012-05-31T18:35:30"/>
    <n v="24864"/>
    <n v="24864"/>
    <s v="USD"/>
    <n v="24864"/>
    <s v="Brand manager"/>
    <x v="3"/>
    <s v="Libya"/>
    <x v="93"/>
    <x v="1"/>
    <x v="1"/>
    <n v="8"/>
  </r>
  <r>
    <s v="ID1550"/>
    <d v="2012-05-31T19:51:29"/>
    <s v="Â£30000"/>
    <n v="30000"/>
    <s v="GBP"/>
    <n v="47285.348162018527"/>
    <s v="Cost Analyst"/>
    <x v="0"/>
    <s v="UK"/>
    <x v="14"/>
    <x v="0"/>
    <x v="1"/>
    <n v="7"/>
  </r>
  <r>
    <s v="ID1551"/>
    <d v="2012-05-31T20:13:27"/>
    <n v="1000000"/>
    <n v="1000000"/>
    <s v="INR"/>
    <n v="17807.916687442568"/>
    <s v="Financial analyst"/>
    <x v="0"/>
    <s v="India"/>
    <x v="0"/>
    <x v="1"/>
    <x v="2"/>
    <n v="10"/>
  </r>
  <r>
    <s v="ID1552"/>
    <d v="2012-05-31T20:14:20"/>
    <s v="Â£35000"/>
    <n v="35000"/>
    <s v="GBP"/>
    <n v="55166.239522354947"/>
    <s v="Research Analyst"/>
    <x v="0"/>
    <s v="UK"/>
    <x v="14"/>
    <x v="0"/>
    <x v="3"/>
    <n v="3"/>
  </r>
  <r>
    <s v="ID1553"/>
    <d v="2012-05-31T21:05:02"/>
    <s v="55000 EUR"/>
    <n v="55000"/>
    <s v="EUR"/>
    <n v="69871.969144538423"/>
    <s v="Risk Officer"/>
    <x v="3"/>
    <s v="The Netherlands"/>
    <x v="18"/>
    <x v="3"/>
    <x v="1"/>
    <n v="5"/>
  </r>
  <r>
    <s v="ID1554"/>
    <d v="2012-05-31T21:06:45"/>
    <n v="70970"/>
    <n v="70970"/>
    <s v="USD"/>
    <n v="70970"/>
    <s v="Sr. Risk Analyst"/>
    <x v="0"/>
    <s v="USA"/>
    <x v="2"/>
    <x v="0"/>
    <x v="2"/>
    <n v="17"/>
  </r>
  <r>
    <s v="ID1555"/>
    <d v="2012-05-31T21:45:03"/>
    <s v="60000 EUR"/>
    <n v="60000"/>
    <s v="EUR"/>
    <n v="76223.966339496474"/>
    <s v="Business Engineer"/>
    <x v="2"/>
    <s v="Netherlands"/>
    <x v="18"/>
    <x v="0"/>
    <x v="1"/>
    <n v="7"/>
  </r>
  <r>
    <s v="ID1556"/>
    <d v="2012-05-31T21:47:37"/>
    <n v="110000"/>
    <n v="110000"/>
    <s v="USD"/>
    <n v="110000"/>
    <s v="Business Controller"/>
    <x v="1"/>
    <s v="Norway"/>
    <x v="47"/>
    <x v="1"/>
    <x v="1"/>
    <n v="5"/>
  </r>
  <r>
    <s v="ID1557"/>
    <d v="2012-05-31T21:48:35"/>
    <n v="1200"/>
    <n v="14400"/>
    <s v="USD"/>
    <n v="14400"/>
    <s v="FA /financial Analyst"/>
    <x v="0"/>
    <s v="Bulgaria"/>
    <x v="94"/>
    <x v="1"/>
    <x v="2"/>
    <n v="15"/>
  </r>
  <r>
    <s v="ID1558"/>
    <d v="2012-05-31T22:05:03"/>
    <n v="125000"/>
    <n v="125000"/>
    <s v="USD"/>
    <n v="125000"/>
    <s v="Consultant"/>
    <x v="8"/>
    <s v="USA"/>
    <x v="2"/>
    <x v="1"/>
    <x v="1"/>
    <n v="8"/>
  </r>
  <r>
    <s v="ID1559"/>
    <d v="2012-05-31T22:06:59"/>
    <n v="74000"/>
    <n v="74000"/>
    <s v="CAD"/>
    <n v="72768.752704244194"/>
    <s v="Operations Analyst"/>
    <x v="0"/>
    <s v="Canada"/>
    <x v="17"/>
    <x v="0"/>
    <x v="2"/>
    <n v="10"/>
  </r>
  <r>
    <s v="ID1560"/>
    <d v="2012-05-31T22:56:21"/>
    <s v="$59,000 USD"/>
    <n v="59000"/>
    <s v="USD"/>
    <n v="59000"/>
    <s v="Operations Manager"/>
    <x v="3"/>
    <s v="USA"/>
    <x v="2"/>
    <x v="0"/>
    <x v="2"/>
    <n v="15"/>
  </r>
  <r>
    <s v="ID1561"/>
    <d v="2012-05-31T23:08:12"/>
    <n v="71500"/>
    <n v="71500"/>
    <s v="USD"/>
    <n v="71500"/>
    <s v="Management Reporting Analyst"/>
    <x v="0"/>
    <s v="USA"/>
    <x v="2"/>
    <x v="0"/>
    <x v="1"/>
    <n v="5"/>
  </r>
  <r>
    <s v="ID1562"/>
    <d v="2012-05-31T23:09:08"/>
    <s v="Â£25000"/>
    <n v="25000"/>
    <s v="GBP"/>
    <n v="39404.456801682099"/>
    <s v="Reporting Team Lead"/>
    <x v="7"/>
    <s v="UK"/>
    <x v="14"/>
    <x v="0"/>
    <x v="3"/>
    <n v="2"/>
  </r>
  <r>
    <s v="ID1563"/>
    <d v="2012-05-31T23:10:44"/>
    <s v="70000 â‚¬"/>
    <n v="70000"/>
    <s v="EUR"/>
    <n v="88927.960729412545"/>
    <s v="Specialist Learning Technology"/>
    <x v="6"/>
    <s v="Germany"/>
    <x v="5"/>
    <x v="3"/>
    <x v="1"/>
    <n v="5"/>
  </r>
  <r>
    <s v="ID1564"/>
    <d v="2012-05-31T23:48:36"/>
    <s v="USD90,000"/>
    <n v="90000"/>
    <s v="USD"/>
    <n v="90000"/>
    <s v="Operationsl Regional Manager"/>
    <x v="3"/>
    <s v="USA"/>
    <x v="2"/>
    <x v="0"/>
    <x v="2"/>
    <n v="25"/>
  </r>
  <r>
    <s v="ID1565"/>
    <d v="2012-06-01T00:02:34"/>
    <s v="Rs. 700000"/>
    <n v="700000"/>
    <s v="INR"/>
    <n v="12465.541681209797"/>
    <s v="Manager - Business Development"/>
    <x v="3"/>
    <s v="India"/>
    <x v="0"/>
    <x v="1"/>
    <x v="2"/>
    <n v="30"/>
  </r>
  <r>
    <s v="ID1566"/>
    <d v="2012-06-01T00:18:35"/>
    <s v="$40,000 USD"/>
    <n v="40000"/>
    <s v="USD"/>
    <n v="40000"/>
    <s v="QA Data Analyst"/>
    <x v="0"/>
    <s v="USA"/>
    <x v="2"/>
    <x v="0"/>
    <x v="1"/>
    <n v="8"/>
  </r>
  <r>
    <s v="ID1567"/>
    <d v="2012-06-01T00:23:54"/>
    <n v="30000"/>
    <n v="30000"/>
    <s v="USD"/>
    <n v="30000"/>
    <s v="SME"/>
    <x v="0"/>
    <s v="India"/>
    <x v="0"/>
    <x v="1"/>
    <x v="4"/>
    <n v="4"/>
  </r>
  <r>
    <s v="ID1569"/>
    <d v="2012-06-01T01:29:02"/>
    <n v="46325"/>
    <n v="46325"/>
    <s v="USD"/>
    <n v="46325"/>
    <s v="Work Force Scheduler for Call Center"/>
    <x v="1"/>
    <s v="USA"/>
    <x v="2"/>
    <x v="0"/>
    <x v="3"/>
    <n v="1"/>
  </r>
  <r>
    <s v="ID1570"/>
    <d v="2012-06-01T01:47:43"/>
    <n v="15000"/>
    <n v="15000"/>
    <s v="USD"/>
    <n v="15000"/>
    <s v="Application Developer"/>
    <x v="0"/>
    <s v="USA"/>
    <x v="2"/>
    <x v="1"/>
    <x v="1"/>
    <n v="8"/>
  </r>
  <r>
    <s v="ID1571"/>
    <d v="2012-06-01T02:33:02"/>
    <n v="31200"/>
    <n v="31200"/>
    <s v="USD"/>
    <n v="31200"/>
    <s v="Data Analyst"/>
    <x v="0"/>
    <s v="USA"/>
    <x v="2"/>
    <x v="0"/>
    <x v="2"/>
    <n v="15"/>
  </r>
  <r>
    <s v="ID1572"/>
    <d v="2012-06-01T02:46:21"/>
    <s v="Rs. 500000"/>
    <n v="500000"/>
    <s v="INR"/>
    <n v="8903.9583437212841"/>
    <s v="Sr. Associate"/>
    <x v="0"/>
    <s v="India"/>
    <x v="0"/>
    <x v="0"/>
    <x v="1"/>
    <n v="9"/>
  </r>
  <r>
    <s v="ID1573"/>
    <d v="2012-06-01T03:01:04"/>
    <n v="1320"/>
    <n v="15840"/>
    <s v="USD"/>
    <n v="15840"/>
    <s v="Asistente"/>
    <x v="0"/>
    <s v="Peru"/>
    <x v="95"/>
    <x v="1"/>
    <x v="1"/>
    <n v="8"/>
  </r>
  <r>
    <s v="ID1574"/>
    <d v="2012-06-01T03:07:31"/>
    <s v="INR 850000"/>
    <n v="850000"/>
    <s v="INR"/>
    <n v="15136.729184326183"/>
    <s v="Sr Business analyst"/>
    <x v="0"/>
    <s v="India"/>
    <x v="0"/>
    <x v="0"/>
    <x v="1"/>
    <n v="5"/>
  </r>
  <r>
    <s v="ID1575"/>
    <d v="2012-06-01T04:10:52"/>
    <n v="41000"/>
    <n v="41000"/>
    <s v="USD"/>
    <n v="41000"/>
    <s v="Excel Developer"/>
    <x v="8"/>
    <s v="USA"/>
    <x v="2"/>
    <x v="0"/>
    <x v="2"/>
    <n v="10"/>
  </r>
  <r>
    <s v="ID1576"/>
    <d v="2012-06-01T04:44:29"/>
    <n v="11000"/>
    <n v="11000"/>
    <s v="USD"/>
    <n v="11000"/>
    <s v="Coordinator"/>
    <x v="3"/>
    <s v="MÃ©xico"/>
    <x v="26"/>
    <x v="0"/>
    <x v="3"/>
    <n v="2"/>
  </r>
  <r>
    <s v="ID1577"/>
    <d v="2012-06-01T05:32:31"/>
    <s v="35000 GBP"/>
    <n v="35000"/>
    <s v="GBP"/>
    <n v="55166.239522354947"/>
    <s v="finance director"/>
    <x v="4"/>
    <s v="UK"/>
    <x v="14"/>
    <x v="2"/>
    <x v="2"/>
    <n v="30"/>
  </r>
  <r>
    <s v="ID1578"/>
    <d v="2012-06-01T05:37:32"/>
    <n v="240000"/>
    <n v="240000"/>
    <s v="PHP"/>
    <n v="5689.2125418690484"/>
    <s v="IT Coordinator"/>
    <x v="3"/>
    <s v="Philippines"/>
    <x v="33"/>
    <x v="0"/>
    <x v="2"/>
    <n v="15"/>
  </r>
  <r>
    <s v="ID1579"/>
    <d v="2012-06-01T05:52:11"/>
    <n v="17728.57"/>
    <n v="17728"/>
    <s v="USD"/>
    <n v="17728"/>
    <s v="Financial analyst"/>
    <x v="0"/>
    <s v="Mexico"/>
    <x v="26"/>
    <x v="0"/>
    <x v="3"/>
    <n v="3"/>
  </r>
  <r>
    <s v="ID1580"/>
    <d v="2012-06-01T05:56:20"/>
    <s v="120000 MAD"/>
    <n v="120000"/>
    <s v="MAD"/>
    <n v="13745.704467353951"/>
    <s v="Supply chain Controller"/>
    <x v="1"/>
    <s v="Morocco"/>
    <x v="96"/>
    <x v="1"/>
    <x v="1"/>
    <n v="8"/>
  </r>
  <r>
    <s v="ID1581"/>
    <d v="2012-06-01T06:17:19"/>
    <n v="50000"/>
    <n v="50000"/>
    <s v="USD"/>
    <n v="50000"/>
    <s v="Staff Accountant"/>
    <x v="5"/>
    <s v="USA"/>
    <x v="2"/>
    <x v="0"/>
    <x v="2"/>
    <n v="15"/>
  </r>
  <r>
    <s v="ID1582"/>
    <d v="2012-06-01T06:31:49"/>
    <n v="80000"/>
    <n v="80000"/>
    <s v="CAD"/>
    <n v="78668.921842426149"/>
    <s v="Business Operations Analyst"/>
    <x v="0"/>
    <s v="Canada"/>
    <x v="17"/>
    <x v="0"/>
    <x v="1"/>
    <n v="7"/>
  </r>
  <r>
    <s v="ID1583"/>
    <d v="2012-06-01T06:53:52"/>
    <n v="85000"/>
    <n v="85000"/>
    <s v="USD"/>
    <n v="85000"/>
    <s v="Sr Report Developer"/>
    <x v="7"/>
    <s v="USA"/>
    <x v="2"/>
    <x v="0"/>
    <x v="2"/>
    <n v="10"/>
  </r>
  <r>
    <s v="ID1584"/>
    <d v="2012-06-01T07:22:36"/>
    <n v="100000"/>
    <n v="100000"/>
    <s v="AUD"/>
    <n v="101990.96564026357"/>
    <s v="Management Accountant"/>
    <x v="3"/>
    <s v="Australia"/>
    <x v="16"/>
    <x v="0"/>
    <x v="2"/>
    <n v="20"/>
  </r>
  <r>
    <s v="ID1585"/>
    <d v="2012-06-01T08:06:34"/>
    <s v="5.65 lac per annum"/>
    <n v="5650000"/>
    <s v="INR"/>
    <n v="100614.72928405051"/>
    <s v="MIS"/>
    <x v="7"/>
    <s v="India"/>
    <x v="0"/>
    <x v="2"/>
    <x v="1"/>
    <n v="6"/>
  </r>
  <r>
    <s v="ID1586"/>
    <d v="2012-06-01T08:52:31"/>
    <n v="85000"/>
    <n v="85000"/>
    <s v="AUD"/>
    <n v="86692.320794224041"/>
    <s v="Administrator"/>
    <x v="0"/>
    <s v="Australia"/>
    <x v="16"/>
    <x v="0"/>
    <x v="2"/>
    <n v="30"/>
  </r>
  <r>
    <s v="ID1587"/>
    <d v="2012-06-01T10:55:27"/>
    <s v="AU $120000"/>
    <n v="120000"/>
    <s v="AUD"/>
    <n v="122389.15876831629"/>
    <s v="Reporting Analyst"/>
    <x v="0"/>
    <s v="Australia"/>
    <x v="16"/>
    <x v="2"/>
    <x v="1"/>
    <n v="5"/>
  </r>
  <r>
    <s v="ID1588"/>
    <d v="2012-06-01T10:57:59"/>
    <s v="30000 Rs"/>
    <n v="360000"/>
    <s v="INR"/>
    <n v="6410.8500074793246"/>
    <s v="team leader "/>
    <x v="3"/>
    <s v="India"/>
    <x v="0"/>
    <x v="2"/>
    <x v="1"/>
    <n v="8"/>
  </r>
  <r>
    <s v="ID1589"/>
    <d v="2012-06-01T13:03:18"/>
    <n v="44000"/>
    <n v="44000"/>
    <s v="USD"/>
    <n v="44000"/>
    <s v="Quality Assurance Analyst"/>
    <x v="0"/>
    <s v="USA"/>
    <x v="2"/>
    <x v="0"/>
    <x v="4"/>
    <n v="3.5"/>
  </r>
  <r>
    <s v="ID1590"/>
    <d v="2012-06-01T14:32:41"/>
    <n v="250000"/>
    <n v="250000"/>
    <s v="INR"/>
    <n v="4451.9791718606421"/>
    <s v="Analytics engineer"/>
    <x v="2"/>
    <s v="India"/>
    <x v="0"/>
    <x v="0"/>
    <x v="3"/>
    <n v="2.5"/>
  </r>
  <r>
    <s v="ID1591"/>
    <d v="2012-06-01T14:50:41"/>
    <n v="4500"/>
    <n v="4500"/>
    <s v="USD"/>
    <n v="4500"/>
    <s v="Assistant Manger Service Quality Assurance"/>
    <x v="0"/>
    <s v="Pakistan"/>
    <x v="3"/>
    <x v="0"/>
    <x v="1"/>
    <n v="6"/>
  </r>
  <r>
    <s v="ID1592"/>
    <d v="2012-06-01T15:09:27"/>
    <n v="1700000"/>
    <n v="1700000"/>
    <s v="INR"/>
    <n v="30273.458368652366"/>
    <s v="AVP"/>
    <x v="4"/>
    <s v="India"/>
    <x v="0"/>
    <x v="0"/>
    <x v="1"/>
    <n v="6"/>
  </r>
  <r>
    <s v="ID1593"/>
    <d v="2012-06-01T15:39:20"/>
    <s v="U$52,000/annual"/>
    <n v="52000"/>
    <s v="USD"/>
    <n v="52000"/>
    <s v="Planner"/>
    <x v="0"/>
    <s v="USA"/>
    <x v="2"/>
    <x v="1"/>
    <x v="1"/>
    <n v="5"/>
  </r>
  <r>
    <s v="ID1594"/>
    <d v="2012-06-01T18:08:07"/>
    <s v="75000 $"/>
    <n v="75000"/>
    <s v="USD"/>
    <n v="75000"/>
    <s v="Consultant"/>
    <x v="8"/>
    <s v="Germany"/>
    <x v="5"/>
    <x v="2"/>
    <x v="1"/>
    <n v="9"/>
  </r>
  <r>
    <s v="ID1595"/>
    <d v="2012-06-01T18:18:31"/>
    <s v="Rs 1000000"/>
    <n v="1000000"/>
    <s v="INR"/>
    <n v="17807.916687442568"/>
    <s v="Senior Analyst"/>
    <x v="0"/>
    <s v="India"/>
    <x v="0"/>
    <x v="1"/>
    <x v="4"/>
    <n v="4"/>
  </r>
  <r>
    <s v="ID1596"/>
    <d v="2012-06-01T18:58:42"/>
    <n v="177600"/>
    <n v="177600"/>
    <s v="USD"/>
    <n v="177600"/>
    <s v="Accountant"/>
    <x v="5"/>
    <s v="Lesotho"/>
    <x v="97"/>
    <x v="0"/>
    <x v="1"/>
    <n v="6"/>
  </r>
  <r>
    <s v="ID1597"/>
    <d v="2012-06-01T19:42:46"/>
    <n v="650000"/>
    <n v="650000"/>
    <s v="INR"/>
    <n v="11575.14584683767"/>
    <s v="Associate"/>
    <x v="0"/>
    <s v="India"/>
    <x v="0"/>
    <x v="0"/>
    <x v="1"/>
    <n v="5"/>
  </r>
  <r>
    <s v="ID1598"/>
    <d v="2012-06-01T19:46:33"/>
    <s v="21000EUR"/>
    <n v="21000"/>
    <s v="EUR"/>
    <n v="26678.388218823762"/>
    <s v="Coordenador PeÃ§as Grupo"/>
    <x v="3"/>
    <s v="Portugal"/>
    <x v="7"/>
    <x v="0"/>
    <x v="2"/>
    <n v="10"/>
  </r>
  <r>
    <s v="ID1600"/>
    <d v="2012-06-01T19:57:45"/>
    <s v="Â£80000"/>
    <n v="80000"/>
    <s v="GBP"/>
    <n v="126094.26176538273"/>
    <s v="Owner of Business Improvement Consultancy"/>
    <x v="8"/>
    <s v="UK"/>
    <x v="14"/>
    <x v="0"/>
    <x v="2"/>
    <n v="12"/>
  </r>
  <r>
    <s v="ID1601"/>
    <d v="2012-06-01T20:12:22"/>
    <s v="500 USD"/>
    <n v="6000"/>
    <s v="USD"/>
    <n v="6000"/>
    <s v="Business Analyst"/>
    <x v="0"/>
    <s v="India"/>
    <x v="0"/>
    <x v="0"/>
    <x v="3"/>
    <n v="2"/>
  </r>
  <r>
    <s v="ID1602"/>
    <d v="2012-06-01T20:27:23"/>
    <n v="10000"/>
    <n v="10000"/>
    <s v="USD"/>
    <n v="10000"/>
    <s v="MIS"/>
    <x v="7"/>
    <s v="India"/>
    <x v="0"/>
    <x v="1"/>
    <x v="1"/>
    <n v="6"/>
  </r>
  <r>
    <s v="ID1603"/>
    <d v="2012-06-01T20:37:53"/>
    <n v="50000"/>
    <n v="50000"/>
    <s v="USD"/>
    <n v="50000"/>
    <s v="Sales Operations Analyst"/>
    <x v="0"/>
    <s v="USA"/>
    <x v="2"/>
    <x v="1"/>
    <x v="3"/>
    <n v="2"/>
  </r>
  <r>
    <s v="ID1604"/>
    <d v="2012-06-01T20:38:57"/>
    <n v="10000"/>
    <n v="10000"/>
    <s v="USD"/>
    <n v="10000"/>
    <s v="dgm"/>
    <x v="3"/>
    <s v="India"/>
    <x v="0"/>
    <x v="1"/>
    <x v="2"/>
    <n v="12"/>
  </r>
  <r>
    <s v="ID1605"/>
    <d v="2012-06-01T20:53:08"/>
    <n v="50000"/>
    <n v="50000"/>
    <s v="USD"/>
    <n v="50000"/>
    <s v="Catalog Circulation Analyst"/>
    <x v="0"/>
    <s v="USA"/>
    <x v="2"/>
    <x v="1"/>
    <x v="2"/>
    <n v="12"/>
  </r>
  <r>
    <s v="ID1606"/>
    <d v="2012-06-01T22:20:26"/>
    <s v="20000 $"/>
    <n v="20000"/>
    <s v="USD"/>
    <n v="20000"/>
    <s v="Manager"/>
    <x v="3"/>
    <s v="India"/>
    <x v="0"/>
    <x v="0"/>
    <x v="3"/>
    <n v="1"/>
  </r>
  <r>
    <s v="ID1607"/>
    <d v="2012-06-01T23:29:43"/>
    <s v="Â£20000"/>
    <n v="20000"/>
    <s v="GBP"/>
    <n v="31523.565441345683"/>
    <s v="Operations Analyst"/>
    <x v="0"/>
    <s v="UK"/>
    <x v="14"/>
    <x v="1"/>
    <x v="3"/>
    <n v="3"/>
  </r>
  <r>
    <s v="ID1608"/>
    <d v="2012-06-02T01:29:04"/>
    <s v="â‚¬ 50k"/>
    <n v="50000"/>
    <s v="EUR"/>
    <n v="63519.971949580387"/>
    <s v="Controller"/>
    <x v="1"/>
    <s v="Netherlands"/>
    <x v="18"/>
    <x v="0"/>
    <x v="2"/>
    <n v="10"/>
  </r>
  <r>
    <s v="ID1609"/>
    <d v="2012-06-02T01:43:24"/>
    <n v="2300"/>
    <n v="27600"/>
    <s v="EUR"/>
    <n v="35063.024516168378"/>
    <s v="controller"/>
    <x v="1"/>
    <s v="Hungary"/>
    <x v="9"/>
    <x v="1"/>
    <x v="2"/>
    <n v="15"/>
  </r>
  <r>
    <s v="ID1610"/>
    <d v="2012-06-02T02:24:39"/>
    <n v="55000"/>
    <n v="55000"/>
    <s v="USD"/>
    <n v="55000"/>
    <s v="Business Analyst"/>
    <x v="0"/>
    <s v="USA"/>
    <x v="2"/>
    <x v="0"/>
    <x v="3"/>
    <n v="2"/>
  </r>
  <r>
    <s v="ID1611"/>
    <d v="2012-06-02T02:28:30"/>
    <n v="38000"/>
    <n v="38000"/>
    <s v="USD"/>
    <n v="38000"/>
    <s v="Business Analyst"/>
    <x v="0"/>
    <s v="USA"/>
    <x v="2"/>
    <x v="1"/>
    <x v="3"/>
    <n v="1"/>
  </r>
  <r>
    <s v="ID1612"/>
    <d v="2012-06-02T03:08:50"/>
    <n v="1800000"/>
    <n v="1800000"/>
    <s v="INR"/>
    <n v="32054.250037396621"/>
    <s v="analyst"/>
    <x v="0"/>
    <s v="India"/>
    <x v="0"/>
    <x v="1"/>
    <x v="3"/>
    <n v="1"/>
  </r>
  <r>
    <s v="ID1613"/>
    <d v="2012-06-02T03:13:57"/>
    <n v="35500"/>
    <n v="35500"/>
    <s v="USD"/>
    <n v="35500"/>
    <s v="SAS Adminstrator"/>
    <x v="0"/>
    <s v="USA"/>
    <x v="2"/>
    <x v="0"/>
    <x v="2"/>
    <n v="20"/>
  </r>
  <r>
    <s v="ID1614"/>
    <d v="2012-06-02T03:23:09"/>
    <n v="62000"/>
    <n v="62000"/>
    <s v="USD"/>
    <n v="62000"/>
    <s v="Financial Analyst"/>
    <x v="0"/>
    <s v="USA"/>
    <x v="2"/>
    <x v="2"/>
    <x v="1"/>
    <n v="5"/>
  </r>
  <r>
    <s v="ID1615"/>
    <d v="2012-06-02T03:29:19"/>
    <s v="Â£21500Uk"/>
    <n v="21500"/>
    <s v="GBP"/>
    <n v="33887.832849446611"/>
    <s v="Data Analyst"/>
    <x v="0"/>
    <s v="UK"/>
    <x v="14"/>
    <x v="1"/>
    <x v="3"/>
    <n v="1"/>
  </r>
  <r>
    <s v="ID1616"/>
    <d v="2012-06-02T04:49:42"/>
    <n v="60000"/>
    <n v="60000"/>
    <s v="USD"/>
    <n v="60000"/>
    <s v="Data Analyst"/>
    <x v="0"/>
    <s v="USA"/>
    <x v="2"/>
    <x v="2"/>
    <x v="3"/>
    <n v="1"/>
  </r>
  <r>
    <s v="ID1617"/>
    <d v="2012-06-02T06:21:45"/>
    <n v="32884.800000000003"/>
    <n v="32884"/>
    <s v="USD"/>
    <n v="32884"/>
    <s v="Administrative Assistant"/>
    <x v="0"/>
    <s v="USA"/>
    <x v="2"/>
    <x v="1"/>
    <x v="2"/>
    <n v="10"/>
  </r>
  <r>
    <s v="ID1618"/>
    <d v="2012-06-02T06:31:21"/>
    <s v="42000 US"/>
    <n v="42000"/>
    <s v="USD"/>
    <n v="42000"/>
    <s v="production clerk"/>
    <x v="0"/>
    <s v="USA"/>
    <x v="2"/>
    <x v="0"/>
    <x v="3"/>
    <n v="2"/>
  </r>
  <r>
    <s v="ID1619"/>
    <d v="2012-06-02T06:43:25"/>
    <n v="68000"/>
    <n v="68000"/>
    <s v="USD"/>
    <n v="68000"/>
    <s v="Supply Chain Analyst"/>
    <x v="0"/>
    <s v="USA"/>
    <x v="2"/>
    <x v="0"/>
    <x v="2"/>
    <n v="12"/>
  </r>
  <r>
    <s v="ID1620"/>
    <d v="2012-06-02T07:42:02"/>
    <n v="85000"/>
    <n v="85000"/>
    <s v="USD"/>
    <n v="85000"/>
    <s v="Senior Accountant"/>
    <x v="5"/>
    <s v="USA"/>
    <x v="2"/>
    <x v="2"/>
    <x v="1"/>
    <n v="8"/>
  </r>
  <r>
    <s v="ID1621"/>
    <d v="2012-06-02T11:11:18"/>
    <s v="U$13,000"/>
    <n v="13000"/>
    <s v="USD"/>
    <n v="13000"/>
    <s v="Dss Analyst"/>
    <x v="0"/>
    <s v="Brazil"/>
    <x v="24"/>
    <x v="1"/>
    <x v="4"/>
    <n v="4"/>
  </r>
  <r>
    <s v="ID1623"/>
    <d v="2012-06-02T13:58:46"/>
    <n v="15000"/>
    <n v="15000"/>
    <s v="USD"/>
    <n v="15000"/>
    <s v="Business Analysis &amp; MIS "/>
    <x v="0"/>
    <s v="India"/>
    <x v="0"/>
    <x v="0"/>
    <x v="1"/>
    <n v="5"/>
  </r>
  <r>
    <s v="ID1624"/>
    <d v="2012-06-02T17:34:20"/>
    <s v="50000USD"/>
    <n v="50000"/>
    <s v="USD"/>
    <n v="50000"/>
    <s v="Associate Vice President"/>
    <x v="4"/>
    <s v="India"/>
    <x v="0"/>
    <x v="3"/>
    <x v="1"/>
    <n v="8"/>
  </r>
  <r>
    <s v="ID1625"/>
    <d v="2012-06-02T18:47:32"/>
    <n v="7000"/>
    <n v="7000"/>
    <s v="USD"/>
    <n v="7000"/>
    <s v="M.I.S"/>
    <x v="7"/>
    <s v="India"/>
    <x v="0"/>
    <x v="0"/>
    <x v="3"/>
    <n v="1"/>
  </r>
  <r>
    <s v="ID1626"/>
    <d v="2012-06-02T19:14:35"/>
    <n v="140000"/>
    <n v="140000"/>
    <s v="USD"/>
    <n v="140000"/>
    <s v="sr manager"/>
    <x v="3"/>
    <s v="USA"/>
    <x v="2"/>
    <x v="0"/>
    <x v="2"/>
    <n v="12"/>
  </r>
  <r>
    <s v="ID1627"/>
    <d v="2012-06-02T20:50:40"/>
    <n v="400000"/>
    <n v="400000"/>
    <s v="INR"/>
    <n v="7123.1666749770275"/>
    <s v="application dev"/>
    <x v="0"/>
    <s v="India"/>
    <x v="0"/>
    <x v="3"/>
    <x v="3"/>
    <n v="2.5"/>
  </r>
  <r>
    <s v="ID1628"/>
    <d v="2012-06-02T20:52:59"/>
    <s v="37000GBP"/>
    <n v="37000"/>
    <s v="GBP"/>
    <n v="58318.59606648951"/>
    <s v="Technical Web Analyst"/>
    <x v="0"/>
    <s v="UK"/>
    <x v="14"/>
    <x v="0"/>
    <x v="1"/>
    <n v="9"/>
  </r>
  <r>
    <s v="ID1629"/>
    <d v="2012-06-02T21:42:42"/>
    <s v="6.8 Lac INR"/>
    <n v="680000"/>
    <s v="INR"/>
    <n v="12109.383347460946"/>
    <s v="Deputy Manager"/>
    <x v="3"/>
    <s v="India"/>
    <x v="0"/>
    <x v="3"/>
    <x v="3"/>
    <n v="2"/>
  </r>
  <r>
    <s v="ID1630"/>
    <d v="2012-06-02T22:33:32"/>
    <n v="55000"/>
    <n v="55000"/>
    <s v="USD"/>
    <n v="55000"/>
    <s v="Supply Chain Analyst"/>
    <x v="0"/>
    <s v="USA"/>
    <x v="2"/>
    <x v="0"/>
    <x v="3"/>
    <n v="1"/>
  </r>
  <r>
    <s v="ID1631"/>
    <d v="2012-06-02T22:38:56"/>
    <n v="60000"/>
    <n v="60000"/>
    <s v="USD"/>
    <n v="60000"/>
    <s v="Head of Business"/>
    <x v="3"/>
    <s v="Indonesia"/>
    <x v="56"/>
    <x v="2"/>
    <x v="2"/>
    <n v="16"/>
  </r>
  <r>
    <s v="ID1632"/>
    <d v="2012-06-03T01:33:57"/>
    <n v="320000"/>
    <n v="320000"/>
    <s v="INR"/>
    <n v="5698.5333399816218"/>
    <s v="senior executive"/>
    <x v="3"/>
    <s v="India"/>
    <x v="0"/>
    <x v="0"/>
    <x v="1"/>
    <n v="5"/>
  </r>
  <r>
    <s v="ID1633"/>
    <d v="2012-06-03T01:36:43"/>
    <s v="24 K mauritian Rupees"/>
    <n v="288000"/>
    <s v="MUR"/>
    <n v="9376.2513877177607"/>
    <s v="IT Support Engineer"/>
    <x v="2"/>
    <s v="Mauritius"/>
    <x v="98"/>
    <x v="0"/>
    <x v="1"/>
    <n v="7"/>
  </r>
  <r>
    <s v="ID1634"/>
    <d v="2012-06-03T02:06:44"/>
    <s v="Â£60000"/>
    <n v="60000"/>
    <s v="GBP"/>
    <n v="94570.696324037053"/>
    <s v="Data Analyst"/>
    <x v="0"/>
    <s v="UK"/>
    <x v="14"/>
    <x v="0"/>
    <x v="1"/>
    <n v="5"/>
  </r>
  <r>
    <s v="ID1635"/>
    <d v="2012-06-03T02:54:32"/>
    <n v="36000"/>
    <n v="36000"/>
    <s v="USD"/>
    <n v="36000"/>
    <s v="Environmental Adviser"/>
    <x v="8"/>
    <s v="Azerbaijan"/>
    <x v="99"/>
    <x v="0"/>
    <x v="1"/>
    <n v="5"/>
  </r>
  <r>
    <s v="ID1636"/>
    <d v="2012-06-03T04:14:45"/>
    <s v="Rs. 3.70 lacs"/>
    <n v="3700000"/>
    <s v="INR"/>
    <n v="65889.291743537498"/>
    <s v="Senior Officer"/>
    <x v="3"/>
    <s v="India"/>
    <x v="0"/>
    <x v="1"/>
    <x v="4"/>
    <n v="4"/>
  </r>
  <r>
    <s v="ID1637"/>
    <d v="2012-06-03T04:42:54"/>
    <n v="106000"/>
    <n v="106000"/>
    <s v="USD"/>
    <n v="106000"/>
    <s v="IT Developer"/>
    <x v="0"/>
    <s v="Denmark"/>
    <x v="62"/>
    <x v="3"/>
    <x v="1"/>
    <n v="7"/>
  </r>
  <r>
    <s v="ID1638"/>
    <d v="2012-06-03T07:16:47"/>
    <s v="485000 DKK"/>
    <n v="485000"/>
    <s v="DKK"/>
    <n v="82888.5550559455"/>
    <s v="Controller"/>
    <x v="1"/>
    <s v="Denmark"/>
    <x v="62"/>
    <x v="0"/>
    <x v="2"/>
    <n v="18"/>
  </r>
  <r>
    <s v="ID1639"/>
    <d v="2012-06-03T09:42:40"/>
    <n v="75000"/>
    <n v="75000"/>
    <s v="NZD"/>
    <n v="59819.107020370408"/>
    <s v="business support analyst"/>
    <x v="0"/>
    <s v="New zealand"/>
    <x v="49"/>
    <x v="2"/>
    <x v="2"/>
    <n v="10"/>
  </r>
  <r>
    <s v="ID1640"/>
    <d v="2012-06-03T10:10:43"/>
    <n v="6545"/>
    <n v="6545"/>
    <s v="USD"/>
    <n v="6545"/>
    <s v="Operations"/>
    <x v="3"/>
    <s v="India"/>
    <x v="0"/>
    <x v="1"/>
    <x v="1"/>
    <n v="9"/>
  </r>
  <r>
    <s v="ID1641"/>
    <d v="2012-06-03T12:09:27"/>
    <s v="10 lacs INR"/>
    <n v="1000000"/>
    <s v="INR"/>
    <n v="17807.916687442568"/>
    <s v="Category Manager"/>
    <x v="3"/>
    <s v="India"/>
    <x v="0"/>
    <x v="2"/>
    <x v="2"/>
    <n v="13"/>
  </r>
  <r>
    <s v="ID1642"/>
    <d v="2012-06-03T12:16:15"/>
    <n v="54000"/>
    <n v="54000"/>
    <s v="USD"/>
    <n v="54000"/>
    <s v="assistant director of finance"/>
    <x v="4"/>
    <s v="USA"/>
    <x v="2"/>
    <x v="0"/>
    <x v="2"/>
    <n v="10"/>
  </r>
  <r>
    <s v="ID1643"/>
    <d v="2012-06-03T12:27:07"/>
    <n v="100000"/>
    <n v="100000"/>
    <s v="USD"/>
    <n v="100000"/>
    <s v="Consultant"/>
    <x v="8"/>
    <s v="USA"/>
    <x v="2"/>
    <x v="2"/>
    <x v="4"/>
    <n v="4"/>
  </r>
  <r>
    <s v="ID1644"/>
    <d v="2012-06-03T13:30:47"/>
    <n v="50000"/>
    <n v="50000"/>
    <s v="CAD"/>
    <n v="49168.076151516347"/>
    <s v="Application Developer"/>
    <x v="0"/>
    <s v="Canada"/>
    <x v="17"/>
    <x v="0"/>
    <x v="1"/>
    <n v="5"/>
  </r>
  <r>
    <s v="ID1645"/>
    <d v="2012-06-03T14:27:29"/>
    <n v="4019"/>
    <n v="4019"/>
    <s v="USD"/>
    <n v="4019"/>
    <s v="Clinical Intake Specialist"/>
    <x v="6"/>
    <s v="Philippines"/>
    <x v="33"/>
    <x v="2"/>
    <x v="3"/>
    <n v="3"/>
  </r>
  <r>
    <s v="ID1646"/>
    <d v="2012-06-03T14:34:56"/>
    <n v="15000"/>
    <n v="15000"/>
    <s v="USD"/>
    <n v="15000"/>
    <s v="Marketing services"/>
    <x v="0"/>
    <s v="Pakistan"/>
    <x v="3"/>
    <x v="0"/>
    <x v="1"/>
    <n v="5"/>
  </r>
  <r>
    <s v="ID1647"/>
    <d v="2012-06-03T14:52:21"/>
    <s v="INR 1000000"/>
    <n v="1000000"/>
    <s v="INR"/>
    <n v="17807.916687442568"/>
    <s v="Senior Associate, Finance"/>
    <x v="0"/>
    <s v="India"/>
    <x v="0"/>
    <x v="1"/>
    <x v="4"/>
    <n v="4"/>
  </r>
  <r>
    <s v="ID1648"/>
    <d v="2012-06-03T16:48:54"/>
    <n v="12000"/>
    <n v="12000"/>
    <s v="USD"/>
    <n v="12000"/>
    <s v="MIS "/>
    <x v="7"/>
    <s v="India"/>
    <x v="0"/>
    <x v="1"/>
    <x v="3"/>
    <n v="3"/>
  </r>
  <r>
    <s v="ID1649"/>
    <d v="2012-06-03T17:39:14"/>
    <s v="Rs. 125000"/>
    <n v="125000"/>
    <s v="INR"/>
    <n v="2225.989585930321"/>
    <s v="No"/>
    <x v="0"/>
    <s v="India"/>
    <x v="0"/>
    <x v="2"/>
    <x v="4"/>
    <n v="4"/>
  </r>
  <r>
    <s v="ID1650"/>
    <d v="2012-06-03T19:40:18"/>
    <n v="86000"/>
    <n v="86000"/>
    <s v="USD"/>
    <n v="86000"/>
    <s v="Analyst"/>
    <x v="0"/>
    <s v="Philippines"/>
    <x v="33"/>
    <x v="1"/>
    <x v="3"/>
    <n v="3"/>
  </r>
  <r>
    <s v="ID1651"/>
    <d v="2012-06-04T01:45:03"/>
    <n v="340000"/>
    <n v="340000"/>
    <s v="INR"/>
    <n v="6054.6916737304728"/>
    <s v="Assistant Manager"/>
    <x v="3"/>
    <s v="India"/>
    <x v="0"/>
    <x v="0"/>
    <x v="1"/>
    <n v="5"/>
  </r>
  <r>
    <s v="ID1652"/>
    <d v="2012-06-04T02:03:53"/>
    <s v="280$/ month"/>
    <n v="3360"/>
    <s v="USD"/>
    <n v="3360"/>
    <s v="service executive"/>
    <x v="0"/>
    <s v="India"/>
    <x v="0"/>
    <x v="3"/>
    <x v="3"/>
    <n v="3"/>
  </r>
  <r>
    <s v="ID1653"/>
    <d v="2012-06-04T02:30:11"/>
    <n v="10000"/>
    <n v="10000"/>
    <s v="USD"/>
    <n v="10000"/>
    <s v="ceo"/>
    <x v="4"/>
    <s v="India"/>
    <x v="0"/>
    <x v="1"/>
    <x v="3"/>
    <n v="1"/>
  </r>
  <r>
    <s v="ID1654"/>
    <d v="2012-06-04T04:31:53"/>
    <n v="70000"/>
    <n v="70000"/>
    <s v="USD"/>
    <n v="70000"/>
    <s v="Sr financial analyst"/>
    <x v="0"/>
    <s v="USA"/>
    <x v="2"/>
    <x v="0"/>
    <x v="1"/>
    <n v="9"/>
  </r>
  <r>
    <s v="ID1655"/>
    <d v="2012-06-04T09:49:44"/>
    <n v="155000"/>
    <n v="155000"/>
    <s v="USD"/>
    <n v="155000"/>
    <s v="Consulting Practice Manager"/>
    <x v="3"/>
    <s v="USA"/>
    <x v="2"/>
    <x v="3"/>
    <x v="2"/>
    <n v="14"/>
  </r>
  <r>
    <s v="ID1656"/>
    <d v="2012-06-04T10:23:27"/>
    <n v="225000"/>
    <n v="225000"/>
    <s v="USD"/>
    <n v="225000"/>
    <s v="SVP of Acquisitions"/>
    <x v="4"/>
    <s v="USA"/>
    <x v="2"/>
    <x v="0"/>
    <x v="2"/>
    <n v="15"/>
  </r>
  <r>
    <s v="ID1657"/>
    <d v="2012-06-04T12:22:05"/>
    <n v="10000"/>
    <n v="10000"/>
    <s v="USD"/>
    <n v="10000"/>
    <s v="MIS Executive"/>
    <x v="7"/>
    <s v="India"/>
    <x v="0"/>
    <x v="1"/>
    <x v="3"/>
    <n v="2"/>
  </r>
  <r>
    <s v="ID1658"/>
    <d v="2012-06-04T12:58:06"/>
    <n v="300000"/>
    <n v="300000"/>
    <s v="INR"/>
    <n v="5342.3750062327708"/>
    <s v="Store Inventory"/>
    <x v="0"/>
    <s v="India"/>
    <x v="0"/>
    <x v="0"/>
    <x v="1"/>
    <n v="8"/>
  </r>
  <r>
    <s v="ID1659"/>
    <d v="2012-06-04T13:30:51"/>
    <n v="84000"/>
    <n v="84000"/>
    <s v="AUD"/>
    <n v="85672.4111378214"/>
    <s v="consultant"/>
    <x v="8"/>
    <s v="Australia"/>
    <x v="16"/>
    <x v="0"/>
    <x v="1"/>
    <n v="6"/>
  </r>
  <r>
    <s v="ID1660"/>
    <d v="2012-06-04T14:25:45"/>
    <s v="240000 INR"/>
    <n v="240000"/>
    <s v="INR"/>
    <n v="4273.9000049862161"/>
    <s v="Exicutive TQM"/>
    <x v="1"/>
    <s v="India"/>
    <x v="0"/>
    <x v="2"/>
    <x v="2"/>
    <n v="15"/>
  </r>
  <r>
    <s v="ID1661"/>
    <d v="2012-06-04T16:31:09"/>
    <s v="Rs. 5 lacs"/>
    <n v="500000"/>
    <s v="INR"/>
    <n v="8903.9583437212841"/>
    <s v="Team Leader"/>
    <x v="3"/>
    <s v="India"/>
    <x v="0"/>
    <x v="1"/>
    <x v="2"/>
    <n v="20"/>
  </r>
  <r>
    <s v="ID1662"/>
    <d v="2012-06-04T18:03:21"/>
    <n v="42000"/>
    <n v="42000"/>
    <s v="GBP"/>
    <n v="66199.48742682593"/>
    <s v="Management Accountant"/>
    <x v="3"/>
    <s v="UK"/>
    <x v="14"/>
    <x v="0"/>
    <x v="2"/>
    <n v="23"/>
  </r>
  <r>
    <s v="ID1663"/>
    <d v="2012-06-04T18:55:54"/>
    <s v="INR 3.2 lpa"/>
    <n v="320000"/>
    <s v="INR"/>
    <n v="5698.5333399816218"/>
    <s v="Research Associate"/>
    <x v="0"/>
    <s v="India"/>
    <x v="0"/>
    <x v="0"/>
    <x v="3"/>
    <n v="2.5"/>
  </r>
  <r>
    <s v="ID1664"/>
    <d v="2012-06-04T19:11:18"/>
    <s v="Â£22k"/>
    <n v="22000"/>
    <s v="GBP"/>
    <n v="34675.92198548025"/>
    <s v="Supply/Demand Planner"/>
    <x v="3"/>
    <s v="UK"/>
    <x v="14"/>
    <x v="0"/>
    <x v="2"/>
    <n v="17"/>
  </r>
  <r>
    <s v="ID1665"/>
    <d v="2012-06-04T19:46:09"/>
    <s v="2600 $"/>
    <n v="31200"/>
    <s v="USD"/>
    <n v="31200"/>
    <s v="Economist"/>
    <x v="7"/>
    <s v="ISRAEL"/>
    <x v="35"/>
    <x v="1"/>
    <x v="2"/>
    <n v="11"/>
  </r>
  <r>
    <s v="ID1666"/>
    <d v="2012-06-04T21:43:15"/>
    <n v="56000"/>
    <n v="56000"/>
    <s v="CAD"/>
    <n v="55068.245289698301"/>
    <s v="consultant"/>
    <x v="8"/>
    <s v="Canada"/>
    <x v="17"/>
    <x v="1"/>
    <x v="3"/>
    <n v="1"/>
  </r>
  <r>
    <s v="ID1667"/>
    <d v="2012-06-04T22:16:00"/>
    <n v="13000"/>
    <n v="13000"/>
    <s v="USD"/>
    <n v="13000"/>
    <s v="logistics analyst"/>
    <x v="0"/>
    <s v="Slovakia"/>
    <x v="100"/>
    <x v="1"/>
    <x v="1"/>
    <n v="6"/>
  </r>
  <r>
    <s v="ID1668"/>
    <d v="2012-06-04T23:00:10"/>
    <n v="92000"/>
    <n v="92000"/>
    <s v="USD"/>
    <n v="92000"/>
    <s v="BI director"/>
    <x v="7"/>
    <s v="USA"/>
    <x v="2"/>
    <x v="2"/>
    <x v="2"/>
    <n v="12"/>
  </r>
  <r>
    <s v="ID1669"/>
    <d v="2012-06-04T23:18:41"/>
    <n v="85000"/>
    <n v="85000"/>
    <s v="USD"/>
    <n v="85000"/>
    <s v="Sr Manager"/>
    <x v="3"/>
    <s v="USA"/>
    <x v="2"/>
    <x v="1"/>
    <x v="2"/>
    <n v="10"/>
  </r>
  <r>
    <s v="ID1670"/>
    <d v="2012-06-04T23:38:42"/>
    <s v="11000 USD"/>
    <n v="11000"/>
    <s v="USD"/>
    <n v="11000"/>
    <s v="Dataminer"/>
    <x v="0"/>
    <s v="Tunisia"/>
    <x v="101"/>
    <x v="0"/>
    <x v="1"/>
    <n v="8"/>
  </r>
  <r>
    <s v="ID1671"/>
    <d v="2012-06-04T23:38:47"/>
    <s v="30000 â‚¬"/>
    <n v="30000"/>
    <s v="EUR"/>
    <n v="38111.983169748237"/>
    <s v="Safety technician"/>
    <x v="0"/>
    <s v="Spain"/>
    <x v="48"/>
    <x v="3"/>
    <x v="2"/>
    <n v="12"/>
  </r>
  <r>
    <s v="ID1672"/>
    <d v="2012-06-04T23:41:47"/>
    <n v="49000"/>
    <n v="49000"/>
    <s v="USD"/>
    <n v="49000"/>
    <s v="Marketing Data Analyst"/>
    <x v="0"/>
    <s v="USA"/>
    <x v="2"/>
    <x v="2"/>
    <x v="3"/>
    <n v="3"/>
  </r>
  <r>
    <s v="ID1673"/>
    <d v="2012-06-05T00:22:14"/>
    <n v="59000"/>
    <n v="59000"/>
    <s v="USD"/>
    <n v="59000"/>
    <s v="Category Leader"/>
    <x v="3"/>
    <s v="USA"/>
    <x v="2"/>
    <x v="3"/>
    <x v="3"/>
    <n v="3"/>
  </r>
  <r>
    <s v="ID1674"/>
    <d v="2012-06-05T02:03:48"/>
    <n v="55000"/>
    <n v="55000"/>
    <s v="USD"/>
    <n v="55000"/>
    <s v="Customer Sales Analyst"/>
    <x v="0"/>
    <s v="USA"/>
    <x v="2"/>
    <x v="0"/>
    <x v="2"/>
    <n v="15"/>
  </r>
  <r>
    <s v="ID1675"/>
    <d v="2012-06-05T02:21:01"/>
    <n v="75000"/>
    <n v="75000"/>
    <s v="USD"/>
    <n v="75000"/>
    <s v="Accountant"/>
    <x v="5"/>
    <s v="USA"/>
    <x v="2"/>
    <x v="0"/>
    <x v="2"/>
    <n v="10"/>
  </r>
  <r>
    <s v="ID1677"/>
    <d v="2012-06-05T03:50:02"/>
    <n v="3300"/>
    <n v="39600"/>
    <s v="EUR"/>
    <n v="50307.817784067665"/>
    <s v="Maintenance Manager"/>
    <x v="3"/>
    <s v="Europe"/>
    <x v="89"/>
    <x v="3"/>
    <x v="1"/>
    <n v="5"/>
  </r>
  <r>
    <s v="ID1678"/>
    <d v="2012-06-05T03:55:36"/>
    <s v="US$ 30500"/>
    <n v="30500"/>
    <s v="USD"/>
    <n v="30500"/>
    <s v="Financial Analyst"/>
    <x v="0"/>
    <s v="Brazil"/>
    <x v="24"/>
    <x v="1"/>
    <x v="1"/>
    <n v="8"/>
  </r>
  <r>
    <s v="ID1679"/>
    <d v="2012-06-05T04:06:09"/>
    <n v="80000"/>
    <n v="80000"/>
    <s v="USD"/>
    <n v="80000"/>
    <s v="Data Resource Specialist"/>
    <x v="6"/>
    <s v="USA"/>
    <x v="2"/>
    <x v="2"/>
    <x v="3"/>
    <n v="2"/>
  </r>
  <r>
    <s v="ID1680"/>
    <d v="2012-06-05T05:03:04"/>
    <n v="1000"/>
    <n v="12000"/>
    <s v="USD"/>
    <n v="12000"/>
    <s v="Waiter"/>
    <x v="0"/>
    <s v="USA"/>
    <x v="2"/>
    <x v="2"/>
    <x v="3"/>
    <n v="1"/>
  </r>
  <r>
    <s v="ID1681"/>
    <d v="2012-06-05T05:03:20"/>
    <n v="48500"/>
    <n v="48500"/>
    <s v="USD"/>
    <n v="48500"/>
    <s v="Business Systems Analyst I"/>
    <x v="0"/>
    <s v="USA"/>
    <x v="2"/>
    <x v="0"/>
    <x v="1"/>
    <n v="6"/>
  </r>
  <r>
    <s v="ID1682"/>
    <d v="2012-06-05T06:51:36"/>
    <s v="Â£40000"/>
    <n v="40000"/>
    <s v="GBP"/>
    <n v="63047.130882691366"/>
    <s v="Technical Specialist"/>
    <x v="6"/>
    <s v="UK"/>
    <x v="14"/>
    <x v="2"/>
    <x v="2"/>
    <n v="25"/>
  </r>
  <r>
    <s v="ID1683"/>
    <d v="2012-06-05T07:05:12"/>
    <s v="Rs 16000"/>
    <n v="192000"/>
    <s v="INR"/>
    <n v="3419.1200039889732"/>
    <s v="Sr Associate"/>
    <x v="0"/>
    <s v="India"/>
    <x v="0"/>
    <x v="0"/>
    <x v="1"/>
    <n v="5"/>
  </r>
  <r>
    <s v="ID1684"/>
    <d v="2012-06-05T10:43:34"/>
    <n v="110000"/>
    <n v="110000"/>
    <s v="NZD"/>
    <n v="87734.690296543267"/>
    <s v="Enterprise Portfolio Manager"/>
    <x v="3"/>
    <s v="New Zealand"/>
    <x v="49"/>
    <x v="0"/>
    <x v="1"/>
    <n v="6"/>
  </r>
  <r>
    <s v="ID1685"/>
    <d v="2012-06-05T12:42:38"/>
    <s v="NZD$71000"/>
    <n v="71000"/>
    <s v="NZD"/>
    <n v="56628.754645950656"/>
    <s v="Business Analyst"/>
    <x v="0"/>
    <s v="NZ"/>
    <x v="49"/>
    <x v="1"/>
    <x v="1"/>
    <n v="6"/>
  </r>
  <r>
    <s v="ID1686"/>
    <d v="2012-06-05T17:59:39"/>
    <s v="INR 450000"/>
    <n v="450000"/>
    <s v="INR"/>
    <n v="8013.5625093491553"/>
    <s v="Sr Executive - MIS"/>
    <x v="7"/>
    <s v="India"/>
    <x v="0"/>
    <x v="1"/>
    <x v="4"/>
    <n v="4"/>
  </r>
  <r>
    <s v="ID1687"/>
    <d v="2012-06-05T18:31:59"/>
    <s v="200000 INR"/>
    <n v="200000"/>
    <s v="INR"/>
    <n v="3561.5833374885137"/>
    <s v="Executive"/>
    <x v="0"/>
    <s v="India"/>
    <x v="0"/>
    <x v="3"/>
    <x v="2"/>
    <n v="16"/>
  </r>
  <r>
    <s v="ID1688"/>
    <d v="2012-06-05T19:14:04"/>
    <n v="62000"/>
    <n v="62000"/>
    <s v="USD"/>
    <n v="62000"/>
    <s v="Quality Engineer"/>
    <x v="2"/>
    <s v="USA"/>
    <x v="2"/>
    <x v="2"/>
    <x v="2"/>
    <n v="12"/>
  </r>
  <r>
    <s v="ID1689"/>
    <d v="2012-06-05T19:16:03"/>
    <n v="21000"/>
    <n v="21000"/>
    <s v="EUR"/>
    <n v="26678.388218823762"/>
    <s v="Sales Planning"/>
    <x v="0"/>
    <s v="Portugal"/>
    <x v="7"/>
    <x v="0"/>
    <x v="1"/>
    <n v="5"/>
  </r>
  <r>
    <s v="ID1690"/>
    <d v="2012-06-05T19:37:13"/>
    <s v="Â£45000"/>
    <n v="45000"/>
    <s v="GBP"/>
    <n v="70928.022243027779"/>
    <s v="Data Analyst"/>
    <x v="0"/>
    <s v="UK"/>
    <x v="14"/>
    <x v="1"/>
    <x v="1"/>
    <n v="5"/>
  </r>
  <r>
    <s v="ID1691"/>
    <d v="2012-06-05T19:59:35"/>
    <n v="33000"/>
    <n v="33000"/>
    <s v="EUR"/>
    <n v="41923.181486723057"/>
    <s v="assistant"/>
    <x v="0"/>
    <s v="france"/>
    <x v="19"/>
    <x v="0"/>
    <x v="1"/>
    <n v="6"/>
  </r>
  <r>
    <s v="ID1692"/>
    <d v="2012-06-05T20:43:21"/>
    <n v="90000"/>
    <n v="90000"/>
    <s v="USD"/>
    <n v="90000"/>
    <s v="Senior QA Tester"/>
    <x v="0"/>
    <s v="USA"/>
    <x v="2"/>
    <x v="2"/>
    <x v="1"/>
    <n v="8"/>
  </r>
  <r>
    <s v="ID1693"/>
    <d v="2012-06-05T21:07:16"/>
    <s v="400 000 NOK"/>
    <n v="400000"/>
    <s v="NOK"/>
    <n v="67700.452577525488"/>
    <s v="Economic analyst"/>
    <x v="0"/>
    <s v="Norway"/>
    <x v="47"/>
    <x v="1"/>
    <x v="1"/>
    <n v="5"/>
  </r>
  <r>
    <s v="ID1694"/>
    <d v="2012-06-05T21:33:47"/>
    <n v="85000"/>
    <n v="85000"/>
    <s v="USD"/>
    <n v="85000"/>
    <s v="Financial Analyst"/>
    <x v="0"/>
    <s v="USA"/>
    <x v="2"/>
    <x v="0"/>
    <x v="2"/>
    <n v="12"/>
  </r>
  <r>
    <s v="ID1695"/>
    <d v="2012-06-05T21:49:10"/>
    <n v="50000"/>
    <n v="50000"/>
    <s v="GBP"/>
    <n v="78808.913603364199"/>
    <s v="Commercial Director"/>
    <x v="4"/>
    <s v="UK"/>
    <x v="14"/>
    <x v="0"/>
    <x v="2"/>
    <n v="10"/>
  </r>
  <r>
    <s v="ID1696"/>
    <d v="2012-06-05T21:59:40"/>
    <n v="65000"/>
    <n v="65000"/>
    <s v="USD"/>
    <n v="65000"/>
    <s v="Business Analyst"/>
    <x v="0"/>
    <s v="USA"/>
    <x v="2"/>
    <x v="0"/>
    <x v="1"/>
    <n v="8"/>
  </r>
  <r>
    <s v="ID1697"/>
    <d v="2012-06-05T22:05:10"/>
    <n v="75000"/>
    <n v="75000"/>
    <s v="USD"/>
    <n v="75000"/>
    <s v="Directer of Sales Support"/>
    <x v="4"/>
    <s v="USA"/>
    <x v="2"/>
    <x v="2"/>
    <x v="3"/>
    <n v="3"/>
  </r>
  <r>
    <s v="ID1698"/>
    <d v="2012-06-05T22:44:27"/>
    <n v="92000"/>
    <n v="92000"/>
    <s v="USD"/>
    <n v="92000"/>
    <s v="Anallyst"/>
    <x v="0"/>
    <s v="USA"/>
    <x v="2"/>
    <x v="0"/>
    <x v="1"/>
    <n v="9"/>
  </r>
  <r>
    <s v="ID1699"/>
    <d v="2012-06-05T22:50:20"/>
    <n v="40000"/>
    <n v="40000"/>
    <s v="EUR"/>
    <n v="50815.977559664309"/>
    <s v="Financial Analyst"/>
    <x v="0"/>
    <s v="Germany"/>
    <x v="5"/>
    <x v="2"/>
    <x v="3"/>
    <n v="3"/>
  </r>
  <r>
    <s v="ID1700"/>
    <d v="2012-06-05T23:09:44"/>
    <s v="Â£35500"/>
    <n v="35500"/>
    <s v="GBP"/>
    <n v="55954.328658388586"/>
    <s v="Assistant Accountant"/>
    <x v="5"/>
    <s v="UK"/>
    <x v="14"/>
    <x v="0"/>
    <x v="1"/>
    <n v="8"/>
  </r>
  <r>
    <s v="ID1701"/>
    <d v="2012-06-06T00:49:15"/>
    <n v="45000"/>
    <n v="45000"/>
    <s v="USD"/>
    <n v="45000"/>
    <s v="Bussiness Analyst"/>
    <x v="0"/>
    <s v="USA"/>
    <x v="2"/>
    <x v="2"/>
    <x v="4"/>
    <n v="4"/>
  </r>
  <r>
    <s v="ID1702"/>
    <d v="2012-06-06T01:04:35"/>
    <s v="4 lacs INR"/>
    <n v="400000"/>
    <s v="INR"/>
    <n v="7123.1666749770275"/>
    <s v="Analyst"/>
    <x v="0"/>
    <s v="India"/>
    <x v="0"/>
    <x v="0"/>
    <x v="4"/>
    <n v="4"/>
  </r>
  <r>
    <s v="ID1703"/>
    <d v="2012-06-06T01:26:56"/>
    <s v="38920EUR"/>
    <n v="38920"/>
    <s v="EUR"/>
    <n v="49443.946165553374"/>
    <s v="functional analyst"/>
    <x v="0"/>
    <s v="Belgium"/>
    <x v="12"/>
    <x v="0"/>
    <x v="3"/>
    <n v="1.5"/>
  </r>
  <r>
    <s v="ID1704"/>
    <d v="2012-06-06T01:41:40"/>
    <s v="US$45,000"/>
    <n v="45000"/>
    <s v="USD"/>
    <n v="45000"/>
    <s v="CFO"/>
    <x v="4"/>
    <s v="Mexico"/>
    <x v="26"/>
    <x v="0"/>
    <x v="1"/>
    <n v="5"/>
  </r>
  <r>
    <s v="ID1705"/>
    <d v="2012-06-06T02:11:58"/>
    <s v="US$60000"/>
    <n v="60000"/>
    <s v="USD"/>
    <n v="60000"/>
    <s v="Analyst"/>
    <x v="0"/>
    <s v="USA"/>
    <x v="2"/>
    <x v="1"/>
    <x v="3"/>
    <n v="1"/>
  </r>
  <r>
    <s v="ID1706"/>
    <d v="2012-06-06T02:17:14"/>
    <n v="65000"/>
    <n v="65000"/>
    <s v="USD"/>
    <n v="65000"/>
    <s v="Actuarial Analyst"/>
    <x v="0"/>
    <s v="USA"/>
    <x v="2"/>
    <x v="1"/>
    <x v="4"/>
    <n v="4"/>
  </r>
  <r>
    <s v="ID1707"/>
    <d v="2012-06-06T03:14:56"/>
    <n v="73000"/>
    <n v="73000"/>
    <s v="USD"/>
    <n v="73000"/>
    <s v="process coordinator"/>
    <x v="3"/>
    <s v="USA"/>
    <x v="2"/>
    <x v="2"/>
    <x v="1"/>
    <n v="6"/>
  </r>
  <r>
    <s v="ID1708"/>
    <d v="2012-06-06T04:00:52"/>
    <n v="54000"/>
    <n v="54000"/>
    <s v="USD"/>
    <n v="54000"/>
    <s v="Energy Analyst"/>
    <x v="0"/>
    <s v="USA"/>
    <x v="2"/>
    <x v="1"/>
    <x v="1"/>
    <n v="6"/>
  </r>
  <r>
    <s v="ID1710"/>
    <d v="2012-06-06T05:52:59"/>
    <n v="81000"/>
    <n v="81000"/>
    <s v="USD"/>
    <n v="81000"/>
    <s v="Contact Operations Analyst"/>
    <x v="0"/>
    <s v="USA"/>
    <x v="2"/>
    <x v="0"/>
    <x v="1"/>
    <n v="6"/>
  </r>
  <r>
    <s v="ID1711"/>
    <d v="2012-06-06T07:28:48"/>
    <n v="10000"/>
    <n v="10000"/>
    <s v="USD"/>
    <n v="10000"/>
    <s v="Student assistant"/>
    <x v="0"/>
    <s v="USA"/>
    <x v="2"/>
    <x v="0"/>
    <x v="3"/>
    <n v="2"/>
  </r>
  <r>
    <s v="ID1712"/>
    <d v="2012-06-06T08:25:56"/>
    <n v="42000"/>
    <n v="42000"/>
    <s v="USD"/>
    <n v="42000"/>
    <s v="Staff Accountant"/>
    <x v="5"/>
    <s v="USA"/>
    <x v="2"/>
    <x v="0"/>
    <x v="3"/>
    <n v="1"/>
  </r>
  <r>
    <s v="ID1713"/>
    <d v="2012-06-06T09:31:47"/>
    <n v="80000"/>
    <n v="80000"/>
    <s v="AUD"/>
    <n v="81592.772512210868"/>
    <s v="PPC Search Specialist"/>
    <x v="6"/>
    <s v="Australia"/>
    <x v="16"/>
    <x v="0"/>
    <x v="1"/>
    <n v="5"/>
  </r>
  <r>
    <s v="ID1714"/>
    <d v="2012-06-06T11:21:08"/>
    <n v="36000"/>
    <n v="36000"/>
    <s v="CAD"/>
    <n v="35401.014829091764"/>
    <s v="data organizer"/>
    <x v="0"/>
    <s v="Canada"/>
    <x v="17"/>
    <x v="1"/>
    <x v="3"/>
    <n v="2"/>
  </r>
  <r>
    <s v="ID1716"/>
    <d v="2012-06-06T16:03:39"/>
    <n v="500000"/>
    <n v="500000"/>
    <s v="INR"/>
    <n v="8903.9583437212841"/>
    <s v="Sr. Associate"/>
    <x v="0"/>
    <s v="India"/>
    <x v="0"/>
    <x v="0"/>
    <x v="4"/>
    <n v="4"/>
  </r>
  <r>
    <s v="ID1717"/>
    <d v="2012-06-06T17:41:41"/>
    <n v="600000"/>
    <n v="600000"/>
    <s v="INR"/>
    <n v="10684.750012465542"/>
    <s v="admin"/>
    <x v="0"/>
    <s v="India"/>
    <x v="0"/>
    <x v="1"/>
    <x v="1"/>
    <n v="5"/>
  </r>
  <r>
    <s v="ID1718"/>
    <d v="2012-06-06T18:52:03"/>
    <n v="700"/>
    <n v="8400"/>
    <s v="USD"/>
    <n v="8400"/>
    <s v="gov employee"/>
    <x v="0"/>
    <s v="indonesia"/>
    <x v="56"/>
    <x v="0"/>
    <x v="2"/>
    <n v="14"/>
  </r>
  <r>
    <s v="ID1719"/>
    <d v="2012-06-06T19:39:06"/>
    <n v="550000"/>
    <n v="550000"/>
    <s v="INR"/>
    <n v="9794.354178093412"/>
    <s v="Accounts manager"/>
    <x v="3"/>
    <s v="India"/>
    <x v="0"/>
    <x v="0"/>
    <x v="2"/>
    <n v="13"/>
  </r>
  <r>
    <s v="ID1720"/>
    <d v="2012-06-06T19:54:49"/>
    <n v="1200"/>
    <n v="14400"/>
    <s v="USD"/>
    <n v="14400"/>
    <s v="Engineer"/>
    <x v="2"/>
    <s v="India"/>
    <x v="0"/>
    <x v="3"/>
    <x v="1"/>
    <n v="8"/>
  </r>
  <r>
    <s v="ID1721"/>
    <d v="2012-06-06T20:07:43"/>
    <s v="1.5 LINR"/>
    <n v="150000"/>
    <s v="INR"/>
    <n v="2671.1875031163854"/>
    <s v="MIS Executive"/>
    <x v="7"/>
    <s v="India"/>
    <x v="0"/>
    <x v="1"/>
    <x v="3"/>
    <n v="3"/>
  </r>
  <r>
    <s v="ID1722"/>
    <d v="2012-06-06T20:41:35"/>
    <n v="22000"/>
    <n v="22000"/>
    <s v="USD"/>
    <n v="22000"/>
    <s v="Manager (MIS)"/>
    <x v="3"/>
    <s v="India"/>
    <x v="0"/>
    <x v="1"/>
    <x v="1"/>
    <n v="6"/>
  </r>
  <r>
    <s v="ID1723"/>
    <d v="2012-06-06T21:18:51"/>
    <n v="100000"/>
    <n v="100000"/>
    <s v="USD"/>
    <n v="100000"/>
    <s v="financial analyst (real estate)"/>
    <x v="0"/>
    <s v="Russia"/>
    <x v="13"/>
    <x v="1"/>
    <x v="1"/>
    <n v="6"/>
  </r>
  <r>
    <s v="ID1724"/>
    <d v="2012-06-06T21:20:38"/>
    <n v="40000"/>
    <n v="40000"/>
    <s v="GBP"/>
    <n v="63047.130882691366"/>
    <s v="project manager"/>
    <x v="3"/>
    <s v="UK"/>
    <x v="14"/>
    <x v="0"/>
    <x v="2"/>
    <n v="15"/>
  </r>
  <r>
    <s v="ID1725"/>
    <d v="2012-06-06T22:14:27"/>
    <s v="36000stg"/>
    <n v="36000"/>
    <s v="GBP"/>
    <n v="56742.417794422225"/>
    <s v="contracts officer"/>
    <x v="3"/>
    <s v="UK"/>
    <x v="14"/>
    <x v="3"/>
    <x v="2"/>
    <n v="25"/>
  </r>
  <r>
    <s v="ID1726"/>
    <d v="2012-06-06T22:42:16"/>
    <n v="25000"/>
    <n v="25000"/>
    <s v="USD"/>
    <n v="25000"/>
    <s v="exe"/>
    <x v="0"/>
    <s v="India"/>
    <x v="0"/>
    <x v="1"/>
    <x v="1"/>
    <n v="8"/>
  </r>
  <r>
    <s v="ID1727"/>
    <d v="2012-06-07T00:32:24"/>
    <s v="500000vINR"/>
    <n v="500000"/>
    <s v="INR"/>
    <n v="8903.9583437212841"/>
    <s v="Business Analyst"/>
    <x v="0"/>
    <s v="India"/>
    <x v="0"/>
    <x v="0"/>
    <x v="3"/>
    <n v="2"/>
  </r>
  <r>
    <s v="ID1729"/>
    <d v="2012-06-07T06:22:17"/>
    <s v="Â£27000"/>
    <n v="27000"/>
    <s v="GBP"/>
    <n v="42556.81334581667"/>
    <s v="Network Designer"/>
    <x v="0"/>
    <s v="UK"/>
    <x v="14"/>
    <x v="0"/>
    <x v="3"/>
    <n v="2"/>
  </r>
  <r>
    <s v="ID1730"/>
    <d v="2012-06-07T08:36:51"/>
    <n v="134000"/>
    <n v="134000"/>
    <s v="CAD"/>
    <n v="131770.4440860638"/>
    <s v="Senior Production Accountant"/>
    <x v="5"/>
    <s v="Canada"/>
    <x v="17"/>
    <x v="1"/>
    <x v="2"/>
    <n v="20"/>
  </r>
  <r>
    <s v="ID1731"/>
    <d v="2012-06-07T09:25:45"/>
    <n v="70000"/>
    <n v="70000"/>
    <s v="CAD"/>
    <n v="68835.306612122877"/>
    <s v="Financial Analyst"/>
    <x v="0"/>
    <s v="Canada"/>
    <x v="17"/>
    <x v="1"/>
    <x v="3"/>
    <n v="2"/>
  </r>
  <r>
    <s v="ID1732"/>
    <d v="2012-06-07T14:06:38"/>
    <s v="6000 US"/>
    <n v="6000"/>
    <s v="USD"/>
    <n v="6000"/>
    <s v="Reporting Coordinator"/>
    <x v="7"/>
    <s v="Armenia"/>
    <x v="102"/>
    <x v="1"/>
    <x v="1"/>
    <n v="5"/>
  </r>
  <r>
    <s v="ID1733"/>
    <d v="2012-06-07T15:19:53"/>
    <n v="50000"/>
    <n v="50000"/>
    <s v="GBP"/>
    <n v="78808.913603364199"/>
    <s v="Research Analyst"/>
    <x v="0"/>
    <s v="UK"/>
    <x v="14"/>
    <x v="2"/>
    <x v="3"/>
    <n v="2"/>
  </r>
  <r>
    <s v="ID1734"/>
    <d v="2012-06-07T16:45:01"/>
    <n v="421000"/>
    <n v="421000"/>
    <s v="INR"/>
    <n v="7497.1329254133216"/>
    <s v="PMO Analyst"/>
    <x v="0"/>
    <s v="India"/>
    <x v="0"/>
    <x v="0"/>
    <x v="4"/>
    <n v="4"/>
  </r>
  <r>
    <s v="ID1735"/>
    <d v="2012-06-07T16:53:54"/>
    <n v="10000"/>
    <n v="10000"/>
    <s v="USD"/>
    <n v="10000"/>
    <s v="AGM - Operations &amp; Customer Support"/>
    <x v="3"/>
    <s v="India"/>
    <x v="0"/>
    <x v="0"/>
    <x v="2"/>
    <n v="11"/>
  </r>
  <r>
    <s v="ID1736"/>
    <d v="2012-06-07T17:09:18"/>
    <n v="360000"/>
    <n v="360000"/>
    <s v="INR"/>
    <n v="6410.8500074793246"/>
    <s v="Baan ERP Functional Consultant"/>
    <x v="8"/>
    <s v="India"/>
    <x v="0"/>
    <x v="3"/>
    <x v="3"/>
    <n v="2"/>
  </r>
  <r>
    <s v="ID1737"/>
    <d v="2012-06-07T17:13:42"/>
    <n v="40000"/>
    <n v="40000"/>
    <s v="GBP"/>
    <n v="63047.130882691366"/>
    <s v="Analyst"/>
    <x v="0"/>
    <s v="UK"/>
    <x v="14"/>
    <x v="0"/>
    <x v="1"/>
    <n v="5"/>
  </r>
  <r>
    <s v="ID1738"/>
    <d v="2012-06-07T20:10:41"/>
    <n v="60000"/>
    <n v="60000"/>
    <s v="AUD"/>
    <n v="61194.579384158147"/>
    <s v="business analyst"/>
    <x v="0"/>
    <s v="Australia"/>
    <x v="16"/>
    <x v="2"/>
    <x v="3"/>
    <n v="3"/>
  </r>
  <r>
    <s v="ID1739"/>
    <d v="2012-06-07T20:48:04"/>
    <s v="Â£73000"/>
    <n v="73000"/>
    <s v="GBP"/>
    <n v="115061.01386091174"/>
    <s v="Financial Controller"/>
    <x v="1"/>
    <s v="UK"/>
    <x v="14"/>
    <x v="0"/>
    <x v="1"/>
    <n v="8"/>
  </r>
  <r>
    <s v="ID1740"/>
    <d v="2012-06-07T23:33:23"/>
    <n v="45000"/>
    <n v="45000"/>
    <s v="USD"/>
    <n v="45000"/>
    <s v="Sourcing Analyst"/>
    <x v="0"/>
    <s v="USA"/>
    <x v="2"/>
    <x v="1"/>
    <x v="3"/>
    <n v="2"/>
  </r>
  <r>
    <s v="ID1741"/>
    <d v="2012-06-07T23:48:29"/>
    <n v="36000"/>
    <n v="36000"/>
    <s v="USD"/>
    <n v="36000"/>
    <s v="clerk"/>
    <x v="0"/>
    <s v="USA"/>
    <x v="2"/>
    <x v="0"/>
    <x v="4"/>
    <n v="4"/>
  </r>
  <r>
    <s v="ID1742"/>
    <d v="2012-06-08T00:01:49"/>
    <n v="68000"/>
    <n v="68000"/>
    <s v="USD"/>
    <n v="68000"/>
    <s v="Tax Associate"/>
    <x v="0"/>
    <s v="USA"/>
    <x v="2"/>
    <x v="0"/>
    <x v="3"/>
    <n v="2.5"/>
  </r>
  <r>
    <s v="ID1743"/>
    <d v="2012-06-08T00:21:23"/>
    <n v="75000"/>
    <n v="75000"/>
    <s v="USD"/>
    <n v="75000"/>
    <s v="Senior Financial Analyst"/>
    <x v="0"/>
    <s v="USA"/>
    <x v="2"/>
    <x v="1"/>
    <x v="1"/>
    <n v="5"/>
  </r>
  <r>
    <s v="ID1744"/>
    <d v="2012-06-08T02:27:13"/>
    <n v="88000"/>
    <n v="88000"/>
    <s v="USD"/>
    <n v="88000"/>
    <s v="Senior Fiancial Analyst"/>
    <x v="0"/>
    <s v="USA"/>
    <x v="2"/>
    <x v="1"/>
    <x v="2"/>
    <n v="10"/>
  </r>
  <r>
    <s v="ID1745"/>
    <d v="2012-06-08T02:28:45"/>
    <s v="Rs. 21500"/>
    <n v="258000"/>
    <s v="INR"/>
    <n v="4594.4425053601826"/>
    <s v="Senior Data Associate"/>
    <x v="0"/>
    <s v="India"/>
    <x v="0"/>
    <x v="0"/>
    <x v="4"/>
    <n v="4"/>
  </r>
  <r>
    <s v="ID1746"/>
    <d v="2012-06-08T03:23:20"/>
    <n v="69000"/>
    <n v="69000"/>
    <s v="USD"/>
    <n v="69000"/>
    <s v="Business Analyst II"/>
    <x v="0"/>
    <s v="USA"/>
    <x v="2"/>
    <x v="1"/>
    <x v="2"/>
    <n v="15"/>
  </r>
  <r>
    <s v="ID1747"/>
    <d v="2012-06-08T03:34:51"/>
    <n v="30000"/>
    <n v="30000"/>
    <s v="USD"/>
    <n v="30000"/>
    <s v="Inventory Manager"/>
    <x v="3"/>
    <s v="USA"/>
    <x v="2"/>
    <x v="0"/>
    <x v="3"/>
    <n v="1"/>
  </r>
  <r>
    <s v="ID1748"/>
    <d v="2012-06-08T04:51:45"/>
    <n v="80000"/>
    <n v="80000"/>
    <s v="USD"/>
    <n v="80000"/>
    <s v="Sales / Finance Manager"/>
    <x v="3"/>
    <s v="USA"/>
    <x v="2"/>
    <x v="0"/>
    <x v="1"/>
    <n v="7"/>
  </r>
  <r>
    <s v="ID1749"/>
    <d v="2012-06-08T06:42:32"/>
    <n v="75000"/>
    <n v="75000"/>
    <s v="USD"/>
    <n v="75000"/>
    <s v="actuary"/>
    <x v="5"/>
    <s v="USA"/>
    <x v="2"/>
    <x v="1"/>
    <x v="3"/>
    <n v="1"/>
  </r>
  <r>
    <s v="ID1750"/>
    <d v="2012-06-08T08:15:54"/>
    <n v="31200"/>
    <n v="31200"/>
    <s v="USD"/>
    <n v="31200"/>
    <s v="Risk analyst"/>
    <x v="0"/>
    <s v="Brazil"/>
    <x v="24"/>
    <x v="0"/>
    <x v="4"/>
    <n v="4"/>
  </r>
  <r>
    <s v="ID1751"/>
    <d v="2012-06-08T09:46:59"/>
    <n v="85000"/>
    <n v="85000"/>
    <s v="USD"/>
    <n v="85000"/>
    <s v="Actuary"/>
    <x v="5"/>
    <s v="USA"/>
    <x v="2"/>
    <x v="0"/>
    <x v="2"/>
    <n v="20"/>
  </r>
  <r>
    <s v="ID1752"/>
    <d v="2012-06-08T13:38:45"/>
    <s v="9,50,000"/>
    <n v="950000"/>
    <s v="INR"/>
    <n v="16917.52085307044"/>
    <s v="Associate Manager, Drug Safety Operations"/>
    <x v="3"/>
    <s v="India"/>
    <x v="0"/>
    <x v="2"/>
    <x v="1"/>
    <n v="9"/>
  </r>
  <r>
    <s v="ID1753"/>
    <d v="2012-06-08T13:55:44"/>
    <s v="15000inr"/>
    <n v="180000"/>
    <s v="INR"/>
    <n v="3205.4250037396623"/>
    <s v="mis"/>
    <x v="7"/>
    <s v="India"/>
    <x v="0"/>
    <x v="0"/>
    <x v="3"/>
    <n v="2"/>
  </r>
  <r>
    <s v="ID1754"/>
    <d v="2012-06-08T14:43:05"/>
    <n v="60000"/>
    <n v="60000"/>
    <s v="USD"/>
    <n v="60000"/>
    <s v="Project Lead "/>
    <x v="3"/>
    <s v="USA"/>
    <x v="2"/>
    <x v="1"/>
    <x v="3"/>
    <n v="2"/>
  </r>
  <r>
    <s v="ID1755"/>
    <d v="2012-06-08T14:43:40"/>
    <n v="60000"/>
    <n v="60000"/>
    <s v="USD"/>
    <n v="60000"/>
    <s v="Project Lead "/>
    <x v="3"/>
    <s v="USA"/>
    <x v="2"/>
    <x v="1"/>
    <x v="3"/>
    <n v="2"/>
  </r>
  <r>
    <s v="ID1756"/>
    <d v="2012-06-08T15:43:16"/>
    <s v="INR800000"/>
    <n v="800000"/>
    <s v="INR"/>
    <n v="14246.333349954055"/>
    <s v="MANAGER"/>
    <x v="3"/>
    <s v="India"/>
    <x v="0"/>
    <x v="2"/>
    <x v="3"/>
    <n v="0"/>
  </r>
  <r>
    <s v="ID1757"/>
    <d v="2012-06-08T15:45:14"/>
    <n v="800000"/>
    <n v="800000"/>
    <s v="INR"/>
    <n v="14246.333349954055"/>
    <s v="MANAGER"/>
    <x v="3"/>
    <s v="India"/>
    <x v="0"/>
    <x v="2"/>
    <x v="3"/>
    <n v="0"/>
  </r>
  <r>
    <s v="ID1758"/>
    <d v="2012-06-08T18:48:12"/>
    <n v="28995"/>
    <n v="28995"/>
    <s v="USD"/>
    <n v="28995"/>
    <s v="Senior Executive"/>
    <x v="3"/>
    <s v="India"/>
    <x v="0"/>
    <x v="0"/>
    <x v="1"/>
    <n v="6"/>
  </r>
  <r>
    <s v="ID1759"/>
    <d v="2012-06-08T18:52:06"/>
    <n v="1230000"/>
    <n v="1230000"/>
    <s v="INR"/>
    <n v="21903.737525554359"/>
    <s v="Financial Analyst "/>
    <x v="0"/>
    <s v="India"/>
    <x v="0"/>
    <x v="1"/>
    <x v="3"/>
    <n v="3"/>
  </r>
  <r>
    <s v="ID1760"/>
    <d v="2012-06-08T18:52:44"/>
    <n v="1130000"/>
    <n v="1130000"/>
    <s v="INR"/>
    <n v="20122.945856810104"/>
    <s v="Financial Analyst "/>
    <x v="0"/>
    <s v="India"/>
    <x v="0"/>
    <x v="1"/>
    <x v="3"/>
    <n v="3"/>
  </r>
  <r>
    <s v="ID1761"/>
    <d v="2012-06-08T20:47:58"/>
    <n v="45000"/>
    <n v="45000"/>
    <s v="GBP"/>
    <n v="70928.022243027779"/>
    <s v="bUSINESS aNALYST"/>
    <x v="0"/>
    <s v="UK"/>
    <x v="14"/>
    <x v="1"/>
    <x v="2"/>
    <n v="20"/>
  </r>
  <r>
    <s v="ID1762"/>
    <d v="2012-06-08T21:00:25"/>
    <n v="67000"/>
    <n v="67000"/>
    <s v="USD"/>
    <n v="67000"/>
    <s v="Manager"/>
    <x v="3"/>
    <s v="USA"/>
    <x v="2"/>
    <x v="0"/>
    <x v="2"/>
    <n v="16"/>
  </r>
  <r>
    <s v="ID1763"/>
    <d v="2012-06-08T21:02:48"/>
    <n v="30000"/>
    <n v="30000"/>
    <s v="USD"/>
    <n v="30000"/>
    <s v="Customer Service"/>
    <x v="0"/>
    <s v="USA"/>
    <x v="2"/>
    <x v="2"/>
    <x v="4"/>
    <n v="4"/>
  </r>
  <r>
    <s v="ID1764"/>
    <d v="2012-06-08T22:48:39"/>
    <s v="CHF140000"/>
    <n v="140000"/>
    <s v="CHF"/>
    <n v="148102.22862117883"/>
    <s v="Projektleiter"/>
    <x v="3"/>
    <s v="Switzerland"/>
    <x v="10"/>
    <x v="2"/>
    <x v="1"/>
    <n v="6"/>
  </r>
  <r>
    <s v="ID1765"/>
    <d v="2012-06-08T23:20:36"/>
    <n v="71500"/>
    <n v="71500"/>
    <s v="USD"/>
    <n v="71500"/>
    <s v="Pricing Manager"/>
    <x v="3"/>
    <s v="USA"/>
    <x v="2"/>
    <x v="1"/>
    <x v="2"/>
    <n v="11"/>
  </r>
  <r>
    <s v="ID1766"/>
    <d v="2012-06-08T23:46:11"/>
    <n v="67000"/>
    <n v="67000"/>
    <s v="USD"/>
    <n v="67000"/>
    <s v="Manager"/>
    <x v="3"/>
    <s v="USA"/>
    <x v="2"/>
    <x v="4"/>
    <x v="1"/>
    <n v="6"/>
  </r>
  <r>
    <s v="ID1767"/>
    <d v="2012-06-09T00:49:07"/>
    <n v="40000"/>
    <n v="40000"/>
    <s v="USD"/>
    <n v="40000"/>
    <s v="Market Research Analyst"/>
    <x v="0"/>
    <s v="USA"/>
    <x v="2"/>
    <x v="0"/>
    <x v="1"/>
    <n v="5"/>
  </r>
  <r>
    <s v="ID1768"/>
    <d v="2012-06-09T01:15:44"/>
    <n v="65000"/>
    <n v="65000"/>
    <s v="USD"/>
    <n v="65000"/>
    <s v="Compliance Officer"/>
    <x v="3"/>
    <s v="USA"/>
    <x v="2"/>
    <x v="0"/>
    <x v="3"/>
    <n v="2"/>
  </r>
  <r>
    <s v="ID1769"/>
    <d v="2012-06-09T01:47:30"/>
    <n v="72000"/>
    <n v="72000"/>
    <s v="USD"/>
    <n v="72000"/>
    <s v="Consultant"/>
    <x v="8"/>
    <s v="USA"/>
    <x v="2"/>
    <x v="2"/>
    <x v="2"/>
    <n v="13"/>
  </r>
  <r>
    <s v="ID1770"/>
    <d v="2012-06-09T03:20:15"/>
    <n v="52500"/>
    <n v="52500"/>
    <s v="USD"/>
    <n v="52500"/>
    <s v="Data Management Solutions Supervisor"/>
    <x v="3"/>
    <s v="USA"/>
    <x v="2"/>
    <x v="1"/>
    <x v="3"/>
    <n v="3"/>
  </r>
  <r>
    <s v="ID1771"/>
    <d v="2012-06-09T12:01:19"/>
    <n v="444"/>
    <n v="5320"/>
    <s v="USD"/>
    <n v="5320"/>
    <s v="Officer"/>
    <x v="3"/>
    <s v="India"/>
    <x v="0"/>
    <x v="2"/>
    <x v="1"/>
    <n v="5"/>
  </r>
  <r>
    <s v="ID1772"/>
    <d v="2012-06-09T20:38:03"/>
    <n v="1500"/>
    <n v="18000"/>
    <s v="USD"/>
    <n v="18000"/>
    <s v="accountant"/>
    <x v="5"/>
    <s v="uae"/>
    <x v="21"/>
    <x v="1"/>
    <x v="3"/>
    <n v="3"/>
  </r>
  <r>
    <s v="ID1773"/>
    <d v="2012-06-10T00:50:26"/>
    <s v="1.40 lac"/>
    <n v="140000"/>
    <s v="INR"/>
    <n v="2493.1083362419595"/>
    <s v="magic"/>
    <x v="9"/>
    <s v="India"/>
    <x v="0"/>
    <x v="0"/>
    <x v="1"/>
    <n v="5"/>
  </r>
  <r>
    <s v="ID1774"/>
    <d v="2012-06-10T01:48:44"/>
    <n v="1400"/>
    <n v="16800"/>
    <s v="EUR"/>
    <n v="21342.710575059013"/>
    <s v="account"/>
    <x v="5"/>
    <s v="portugal"/>
    <x v="7"/>
    <x v="0"/>
    <x v="2"/>
    <n v="15"/>
  </r>
  <r>
    <s v="ID1775"/>
    <d v="2012-06-10T02:20:05"/>
    <n v="85000"/>
    <n v="85000"/>
    <s v="USD"/>
    <n v="85000"/>
    <s v="purchasing manager"/>
    <x v="3"/>
    <s v="USA"/>
    <x v="2"/>
    <x v="2"/>
    <x v="2"/>
    <n v="15"/>
  </r>
  <r>
    <s v="ID1776"/>
    <d v="2012-06-10T02:29:57"/>
    <n v="80000"/>
    <n v="80000"/>
    <s v="USD"/>
    <n v="80000"/>
    <s v="Engineer"/>
    <x v="2"/>
    <s v="Brazil"/>
    <x v="24"/>
    <x v="3"/>
    <x v="1"/>
    <n v="9"/>
  </r>
  <r>
    <s v="ID1777"/>
    <d v="2012-06-10T04:16:05"/>
    <n v="500000"/>
    <n v="500000"/>
    <s v="INR"/>
    <n v="8903.9583437212841"/>
    <s v="equity research trainee"/>
    <x v="0"/>
    <s v="India"/>
    <x v="0"/>
    <x v="1"/>
    <x v="3"/>
    <n v="0"/>
  </r>
  <r>
    <s v="ID1778"/>
    <d v="2012-06-10T12:31:48"/>
    <n v="125000"/>
    <n v="125000"/>
    <s v="USD"/>
    <n v="125000"/>
    <s v="project manager"/>
    <x v="3"/>
    <s v="USA"/>
    <x v="2"/>
    <x v="1"/>
    <x v="2"/>
    <n v="10"/>
  </r>
  <r>
    <s v="ID1779"/>
    <d v="2012-06-10T14:58:39"/>
    <n v="1300000"/>
    <n v="1300000"/>
    <s v="INR"/>
    <n v="23150.291693675339"/>
    <s v="Manager"/>
    <x v="3"/>
    <s v="India"/>
    <x v="0"/>
    <x v="1"/>
    <x v="1"/>
    <n v="9"/>
  </r>
  <r>
    <s v="ID1780"/>
    <d v="2012-06-10T15:20:01"/>
    <n v="1000"/>
    <n v="12000"/>
    <s v="USD"/>
    <n v="12000"/>
    <s v="project engineer "/>
    <x v="2"/>
    <s v="India"/>
    <x v="0"/>
    <x v="2"/>
    <x v="1"/>
    <n v="7"/>
  </r>
  <r>
    <s v="ID1781"/>
    <d v="2012-06-10T15:59:17"/>
    <n v="30000"/>
    <n v="30000"/>
    <s v="USD"/>
    <n v="30000"/>
    <s v="Teacher"/>
    <x v="0"/>
    <s v="Malaysia"/>
    <x v="74"/>
    <x v="3"/>
    <x v="2"/>
    <n v="12"/>
  </r>
  <r>
    <s v="ID1782"/>
    <d v="2012-06-10T17:21:08"/>
    <n v="72000"/>
    <n v="72000"/>
    <s v="EUR"/>
    <n v="91468.759607395754"/>
    <s v="regional sales manager"/>
    <x v="3"/>
    <s v="croatia"/>
    <x v="1"/>
    <x v="3"/>
    <x v="3"/>
    <n v="3"/>
  </r>
  <r>
    <s v="ID1783"/>
    <d v="2012-06-10T20:30:23"/>
    <s v="Â£22300"/>
    <n v="22300"/>
    <s v="GBP"/>
    <n v="35148.775467100437"/>
    <s v="Analysis &amp; insight consultant"/>
    <x v="0"/>
    <s v="UK"/>
    <x v="14"/>
    <x v="1"/>
    <x v="4"/>
    <n v="4"/>
  </r>
  <r>
    <s v="ID1784"/>
    <d v="2012-06-10T21:52:30"/>
    <s v="Â£31185"/>
    <n v="31185"/>
    <s v="GBP"/>
    <n v="49153.119414418252"/>
    <s v="Data Team Leader"/>
    <x v="3"/>
    <s v="UK"/>
    <x v="14"/>
    <x v="0"/>
    <x v="1"/>
    <n v="7"/>
  </r>
  <r>
    <s v="ID1785"/>
    <d v="2012-06-11T03:11:39"/>
    <n v="150000"/>
    <n v="150000"/>
    <s v="INR"/>
    <n v="2671.1875031163854"/>
    <s v="ENGINEER"/>
    <x v="2"/>
    <s v="India"/>
    <x v="0"/>
    <x v="2"/>
    <x v="3"/>
    <n v="1"/>
  </r>
  <r>
    <s v="ID1786"/>
    <d v="2012-06-11T05:59:09"/>
    <n v="27000"/>
    <n v="27000"/>
    <s v="GBP"/>
    <n v="42556.81334581667"/>
    <s v="assistant account manager"/>
    <x v="3"/>
    <s v="UK"/>
    <x v="14"/>
    <x v="0"/>
    <x v="3"/>
    <n v="3"/>
  </r>
  <r>
    <s v="ID1787"/>
    <d v="2012-06-11T05:59:55"/>
    <n v="27000"/>
    <n v="27000"/>
    <s v="GBP"/>
    <n v="42556.81334581667"/>
    <s v="assistant account manager"/>
    <x v="3"/>
    <s v="UK"/>
    <x v="14"/>
    <x v="0"/>
    <x v="3"/>
    <n v="3"/>
  </r>
  <r>
    <s v="ID1788"/>
    <d v="2012-06-11T10:04:43"/>
    <n v="74461"/>
    <n v="74461"/>
    <s v="USD"/>
    <n v="74461"/>
    <s v="Scientist III"/>
    <x v="9"/>
    <s v="USA"/>
    <x v="2"/>
    <x v="3"/>
    <x v="1"/>
    <n v="9"/>
  </r>
  <r>
    <s v="ID1789"/>
    <d v="2012-06-11T16:55:40"/>
    <s v="Â£26500"/>
    <n v="26500"/>
    <s v="GBP"/>
    <n v="41768.724209783031"/>
    <s v="Compliance Manager"/>
    <x v="3"/>
    <s v="UK"/>
    <x v="14"/>
    <x v="0"/>
    <x v="2"/>
    <n v="16"/>
  </r>
  <r>
    <s v="ID1790"/>
    <d v="2012-06-11T17:01:58"/>
    <s v="Rs 480000"/>
    <n v="480000"/>
    <s v="INR"/>
    <n v="8547.8000099724322"/>
    <s v="Development Analyst"/>
    <x v="0"/>
    <s v="India"/>
    <x v="0"/>
    <x v="0"/>
    <x v="3"/>
    <n v="1"/>
  </r>
  <r>
    <s v="ID1791"/>
    <d v="2012-06-11T17:54:22"/>
    <n v="200"/>
    <n v="2400"/>
    <s v="USD"/>
    <n v="2400"/>
    <s v="computer operator"/>
    <x v="0"/>
    <s v="India"/>
    <x v="0"/>
    <x v="2"/>
    <x v="3"/>
    <n v="3"/>
  </r>
  <r>
    <s v="ID1792"/>
    <d v="2012-06-11T19:40:47"/>
    <s v="3000 $"/>
    <n v="3000"/>
    <s v="USD"/>
    <n v="3000"/>
    <s v="executive"/>
    <x v="0"/>
    <s v="Bangladesh"/>
    <x v="37"/>
    <x v="3"/>
    <x v="2"/>
    <n v="12"/>
  </r>
  <r>
    <s v="ID1793"/>
    <d v="2012-06-11T19:56:36"/>
    <n v="11000"/>
    <n v="11000"/>
    <s v="USD"/>
    <n v="11000"/>
    <s v="Web Analyst"/>
    <x v="0"/>
    <s v="India"/>
    <x v="0"/>
    <x v="0"/>
    <x v="3"/>
    <n v="2"/>
  </r>
  <r>
    <s v="ID1794"/>
    <d v="2012-06-11T21:03:36"/>
    <n v="40000"/>
    <n v="40000"/>
    <s v="USD"/>
    <n v="40000"/>
    <s v="Intern"/>
    <x v="0"/>
    <s v="USA"/>
    <x v="2"/>
    <x v="2"/>
    <x v="3"/>
    <n v="2"/>
  </r>
  <r>
    <s v="ID1795"/>
    <d v="2012-06-11T21:29:29"/>
    <n v="300"/>
    <n v="3600"/>
    <s v="USD"/>
    <n v="3600"/>
    <s v="Analyst"/>
    <x v="0"/>
    <s v="India"/>
    <x v="0"/>
    <x v="0"/>
    <x v="3"/>
    <n v="1"/>
  </r>
  <r>
    <s v="ID1796"/>
    <d v="2012-06-11T21:52:14"/>
    <n v="56600"/>
    <n v="56600"/>
    <s v="USD"/>
    <n v="56600"/>
    <s v="ECommerce Manager"/>
    <x v="3"/>
    <s v="USA"/>
    <x v="2"/>
    <x v="0"/>
    <x v="2"/>
    <n v="12"/>
  </r>
  <r>
    <s v="ID1797"/>
    <d v="2012-06-11T22:21:25"/>
    <n v="33600"/>
    <n v="33600"/>
    <s v="USD"/>
    <n v="33600"/>
    <s v="Executive"/>
    <x v="0"/>
    <s v="Singapore"/>
    <x v="30"/>
    <x v="1"/>
    <x v="3"/>
    <n v="2"/>
  </r>
  <r>
    <s v="ID1798"/>
    <d v="2012-06-11T22:22:00"/>
    <n v="33600"/>
    <n v="33600"/>
    <s v="USD"/>
    <n v="33600"/>
    <s v="Executive"/>
    <x v="0"/>
    <s v="Singapore"/>
    <x v="30"/>
    <x v="1"/>
    <x v="3"/>
    <n v="2"/>
  </r>
  <r>
    <s v="ID1799"/>
    <d v="2012-06-12T00:26:07"/>
    <n v="100000"/>
    <n v="100000"/>
    <s v="USD"/>
    <n v="100000"/>
    <s v="analyst"/>
    <x v="0"/>
    <s v="USA"/>
    <x v="2"/>
    <x v="1"/>
    <x v="2"/>
    <n v="12"/>
  </r>
  <r>
    <s v="ID1800"/>
    <d v="2012-06-12T01:55:12"/>
    <n v="40000"/>
    <n v="40000"/>
    <s v="CAD"/>
    <n v="39334.460921213074"/>
    <s v="Machine Scheduler"/>
    <x v="0"/>
    <s v="Canada"/>
    <x v="17"/>
    <x v="3"/>
    <x v="3"/>
    <n v="1"/>
  </r>
  <r>
    <s v="ID1801"/>
    <d v="2012-06-12T01:58:00"/>
    <n v="400000"/>
    <n v="400000"/>
    <s v="INR"/>
    <n v="7123.1666749770275"/>
    <s v="business analyst"/>
    <x v="0"/>
    <s v="India"/>
    <x v="0"/>
    <x v="2"/>
    <x v="3"/>
    <n v="3"/>
  </r>
  <r>
    <s v="ID1802"/>
    <d v="2012-06-12T02:43:17"/>
    <s v="$65,000 US"/>
    <n v="65000"/>
    <s v="USD"/>
    <n v="65000"/>
    <s v="Sr Financial Systems Analyst"/>
    <x v="0"/>
    <s v="USA"/>
    <x v="2"/>
    <x v="0"/>
    <x v="2"/>
    <n v="14"/>
  </r>
  <r>
    <s v="ID1803"/>
    <d v="2012-06-12T02:59:16"/>
    <n v="65000"/>
    <n v="65000"/>
    <s v="USD"/>
    <n v="65000"/>
    <s v="Data Analyst"/>
    <x v="0"/>
    <s v="USA"/>
    <x v="2"/>
    <x v="2"/>
    <x v="2"/>
    <n v="10"/>
  </r>
  <r>
    <s v="ID1804"/>
    <d v="2012-06-12T03:32:27"/>
    <n v="65000"/>
    <n v="65000"/>
    <s v="USD"/>
    <n v="65000"/>
    <s v="Assistant Controller"/>
    <x v="1"/>
    <s v="USA"/>
    <x v="2"/>
    <x v="2"/>
    <x v="2"/>
    <n v="13"/>
  </r>
  <r>
    <s v="ID1805"/>
    <d v="2012-06-12T03:45:25"/>
    <n v="78000"/>
    <n v="78000"/>
    <s v="CAD"/>
    <n v="76702.198796365497"/>
    <s v="SFA"/>
    <x v="0"/>
    <s v="Canada"/>
    <x v="17"/>
    <x v="1"/>
    <x v="4"/>
    <n v="4"/>
  </r>
  <r>
    <s v="ID1806"/>
    <d v="2012-06-12T06:36:12"/>
    <n v="63000"/>
    <n v="63000"/>
    <s v="USD"/>
    <n v="63000"/>
    <s v="Sales Analyst"/>
    <x v="0"/>
    <s v="USA"/>
    <x v="2"/>
    <x v="1"/>
    <x v="2"/>
    <n v="10"/>
  </r>
  <r>
    <s v="ID1807"/>
    <d v="2012-06-12T08:36:15"/>
    <n v="87000"/>
    <n v="87000"/>
    <s v="USD"/>
    <n v="87000"/>
    <s v="Ð˜Ð¨ Ð¤Ñ‚Ñ„Ð´Ð½Ñ‹Ðµ"/>
    <x v="9"/>
    <s v="USA"/>
    <x v="2"/>
    <x v="0"/>
    <x v="3"/>
    <n v="3"/>
  </r>
  <r>
    <s v="ID1808"/>
    <d v="2012-06-12T08:46:15"/>
    <n v="45000"/>
    <n v="45000"/>
    <s v="USD"/>
    <n v="45000"/>
    <s v="ba"/>
    <x v="0"/>
    <s v="USA"/>
    <x v="2"/>
    <x v="0"/>
    <x v="4"/>
    <n v="4"/>
  </r>
  <r>
    <s v="ID1809"/>
    <d v="2012-06-12T12:15:46"/>
    <n v="85000"/>
    <n v="85000"/>
    <s v="USD"/>
    <n v="85000"/>
    <s v="Lead Financial Analyst"/>
    <x v="0"/>
    <s v="USA"/>
    <x v="2"/>
    <x v="1"/>
    <x v="3"/>
    <n v="3"/>
  </r>
  <r>
    <s v="ID1810"/>
    <d v="2012-06-12T15:09:22"/>
    <n v="156000"/>
    <n v="156000"/>
    <s v="AUD"/>
    <n v="159105.90639881117"/>
    <s v="Senior Associate Engineer"/>
    <x v="2"/>
    <s v="Australia"/>
    <x v="16"/>
    <x v="2"/>
    <x v="2"/>
    <n v="12"/>
  </r>
  <r>
    <s v="ID1811"/>
    <d v="2012-06-12T15:58:36"/>
    <n v="560000"/>
    <n v="560000"/>
    <s v="INR"/>
    <n v="9972.4333449678379"/>
    <s v="Associate Manager"/>
    <x v="3"/>
    <s v="India"/>
    <x v="0"/>
    <x v="2"/>
    <x v="4"/>
    <n v="4"/>
  </r>
  <r>
    <s v="ID1812"/>
    <d v="2012-06-12T16:16:25"/>
    <n v="14000"/>
    <n v="14000"/>
    <s v="USD"/>
    <n v="14000"/>
    <s v="Manager"/>
    <x v="3"/>
    <s v="India"/>
    <x v="0"/>
    <x v="0"/>
    <x v="1"/>
    <n v="5"/>
  </r>
  <r>
    <s v="ID1813"/>
    <d v="2012-06-12T18:09:58"/>
    <s v="Â£32000"/>
    <n v="32000"/>
    <s v="GBP"/>
    <n v="50437.70470615309"/>
    <s v="Business Analyst"/>
    <x v="0"/>
    <s v="UK"/>
    <x v="14"/>
    <x v="0"/>
    <x v="2"/>
    <n v="20"/>
  </r>
  <r>
    <s v="ID1814"/>
    <d v="2012-06-12T18:28:39"/>
    <n v="32000"/>
    <n v="32000"/>
    <s v="GBP"/>
    <n v="50437.70470615309"/>
    <s v="Financial Analyst"/>
    <x v="0"/>
    <s v="UK"/>
    <x v="14"/>
    <x v="1"/>
    <x v="3"/>
    <n v="1"/>
  </r>
  <r>
    <s v="ID1815"/>
    <d v="2012-06-12T20:11:24"/>
    <n v="8900"/>
    <n v="1281600"/>
    <s v="PKR"/>
    <n v="13603.016099449767"/>
    <s v="Manager MIS &amp; Analytics"/>
    <x v="3"/>
    <s v="pakistan"/>
    <x v="3"/>
    <x v="1"/>
    <x v="1"/>
    <n v="8"/>
  </r>
  <r>
    <s v="ID1816"/>
    <d v="2012-06-12T20:47:33"/>
    <s v="aud145000"/>
    <n v="145000"/>
    <s v="AUD"/>
    <n v="147886.90017838217"/>
    <s v="Financial controller"/>
    <x v="1"/>
    <s v="Australia"/>
    <x v="16"/>
    <x v="2"/>
    <x v="2"/>
    <n v="15"/>
  </r>
  <r>
    <s v="ID1818"/>
    <d v="2012-06-12T21:47:54"/>
    <n v="280000"/>
    <n v="280000"/>
    <s v="INR"/>
    <n v="4986.216672483919"/>
    <s v="Sales Cordinator"/>
    <x v="0"/>
    <s v="India"/>
    <x v="0"/>
    <x v="1"/>
    <x v="1"/>
    <n v="8"/>
  </r>
  <r>
    <s v="ID1819"/>
    <d v="2012-06-12T21:58:21"/>
    <n v="4800"/>
    <n v="4800"/>
    <s v="USD"/>
    <n v="4800"/>
    <s v="Sr Executive"/>
    <x v="3"/>
    <s v="India"/>
    <x v="0"/>
    <x v="1"/>
    <x v="3"/>
    <n v="3"/>
  </r>
  <r>
    <s v="ID1820"/>
    <d v="2012-06-13T00:20:14"/>
    <s v="4.5 Laks"/>
    <n v="450000"/>
    <s v="INR"/>
    <n v="8013.5625093491553"/>
    <s v="MIS Executive"/>
    <x v="7"/>
    <s v="India"/>
    <x v="0"/>
    <x v="0"/>
    <x v="4"/>
    <n v="4"/>
  </r>
  <r>
    <s v="ID1821"/>
    <d v="2012-06-13T00:23:31"/>
    <n v="80000"/>
    <n v="80000"/>
    <s v="USD"/>
    <n v="80000"/>
    <s v="Manager, Operations"/>
    <x v="3"/>
    <s v="USA"/>
    <x v="2"/>
    <x v="0"/>
    <x v="3"/>
    <n v="2"/>
  </r>
  <r>
    <s v="ID1822"/>
    <d v="2012-06-13T00:37:24"/>
    <s v="â‚¬ 45000"/>
    <n v="45000"/>
    <s v="EUR"/>
    <n v="57167.974754622352"/>
    <s v="IT Trainer"/>
    <x v="0"/>
    <s v="Netherlands"/>
    <x v="18"/>
    <x v="2"/>
    <x v="2"/>
    <n v="14"/>
  </r>
  <r>
    <s v="ID1823"/>
    <d v="2012-06-13T00:50:20"/>
    <n v="20000"/>
    <n v="20000"/>
    <s v="USD"/>
    <n v="20000"/>
    <s v="administrator"/>
    <x v="0"/>
    <s v="Canada"/>
    <x v="17"/>
    <x v="2"/>
    <x v="3"/>
    <n v="2"/>
  </r>
  <r>
    <s v="ID1824"/>
    <d v="2012-06-13T01:56:23"/>
    <n v="70000"/>
    <n v="70000"/>
    <s v="USD"/>
    <n v="70000"/>
    <s v="business analyst"/>
    <x v="0"/>
    <s v="USA"/>
    <x v="2"/>
    <x v="2"/>
    <x v="1"/>
    <n v="5"/>
  </r>
  <r>
    <s v="ID1825"/>
    <d v="2012-06-13T03:23:05"/>
    <s v="$214,000  USD"/>
    <n v="214000"/>
    <s v="USD"/>
    <n v="214000"/>
    <s v="Assistant Corporate Controller"/>
    <x v="1"/>
    <s v="USA"/>
    <x v="2"/>
    <x v="1"/>
    <x v="2"/>
    <n v="20"/>
  </r>
  <r>
    <s v="ID1826"/>
    <d v="2012-06-13T03:48:39"/>
    <n v="78000"/>
    <n v="78000"/>
    <s v="USD"/>
    <n v="78000"/>
    <s v="Data Integration Engenieer"/>
    <x v="2"/>
    <s v="USA"/>
    <x v="2"/>
    <x v="1"/>
    <x v="1"/>
    <n v="5"/>
  </r>
  <r>
    <s v="ID1827"/>
    <d v="2012-06-13T04:39:37"/>
    <n v="42307.199999999997"/>
    <n v="42307"/>
    <s v="USD"/>
    <n v="42307"/>
    <s v="purchasing operations administrator"/>
    <x v="0"/>
    <s v="USA"/>
    <x v="2"/>
    <x v="2"/>
    <x v="2"/>
    <n v="25"/>
  </r>
  <r>
    <s v="ID1828"/>
    <d v="2012-06-13T04:40:03"/>
    <n v="33250"/>
    <n v="33250"/>
    <s v="USD"/>
    <n v="33250"/>
    <s v="Planning and Logistics Coordinator"/>
    <x v="3"/>
    <s v="USA"/>
    <x v="2"/>
    <x v="1"/>
    <x v="2"/>
    <n v="20"/>
  </r>
  <r>
    <s v="ID1829"/>
    <d v="2012-06-13T05:20:32"/>
    <s v="1600â‚¬ net monthly"/>
    <n v="19200"/>
    <s v="EUR"/>
    <n v="24391.669228638868"/>
    <s v="bank clerk"/>
    <x v="0"/>
    <s v="italy"/>
    <x v="63"/>
    <x v="0"/>
    <x v="2"/>
    <n v="10"/>
  </r>
  <r>
    <s v="ID1830"/>
    <d v="2012-06-13T06:19:24"/>
    <n v="120000"/>
    <n v="120000"/>
    <s v="USD"/>
    <n v="120000"/>
    <s v="Financial Modeler"/>
    <x v="5"/>
    <s v="USA"/>
    <x v="2"/>
    <x v="0"/>
    <x v="2"/>
    <n v="20"/>
  </r>
  <r>
    <s v="ID1831"/>
    <d v="2012-06-13T11:58:30"/>
    <n v="20000"/>
    <n v="20000"/>
    <s v="USD"/>
    <n v="20000"/>
    <s v="Personal Assistant"/>
    <x v="0"/>
    <s v="Hong Kong"/>
    <x v="103"/>
    <x v="3"/>
    <x v="3"/>
    <n v="1"/>
  </r>
  <r>
    <s v="ID1832"/>
    <d v="2012-06-13T17:22:47"/>
    <n v="15000"/>
    <n v="15000"/>
    <s v="USD"/>
    <n v="15000"/>
    <s v="senior associate"/>
    <x v="0"/>
    <s v="India"/>
    <x v="0"/>
    <x v="2"/>
    <x v="3"/>
    <n v="0.3"/>
  </r>
  <r>
    <s v="ID1833"/>
    <d v="2012-06-13T18:25:00"/>
    <s v="INR 10 lacs p.a."/>
    <n v="1000000"/>
    <s v="INR"/>
    <n v="17807.916687442568"/>
    <s v="Mnanager- Customer Project finance &amp; recovery"/>
    <x v="3"/>
    <s v="India"/>
    <x v="0"/>
    <x v="2"/>
    <x v="2"/>
    <n v="10"/>
  </r>
  <r>
    <s v="ID1834"/>
    <d v="2012-06-13T19:20:25"/>
    <n v="900000"/>
    <n v="900000"/>
    <s v="INR"/>
    <n v="16027.125018698311"/>
    <s v="Lead "/>
    <x v="3"/>
    <s v="India"/>
    <x v="0"/>
    <x v="2"/>
    <x v="1"/>
    <n v="6"/>
  </r>
  <r>
    <s v="ID1835"/>
    <d v="2012-06-13T19:33:58"/>
    <s v="36000 British pounds"/>
    <n v="36000"/>
    <s v="GBP"/>
    <n v="56742.417794422225"/>
    <s v="Senior officer data reporting"/>
    <x v="3"/>
    <s v="UK"/>
    <x v="14"/>
    <x v="1"/>
    <x v="1"/>
    <n v="7"/>
  </r>
  <r>
    <s v="ID1836"/>
    <d v="2012-06-13T19:40:16"/>
    <n v="1200000"/>
    <n v="1200000"/>
    <s v="INR"/>
    <n v="21369.500024931083"/>
    <s v="AM"/>
    <x v="3"/>
    <s v="India"/>
    <x v="0"/>
    <x v="0"/>
    <x v="1"/>
    <n v="7"/>
  </r>
  <r>
    <s v="ID1837"/>
    <d v="2012-06-13T20:39:18"/>
    <n v="425000"/>
    <n v="425000"/>
    <s v="INR"/>
    <n v="7568.3645921630914"/>
    <s v="accountant"/>
    <x v="5"/>
    <s v="India"/>
    <x v="0"/>
    <x v="2"/>
    <x v="1"/>
    <n v="6"/>
  </r>
  <r>
    <s v="ID1838"/>
    <d v="2012-06-13T23:32:36"/>
    <n v="50000"/>
    <n v="50000"/>
    <s v="GBP"/>
    <n v="78808.913603364199"/>
    <s v="Assistant Financial Accountant"/>
    <x v="5"/>
    <s v="UK"/>
    <x v="14"/>
    <x v="2"/>
    <x v="2"/>
    <n v="10"/>
  </r>
  <r>
    <s v="ID1839"/>
    <d v="2012-06-14T01:55:13"/>
    <n v="60000"/>
    <n v="60000"/>
    <s v="USD"/>
    <n v="60000"/>
    <s v="Business Analyst"/>
    <x v="0"/>
    <s v="USA"/>
    <x v="2"/>
    <x v="0"/>
    <x v="2"/>
    <n v="15"/>
  </r>
  <r>
    <s v="ID1840"/>
    <d v="2012-06-14T02:44:43"/>
    <n v="57000"/>
    <n v="57000"/>
    <s v="USD"/>
    <n v="57000"/>
    <s v="Staff Accountant"/>
    <x v="5"/>
    <s v="USA"/>
    <x v="2"/>
    <x v="0"/>
    <x v="1"/>
    <n v="9"/>
  </r>
  <r>
    <s v="ID1841"/>
    <d v="2012-06-14T04:22:36"/>
    <n v="40000"/>
    <n v="40000"/>
    <s v="USD"/>
    <n v="40000"/>
    <s v="Rates Analyst"/>
    <x v="0"/>
    <s v="USA"/>
    <x v="2"/>
    <x v="2"/>
    <x v="3"/>
    <n v="0"/>
  </r>
  <r>
    <s v="ID1842"/>
    <d v="2012-06-14T07:16:41"/>
    <n v="80000"/>
    <n v="80000"/>
    <s v="USD"/>
    <n v="80000"/>
    <s v="Project Controller"/>
    <x v="1"/>
    <s v="USA"/>
    <x v="2"/>
    <x v="0"/>
    <x v="1"/>
    <n v="9"/>
  </r>
  <r>
    <s v="ID1843"/>
    <d v="2012-06-14T12:27:30"/>
    <n v="118000"/>
    <n v="118000"/>
    <s v="USD"/>
    <n v="118000"/>
    <s v="AVP"/>
    <x v="4"/>
    <s v="USA"/>
    <x v="2"/>
    <x v="0"/>
    <x v="1"/>
    <n v="6"/>
  </r>
  <r>
    <s v="ID1844"/>
    <d v="2012-06-14T14:08:58"/>
    <n v="5000"/>
    <n v="60000"/>
    <s v="USD"/>
    <n v="60000"/>
    <s v="Analyst"/>
    <x v="0"/>
    <s v="UAE"/>
    <x v="21"/>
    <x v="0"/>
    <x v="1"/>
    <n v="5"/>
  </r>
  <r>
    <s v="ID1845"/>
    <d v="2012-06-14T18:27:04"/>
    <n v="560"/>
    <n v="6720"/>
    <s v="USD"/>
    <n v="6720"/>
    <s v="accoutant"/>
    <x v="5"/>
    <s v="India"/>
    <x v="0"/>
    <x v="0"/>
    <x v="1"/>
    <n v="5"/>
  </r>
  <r>
    <s v="ID1846"/>
    <d v="2012-06-14T22:03:05"/>
    <n v="1720"/>
    <n v="20640"/>
    <s v="USD"/>
    <n v="20640"/>
    <s v="Programme Officer"/>
    <x v="3"/>
    <s v="Singapore"/>
    <x v="30"/>
    <x v="0"/>
    <x v="3"/>
    <n v="3"/>
  </r>
  <r>
    <s v="ID1847"/>
    <d v="2012-06-15T00:35:45"/>
    <n v="50000"/>
    <n v="50000"/>
    <s v="USD"/>
    <n v="50000"/>
    <s v="Digital Media Analyst"/>
    <x v="0"/>
    <s v="USA"/>
    <x v="2"/>
    <x v="1"/>
    <x v="2"/>
    <n v="15"/>
  </r>
  <r>
    <s v="ID1848"/>
    <d v="2012-06-15T00:52:38"/>
    <n v="2000"/>
    <n v="24000"/>
    <s v="USD"/>
    <n v="24000"/>
    <s v="Plant Controller"/>
    <x v="1"/>
    <s v="Russia"/>
    <x v="13"/>
    <x v="1"/>
    <x v="2"/>
    <n v="23"/>
  </r>
  <r>
    <s v="ID1849"/>
    <d v="2012-06-15T01:02:48"/>
    <n v="60000"/>
    <n v="60000"/>
    <s v="USD"/>
    <n v="60000"/>
    <s v="Business Analyst"/>
    <x v="0"/>
    <s v="USA"/>
    <x v="2"/>
    <x v="2"/>
    <x v="3"/>
    <n v="3"/>
  </r>
  <r>
    <s v="ID1850"/>
    <d v="2012-06-15T01:10:09"/>
    <n v="37500"/>
    <n v="37500"/>
    <s v="USD"/>
    <n v="37500"/>
    <s v="consultant"/>
    <x v="8"/>
    <s v="India"/>
    <x v="0"/>
    <x v="1"/>
    <x v="3"/>
    <n v="0"/>
  </r>
  <r>
    <s v="ID1851"/>
    <d v="2012-06-15T02:24:44"/>
    <n v="40000"/>
    <n v="40000"/>
    <s v="USD"/>
    <n v="40000"/>
    <s v="Research Support Specialist"/>
    <x v="6"/>
    <s v="USA"/>
    <x v="2"/>
    <x v="0"/>
    <x v="3"/>
    <n v="1"/>
  </r>
  <r>
    <s v="ID1852"/>
    <d v="2012-06-15T02:30:11"/>
    <s v="US$ 85000"/>
    <n v="85000"/>
    <s v="USD"/>
    <n v="85000"/>
    <s v="Chief Financial Officer"/>
    <x v="4"/>
    <s v="USA"/>
    <x v="2"/>
    <x v="2"/>
    <x v="2"/>
    <n v="15"/>
  </r>
  <r>
    <s v="ID1853"/>
    <d v="2012-06-15T03:00:04"/>
    <n v="30000"/>
    <n v="30000"/>
    <s v="USD"/>
    <n v="30000"/>
    <s v="Trainee"/>
    <x v="0"/>
    <s v="Brazil"/>
    <x v="24"/>
    <x v="2"/>
    <x v="3"/>
    <n v="1"/>
  </r>
  <r>
    <s v="ID1854"/>
    <d v="2012-06-15T03:51:50"/>
    <s v="Â£33500"/>
    <n v="33500"/>
    <s v="GBP"/>
    <n v="52801.972114254015"/>
    <s v="Senior Manufacturing Engineer"/>
    <x v="2"/>
    <s v="UK"/>
    <x v="14"/>
    <x v="2"/>
    <x v="1"/>
    <n v="7"/>
  </r>
  <r>
    <s v="ID1855"/>
    <d v="2012-06-15T05:44:30"/>
    <n v="29000"/>
    <n v="29000"/>
    <s v="USD"/>
    <n v="29000"/>
    <s v="Customer Experence Engineer"/>
    <x v="2"/>
    <s v="USA"/>
    <x v="2"/>
    <x v="1"/>
    <x v="3"/>
    <n v="1"/>
  </r>
  <r>
    <s v="ID1857"/>
    <d v="2012-06-15T09:00:08"/>
    <n v="48000"/>
    <n v="48000"/>
    <s v="USD"/>
    <n v="48000"/>
    <s v="Accountant"/>
    <x v="5"/>
    <s v="USA"/>
    <x v="2"/>
    <x v="0"/>
    <x v="3"/>
    <n v="1"/>
  </r>
  <r>
    <s v="ID1858"/>
    <d v="2012-06-15T09:01:23"/>
    <n v="48000"/>
    <n v="48000"/>
    <s v="USD"/>
    <n v="48000"/>
    <s v="Accountant"/>
    <x v="5"/>
    <s v="USA"/>
    <x v="2"/>
    <x v="0"/>
    <x v="3"/>
    <n v="1"/>
  </r>
  <r>
    <s v="ID1859"/>
    <d v="2012-06-15T15:07:11"/>
    <n v="700"/>
    <n v="8400"/>
    <s v="USD"/>
    <n v="8400"/>
    <s v="Analyst"/>
    <x v="0"/>
    <s v="Baltic"/>
    <x v="104"/>
    <x v="1"/>
    <x v="3"/>
    <n v="0.3"/>
  </r>
  <r>
    <s v="ID1860"/>
    <d v="2012-06-15T15:43:42"/>
    <n v="270000"/>
    <n v="270000"/>
    <s v="INR"/>
    <n v="4808.137505609493"/>
    <s v="Team Lead"/>
    <x v="3"/>
    <s v="India"/>
    <x v="0"/>
    <x v="2"/>
    <x v="1"/>
    <n v="5"/>
  </r>
  <r>
    <s v="ID1861"/>
    <d v="2012-06-15T16:36:47"/>
    <n v="1400000"/>
    <n v="1400000"/>
    <s v="INR"/>
    <n v="24931.083362419595"/>
    <s v="Manager - Controlling"/>
    <x v="3"/>
    <s v="India"/>
    <x v="0"/>
    <x v="0"/>
    <x v="2"/>
    <n v="10"/>
  </r>
  <r>
    <s v="ID1862"/>
    <d v="2012-06-15T17:16:19"/>
    <s v="INR 700000"/>
    <n v="700000"/>
    <s v="INR"/>
    <n v="12465.541681209797"/>
    <s v="Sr. System Analyst"/>
    <x v="0"/>
    <s v="India"/>
    <x v="0"/>
    <x v="2"/>
    <x v="4"/>
    <n v="4"/>
  </r>
  <r>
    <s v="ID1863"/>
    <d v="2012-06-15T17:35:32"/>
    <n v="20000"/>
    <n v="20000"/>
    <s v="GBP"/>
    <n v="31523.565441345683"/>
    <s v="Accountant"/>
    <x v="5"/>
    <s v="UK"/>
    <x v="14"/>
    <x v="2"/>
    <x v="2"/>
    <n v="10"/>
  </r>
  <r>
    <s v="ID1864"/>
    <d v="2012-06-15T17:36:10"/>
    <s v="INR 1000000"/>
    <n v="1000000"/>
    <s v="INR"/>
    <n v="17807.916687442568"/>
    <s v="Sr.Manager"/>
    <x v="3"/>
    <s v="India"/>
    <x v="0"/>
    <x v="1"/>
    <x v="2"/>
    <n v="10"/>
  </r>
  <r>
    <s v="ID1865"/>
    <d v="2012-06-15T18:13:12"/>
    <n v="112000"/>
    <n v="112000"/>
    <s v="USD"/>
    <n v="112000"/>
    <s v="manager"/>
    <x v="3"/>
    <s v="USA"/>
    <x v="2"/>
    <x v="2"/>
    <x v="1"/>
    <n v="8"/>
  </r>
  <r>
    <s v="ID1866"/>
    <d v="2012-06-15T20:00:26"/>
    <n v="11000"/>
    <n v="11000"/>
    <s v="USD"/>
    <n v="11000"/>
    <s v="AM"/>
    <x v="3"/>
    <s v="India"/>
    <x v="0"/>
    <x v="1"/>
    <x v="1"/>
    <n v="8"/>
  </r>
  <r>
    <s v="ID1867"/>
    <d v="2012-06-15T20:50:49"/>
    <s v="EUR 90000"/>
    <n v="90000"/>
    <s v="EUR"/>
    <n v="114335.9495092447"/>
    <s v="Controller"/>
    <x v="1"/>
    <s v="mainland Europe (Euro zone)"/>
    <x v="89"/>
    <x v="2"/>
    <x v="2"/>
    <n v="20"/>
  </r>
  <r>
    <s v="ID1868"/>
    <d v="2012-06-15T21:32:16"/>
    <s v="$US16.110,72"/>
    <n v="16110"/>
    <s v="USD"/>
    <n v="16110"/>
    <s v="INFORMATION ANALIST"/>
    <x v="0"/>
    <s v="COLOMBIA"/>
    <x v="28"/>
    <x v="1"/>
    <x v="2"/>
    <n v="10"/>
  </r>
  <r>
    <s v="ID1869"/>
    <d v="2012-06-15T22:36:45"/>
    <n v="72000"/>
    <n v="72000"/>
    <s v="USD"/>
    <n v="72000"/>
    <s v="HR Supervisor"/>
    <x v="3"/>
    <s v="USA"/>
    <x v="2"/>
    <x v="0"/>
    <x v="2"/>
    <n v="10"/>
  </r>
  <r>
    <s v="ID1870"/>
    <d v="2012-06-15T23:21:00"/>
    <n v="60000"/>
    <n v="60000"/>
    <s v="USD"/>
    <n v="60000"/>
    <s v="Marketing Initatities Analyst"/>
    <x v="0"/>
    <s v="USA"/>
    <x v="2"/>
    <x v="1"/>
    <x v="2"/>
    <n v="10"/>
  </r>
  <r>
    <s v="ID1871"/>
    <d v="2012-06-15T23:50:11"/>
    <n v="67000"/>
    <n v="67000"/>
    <s v="USD"/>
    <n v="67000"/>
    <s v="Sales Compensation Analyst"/>
    <x v="0"/>
    <s v="USA"/>
    <x v="2"/>
    <x v="0"/>
    <x v="1"/>
    <n v="6"/>
  </r>
  <r>
    <s v="ID1872"/>
    <d v="2012-06-16T02:50:49"/>
    <n v="54000"/>
    <n v="54000"/>
    <s v="USD"/>
    <n v="54000"/>
    <s v="materials"/>
    <x v="0"/>
    <s v="USA"/>
    <x v="2"/>
    <x v="0"/>
    <x v="2"/>
    <n v="18"/>
  </r>
  <r>
    <s v="ID1873"/>
    <d v="2012-06-16T05:23:03"/>
    <n v="38666"/>
    <n v="38666"/>
    <s v="USD"/>
    <n v="38666"/>
    <s v="Actuarial Specialist"/>
    <x v="6"/>
    <s v="South Africa"/>
    <x v="11"/>
    <x v="1"/>
    <x v="2"/>
    <n v="10"/>
  </r>
  <r>
    <s v="ID1874"/>
    <d v="2012-06-16T06:17:53"/>
    <n v="63000"/>
    <n v="63000"/>
    <s v="USD"/>
    <n v="63000"/>
    <s v="Marketing Database Analyst"/>
    <x v="0"/>
    <s v="USA"/>
    <x v="2"/>
    <x v="0"/>
    <x v="1"/>
    <n v="6"/>
  </r>
  <r>
    <s v="ID1875"/>
    <d v="2012-06-16T08:10:59"/>
    <s v="63000 USD"/>
    <n v="63000"/>
    <s v="USD"/>
    <n v="63000"/>
    <s v="Financial Analyst"/>
    <x v="0"/>
    <s v="USA"/>
    <x v="2"/>
    <x v="1"/>
    <x v="3"/>
    <n v="1"/>
  </r>
  <r>
    <s v="ID1876"/>
    <d v="2012-06-16T14:10:51"/>
    <s v="INR 360000"/>
    <n v="360000"/>
    <s v="INR"/>
    <n v="6410.8500074793246"/>
    <s v="Analyst"/>
    <x v="0"/>
    <s v="India"/>
    <x v="0"/>
    <x v="1"/>
    <x v="3"/>
    <n v="2"/>
  </r>
  <r>
    <s v="ID1877"/>
    <d v="2012-06-16T17:07:45"/>
    <s v="INR 50000"/>
    <n v="600000"/>
    <s v="INR"/>
    <n v="10684.750012465542"/>
    <s v="Manager- Customer Support"/>
    <x v="3"/>
    <s v="India"/>
    <x v="0"/>
    <x v="0"/>
    <x v="2"/>
    <n v="12"/>
  </r>
  <r>
    <s v="ID1878"/>
    <d v="2012-06-16T17:14:03"/>
    <n v="40000"/>
    <n v="40000"/>
    <s v="USD"/>
    <n v="40000"/>
    <s v="Assistant Manager"/>
    <x v="3"/>
    <s v="India"/>
    <x v="0"/>
    <x v="0"/>
    <x v="1"/>
    <n v="5"/>
  </r>
  <r>
    <s v="ID1879"/>
    <d v="2012-06-16T17:49:27"/>
    <s v="3.5 lac"/>
    <n v="350000"/>
    <s v="INR"/>
    <n v="6232.7708406048987"/>
    <s v="Analyst"/>
    <x v="0"/>
    <s v="India"/>
    <x v="0"/>
    <x v="0"/>
    <x v="1"/>
    <n v="6"/>
  </r>
  <r>
    <s v="ID1880"/>
    <d v="2012-06-16T18:31:59"/>
    <n v="2342342"/>
    <n v="2342342"/>
    <s v="INR"/>
    <n v="41712.231189497601"/>
    <s v="3r23regedf"/>
    <x v="9"/>
    <s v="India"/>
    <x v="0"/>
    <x v="2"/>
    <x v="2"/>
    <n v="12"/>
  </r>
  <r>
    <s v="ID1881"/>
    <d v="2012-06-16T18:33:25"/>
    <s v="Rs. 700000"/>
    <n v="700000"/>
    <s v="INR"/>
    <n v="12465.541681209797"/>
    <s v="Revenue Focus Manager"/>
    <x v="3"/>
    <s v="India"/>
    <x v="0"/>
    <x v="2"/>
    <x v="1"/>
    <n v="9"/>
  </r>
  <r>
    <s v="ID1882"/>
    <d v="2012-06-16T22:24:30"/>
    <n v="20500"/>
    <n v="20500"/>
    <s v="GBP"/>
    <n v="32311.654577379326"/>
    <s v="analyst"/>
    <x v="0"/>
    <s v="UK"/>
    <x v="14"/>
    <x v="0"/>
    <x v="2"/>
    <n v="20"/>
  </r>
  <r>
    <s v="ID1883"/>
    <d v="2012-06-17T01:34:46"/>
    <s v="4,00,000"/>
    <n v="400000"/>
    <s v="INR"/>
    <n v="7123.1666749770275"/>
    <s v="technical analyst"/>
    <x v="0"/>
    <s v="India"/>
    <x v="0"/>
    <x v="3"/>
    <x v="3"/>
    <n v="2"/>
  </r>
  <r>
    <s v="ID1884"/>
    <d v="2012-06-17T04:02:00"/>
    <s v="US$100,000"/>
    <n v="100000"/>
    <s v="USD"/>
    <n v="100000"/>
    <s v="Senior Manager MIS"/>
    <x v="3"/>
    <s v="UAE"/>
    <x v="21"/>
    <x v="1"/>
    <x v="2"/>
    <n v="15"/>
  </r>
  <r>
    <s v="ID1885"/>
    <d v="2012-06-17T11:38:53"/>
    <n v="75000"/>
    <n v="75000"/>
    <s v="NZD"/>
    <n v="59819.107020370408"/>
    <s v="Commercial Accountant"/>
    <x v="5"/>
    <s v="New Zealand"/>
    <x v="49"/>
    <x v="0"/>
    <x v="4"/>
    <n v="4"/>
  </r>
  <r>
    <s v="ID1886"/>
    <d v="2012-06-17T12:00:57"/>
    <n v="25000"/>
    <n v="25000"/>
    <s v="USD"/>
    <n v="25000"/>
    <s v="Data Analyst"/>
    <x v="0"/>
    <s v="India"/>
    <x v="0"/>
    <x v="1"/>
    <x v="3"/>
    <n v="1.5"/>
  </r>
  <r>
    <s v="ID1887"/>
    <d v="2012-06-17T12:48:52"/>
    <n v="5000"/>
    <n v="5000"/>
    <s v="USD"/>
    <n v="5000"/>
    <s v="admin"/>
    <x v="0"/>
    <s v="India"/>
    <x v="0"/>
    <x v="2"/>
    <x v="2"/>
    <n v="10"/>
  </r>
  <r>
    <s v="ID1888"/>
    <d v="2012-06-17T13:26:38"/>
    <s v="AUD63000"/>
    <n v="63000"/>
    <s v="AUD"/>
    <n v="64254.308353366054"/>
    <s v="Financial Modelling adviser"/>
    <x v="5"/>
    <s v="Australia"/>
    <x v="16"/>
    <x v="1"/>
    <x v="3"/>
    <n v="3"/>
  </r>
  <r>
    <s v="ID1889"/>
    <d v="2012-06-17T16:01:50"/>
    <n v="60000"/>
    <n v="60000"/>
    <s v="EUR"/>
    <n v="76223.966339496474"/>
    <s v="pm"/>
    <x v="3"/>
    <s v="Germany"/>
    <x v="5"/>
    <x v="0"/>
    <x v="1"/>
    <n v="6"/>
  </r>
  <r>
    <s v="ID1890"/>
    <d v="2012-06-18T05:42:18"/>
    <n v="600000"/>
    <n v="600000"/>
    <s v="DKK"/>
    <n v="102542.54233725216"/>
    <s v="Engineer"/>
    <x v="2"/>
    <s v="DK"/>
    <x v="62"/>
    <x v="2"/>
    <x v="2"/>
    <n v="20"/>
  </r>
  <r>
    <s v="ID1891"/>
    <d v="2012-06-18T06:14:35"/>
    <n v="46000"/>
    <n v="46000"/>
    <s v="USD"/>
    <n v="46000"/>
    <s v="AML Analyst"/>
    <x v="0"/>
    <s v="USA"/>
    <x v="2"/>
    <x v="1"/>
    <x v="3"/>
    <n v="1"/>
  </r>
  <r>
    <s v="ID1892"/>
    <d v="2012-06-18T08:19:01"/>
    <n v="5000"/>
    <n v="5000"/>
    <s v="USD"/>
    <n v="5000"/>
    <s v="analyst "/>
    <x v="0"/>
    <s v="India"/>
    <x v="0"/>
    <x v="1"/>
    <x v="3"/>
    <n v="2"/>
  </r>
  <r>
    <s v="ID1893"/>
    <d v="2012-06-18T14:27:59"/>
    <s v="$AUD 76300"/>
    <n v="76300"/>
    <s v="AUD"/>
    <n v="77819.106783521114"/>
    <s v="Operations Analyst"/>
    <x v="0"/>
    <s v="Australia"/>
    <x v="16"/>
    <x v="1"/>
    <x v="3"/>
    <n v="3"/>
  </r>
  <r>
    <s v="ID1894"/>
    <d v="2012-06-18T17:51:52"/>
    <s v="Rs. 350000"/>
    <n v="350000"/>
    <s v="INR"/>
    <n v="6232.7708406048987"/>
    <s v="manager purchase"/>
    <x v="3"/>
    <s v="India"/>
    <x v="0"/>
    <x v="2"/>
    <x v="2"/>
    <n v="27"/>
  </r>
  <r>
    <s v="ID1895"/>
    <d v="2012-06-18T18:26:47"/>
    <s v="Â£35000"/>
    <n v="35000"/>
    <s v="GBP"/>
    <n v="55166.239522354947"/>
    <s v="Process Analyst"/>
    <x v="0"/>
    <s v="UK"/>
    <x v="14"/>
    <x v="1"/>
    <x v="2"/>
    <n v="34"/>
  </r>
  <r>
    <s v="ID1896"/>
    <d v="2012-06-19T00:23:24"/>
    <n v="45000"/>
    <n v="45000"/>
    <s v="USD"/>
    <n v="45000"/>
    <s v="Senior Accountant"/>
    <x v="5"/>
    <s v="USA"/>
    <x v="2"/>
    <x v="2"/>
    <x v="1"/>
    <n v="5"/>
  </r>
  <r>
    <s v="ID1897"/>
    <d v="2012-06-19T01:49:49"/>
    <s v="60k usd"/>
    <n v="60000"/>
    <s v="USD"/>
    <n v="60000"/>
    <s v="buyer"/>
    <x v="3"/>
    <s v="Canada"/>
    <x v="17"/>
    <x v="2"/>
    <x v="2"/>
    <n v="10"/>
  </r>
  <r>
    <s v="ID1898"/>
    <d v="2012-06-19T03:25:34"/>
    <n v="43000"/>
    <n v="43000"/>
    <s v="USD"/>
    <n v="43000"/>
    <s v="Performance Improvement Analyst"/>
    <x v="0"/>
    <s v="USA"/>
    <x v="2"/>
    <x v="0"/>
    <x v="1"/>
    <n v="5"/>
  </r>
  <r>
    <s v="ID1899"/>
    <d v="2012-06-19T04:55:06"/>
    <n v="28000"/>
    <n v="28000"/>
    <s v="EUR"/>
    <n v="35571.184291765021"/>
    <s v="controller"/>
    <x v="1"/>
    <s v="Spain"/>
    <x v="48"/>
    <x v="0"/>
    <x v="1"/>
    <n v="8"/>
  </r>
  <r>
    <s v="ID1900"/>
    <d v="2012-06-19T06:50:47"/>
    <n v="48000"/>
    <n v="48000"/>
    <s v="USD"/>
    <n v="48000"/>
    <s v="Inventory Analyst"/>
    <x v="0"/>
    <s v="USA"/>
    <x v="2"/>
    <x v="0"/>
    <x v="2"/>
    <n v="12"/>
  </r>
  <r>
    <s v="ID1901"/>
    <d v="2012-06-19T07:59:00"/>
    <n v="120000"/>
    <n v="120000"/>
    <s v="AUD"/>
    <n v="122389.15876831629"/>
    <s v="Manager"/>
    <x v="3"/>
    <s v="Australia"/>
    <x v="16"/>
    <x v="3"/>
    <x v="1"/>
    <n v="8"/>
  </r>
  <r>
    <s v="ID1902"/>
    <d v="2012-06-19T12:39:16"/>
    <n v="4000"/>
    <n v="4000"/>
    <s v="USD"/>
    <n v="4000"/>
    <s v="operator"/>
    <x v="0"/>
    <s v="India"/>
    <x v="0"/>
    <x v="2"/>
    <x v="4"/>
    <n v="4"/>
  </r>
  <r>
    <s v="ID1903"/>
    <d v="2012-06-19T15:15:38"/>
    <n v="250000"/>
    <n v="250000"/>
    <s v="INR"/>
    <n v="4451.9791718606421"/>
    <s v="MIS EXECUTIVE"/>
    <x v="7"/>
    <s v="India"/>
    <x v="0"/>
    <x v="0"/>
    <x v="3"/>
    <n v="3"/>
  </r>
  <r>
    <s v="ID1904"/>
    <d v="2012-06-19T17:01:38"/>
    <s v="52,224.00ETB"/>
    <n v="52224"/>
    <s v="ETB"/>
    <n v="2953.8461538461538"/>
    <s v="Project Costing &amp;Dashboard reporting"/>
    <x v="7"/>
    <s v="Ethiopia"/>
    <x v="105"/>
    <x v="0"/>
    <x v="3"/>
    <n v="3"/>
  </r>
  <r>
    <s v="ID1905"/>
    <d v="2012-06-19T18:17:42"/>
    <n v="25000"/>
    <n v="25000"/>
    <s v="GBP"/>
    <n v="39404.456801682099"/>
    <s v="Data Analyst"/>
    <x v="0"/>
    <s v="UK"/>
    <x v="14"/>
    <x v="0"/>
    <x v="3"/>
    <n v="3"/>
  </r>
  <r>
    <s v="ID1906"/>
    <d v="2012-06-19T19:33:25"/>
    <n v="74000"/>
    <n v="74000"/>
    <s v="AUD"/>
    <n v="75473.31457379504"/>
    <s v="Systems Analyst"/>
    <x v="0"/>
    <s v="Australia"/>
    <x v="16"/>
    <x v="0"/>
    <x v="1"/>
    <n v="8"/>
  </r>
  <r>
    <s v="ID1907"/>
    <d v="2012-06-19T20:16:30"/>
    <n v="750000"/>
    <n v="750000"/>
    <s v="INR"/>
    <n v="13355.937515581925"/>
    <s v="Analyst"/>
    <x v="0"/>
    <s v="India"/>
    <x v="0"/>
    <x v="0"/>
    <x v="1"/>
    <n v="5"/>
  </r>
  <r>
    <s v="ID1908"/>
    <d v="2012-06-19T20:35:35"/>
    <n v="25000"/>
    <n v="25000"/>
    <s v="USD"/>
    <n v="25000"/>
    <s v="Team Lead"/>
    <x v="3"/>
    <s v="India"/>
    <x v="0"/>
    <x v="0"/>
    <x v="2"/>
    <n v="10"/>
  </r>
  <r>
    <s v="ID1909"/>
    <d v="2012-06-19T21:01:21"/>
    <n v="420000"/>
    <n v="420000"/>
    <s v="INR"/>
    <n v="7479.3250087258784"/>
    <s v="Analyst"/>
    <x v="0"/>
    <s v="India"/>
    <x v="0"/>
    <x v="0"/>
    <x v="3"/>
    <n v="2"/>
  </r>
  <r>
    <s v="ID1910"/>
    <d v="2012-06-19T21:06:16"/>
    <n v="62000"/>
    <n v="62000"/>
    <s v="USD"/>
    <n v="62000"/>
    <s v="Analyst"/>
    <x v="0"/>
    <s v="USA"/>
    <x v="2"/>
    <x v="0"/>
    <x v="4"/>
    <n v="4"/>
  </r>
  <r>
    <s v="ID1911"/>
    <d v="2012-06-19T21:32:36"/>
    <n v="48000"/>
    <n v="48000"/>
    <s v="USD"/>
    <n v="48000"/>
    <s v="Marketing Analyst Co-op"/>
    <x v="0"/>
    <s v="USA"/>
    <x v="2"/>
    <x v="0"/>
    <x v="3"/>
    <n v="1"/>
  </r>
  <r>
    <s v="ID1912"/>
    <d v="2012-06-19T22:42:55"/>
    <n v="5000"/>
    <n v="5000"/>
    <s v="USD"/>
    <n v="5000"/>
    <s v="abc"/>
    <x v="9"/>
    <s v="India"/>
    <x v="0"/>
    <x v="0"/>
    <x v="3"/>
    <n v="3"/>
  </r>
  <r>
    <s v="ID1914"/>
    <d v="2012-06-20T00:27:54"/>
    <s v="Rs23000/month"/>
    <n v="276000"/>
    <s v="INR"/>
    <n v="4914.9850057341491"/>
    <s v="MIS specialist"/>
    <x v="7"/>
    <s v="India"/>
    <x v="0"/>
    <x v="1"/>
    <x v="1"/>
    <n v="6"/>
  </r>
  <r>
    <s v="ID1915"/>
    <d v="2012-06-20T00:55:28"/>
    <n v="75000"/>
    <n v="75000"/>
    <s v="USD"/>
    <n v="75000"/>
    <s v="Data Analyst"/>
    <x v="0"/>
    <s v="USA"/>
    <x v="2"/>
    <x v="3"/>
    <x v="3"/>
    <n v="3"/>
  </r>
  <r>
    <s v="ID1916"/>
    <d v="2012-06-20T01:20:49"/>
    <n v="250000"/>
    <n v="250000"/>
    <s v="INR"/>
    <n v="4451.9791718606421"/>
    <s v="research associate"/>
    <x v="0"/>
    <s v="India"/>
    <x v="0"/>
    <x v="4"/>
    <x v="3"/>
    <n v="1.6"/>
  </r>
  <r>
    <s v="ID1917"/>
    <d v="2012-06-20T01:43:12"/>
    <n v="700"/>
    <n v="8400"/>
    <s v="USD"/>
    <n v="8400"/>
    <s v="Sr. Executive MIS"/>
    <x v="7"/>
    <s v="India"/>
    <x v="0"/>
    <x v="1"/>
    <x v="1"/>
    <n v="6"/>
  </r>
  <r>
    <s v="ID1918"/>
    <d v="2012-06-20T01:54:10"/>
    <n v="20000"/>
    <n v="20000"/>
    <s v="USD"/>
    <n v="20000"/>
    <s v="Monitoring and Evaluation Officer"/>
    <x v="3"/>
    <s v="India"/>
    <x v="0"/>
    <x v="2"/>
    <x v="1"/>
    <n v="5"/>
  </r>
  <r>
    <s v="ID1919"/>
    <d v="2012-06-20T02:31:52"/>
    <n v="110000"/>
    <n v="110000"/>
    <s v="USD"/>
    <n v="110000"/>
    <s v="Vice President - Finance"/>
    <x v="4"/>
    <s v="USA"/>
    <x v="2"/>
    <x v="0"/>
    <x v="2"/>
    <n v="10"/>
  </r>
  <r>
    <s v="ID1920"/>
    <d v="2012-06-20T03:52:40"/>
    <n v="50000"/>
    <n v="50000"/>
    <s v="USD"/>
    <n v="50000"/>
    <s v="Operations Analyst "/>
    <x v="0"/>
    <s v="USA"/>
    <x v="2"/>
    <x v="1"/>
    <x v="4"/>
    <n v="3.5"/>
  </r>
  <r>
    <s v="ID1921"/>
    <d v="2012-06-20T03:55:55"/>
    <n v="46000"/>
    <n v="46000"/>
    <s v="USD"/>
    <n v="46000"/>
    <s v="Poultry Analyst"/>
    <x v="0"/>
    <s v="USA"/>
    <x v="2"/>
    <x v="0"/>
    <x v="1"/>
    <n v="8"/>
  </r>
  <r>
    <s v="ID1922"/>
    <d v="2012-06-20T05:03:44"/>
    <n v="115000"/>
    <n v="115000"/>
    <s v="USD"/>
    <n v="115000"/>
    <s v="Business Analyst"/>
    <x v="0"/>
    <s v="USA"/>
    <x v="2"/>
    <x v="1"/>
    <x v="2"/>
    <n v="15"/>
  </r>
  <r>
    <s v="ID1924"/>
    <d v="2012-06-20T12:53:56"/>
    <n v="180000"/>
    <n v="180000"/>
    <s v="INR"/>
    <n v="3205.4250037396623"/>
    <s v="Customer Resolution"/>
    <x v="0"/>
    <s v="India"/>
    <x v="0"/>
    <x v="0"/>
    <x v="3"/>
    <n v="3"/>
  </r>
  <r>
    <s v="ID1925"/>
    <d v="2012-06-20T13:05:17"/>
    <s v="60000 EUR"/>
    <n v="60000"/>
    <s v="EUR"/>
    <n v="76223.966339496474"/>
    <s v="Project Manager"/>
    <x v="3"/>
    <s v="Europe"/>
    <x v="89"/>
    <x v="2"/>
    <x v="2"/>
    <n v="20"/>
  </r>
  <r>
    <s v="ID1927"/>
    <d v="2012-06-20T14:08:51"/>
    <n v="52500"/>
    <n v="52500"/>
    <s v="USD"/>
    <n v="52500"/>
    <s v="Business Analist"/>
    <x v="0"/>
    <s v="south africa"/>
    <x v="11"/>
    <x v="0"/>
    <x v="2"/>
    <n v="21"/>
  </r>
  <r>
    <s v="ID1928"/>
    <d v="2012-06-20T20:58:23"/>
    <n v="8400"/>
    <n v="100800"/>
    <s v="USD"/>
    <n v="100800"/>
    <s v="AVP"/>
    <x v="4"/>
    <s v="Oman"/>
    <x v="106"/>
    <x v="0"/>
    <x v="4"/>
    <n v="4"/>
  </r>
  <r>
    <s v="ID1929"/>
    <d v="2012-06-21T03:46:23"/>
    <n v="21000"/>
    <n v="21000"/>
    <s v="USD"/>
    <n v="21000"/>
    <s v="eorl"/>
    <x v="9"/>
    <s v="India"/>
    <x v="0"/>
    <x v="1"/>
    <x v="1"/>
    <n v="5"/>
  </r>
  <r>
    <s v="ID1930"/>
    <d v="2012-06-21T04:06:15"/>
    <n v="40000"/>
    <n v="40000"/>
    <s v="USD"/>
    <n v="40000"/>
    <s v="Corporate Trainer"/>
    <x v="0"/>
    <s v="USA"/>
    <x v="2"/>
    <x v="3"/>
    <x v="3"/>
    <n v="3"/>
  </r>
  <r>
    <s v="ID1931"/>
    <d v="2012-06-21T04:44:20"/>
    <n v="46359"/>
    <n v="46359"/>
    <s v="USD"/>
    <n v="46359"/>
    <s v="Data Analyst"/>
    <x v="0"/>
    <s v="USA"/>
    <x v="2"/>
    <x v="1"/>
    <x v="1"/>
    <n v="5"/>
  </r>
  <r>
    <s v="ID1932"/>
    <d v="2012-06-21T04:46:24"/>
    <n v="70000"/>
    <n v="70000"/>
    <s v="USD"/>
    <n v="70000"/>
    <s v="Administrative Coordinator"/>
    <x v="0"/>
    <s v="USA"/>
    <x v="2"/>
    <x v="0"/>
    <x v="2"/>
    <n v="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W4:X14" firstHeaderRow="1" firstDataRow="1" firstDataCol="1"/>
  <pivotFields count="13">
    <pivotField showAll="0"/>
    <pivotField numFmtId="164" showAll="0"/>
    <pivotField showAll="0"/>
    <pivotField showAll="0"/>
    <pivotField showAll="0"/>
    <pivotField dataField="1" numFmtId="165" showAll="0"/>
    <pivotField showAll="0"/>
    <pivotField axis="axisRow" showAll="0">
      <items count="11">
        <item x="5"/>
        <item x="0"/>
        <item x="8"/>
        <item x="1"/>
        <item x="4"/>
        <item x="2"/>
        <item x="3"/>
        <item h="1" x="9"/>
        <item x="7"/>
        <item x="6"/>
        <item t="default"/>
      </items>
    </pivotField>
    <pivotField showAll="0"/>
    <pivotField showAll="0"/>
    <pivotField showAll="0"/>
    <pivotField showAll="0" defaultSubtotal="0"/>
    <pivotField showAll="0"/>
  </pivotFields>
  <rowFields count="1">
    <field x="7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8"/>
    </i>
    <i>
      <x v="9"/>
    </i>
    <i t="grand">
      <x/>
    </i>
  </rowItems>
  <colItems count="1">
    <i/>
  </colItems>
  <dataFields count="1">
    <dataField name="Average of Salary in USD" fld="5" subtotal="average" baseField="0" baseItem="0" numFmtId="166"/>
  </dataFields>
  <formats count="1">
    <format dxfId="5">
      <pivotArea outline="0" collapsedLevelsAreSubtotals="1" fieldPosition="0"/>
    </format>
  </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3" minRefreshableVersion="3" showCalcMbrs="0" itemPrintTitles="1" createdVersion="3" indent="0" outline="1" outlineData="1" multipleFieldFilters="0">
  <location ref="A3:I14" firstHeaderRow="1" firstDataRow="2" firstDataCol="1"/>
  <pivotFields count="6">
    <pivotField dataField="1" numFmtId="165" showAll="0"/>
    <pivotField showAll="0"/>
    <pivotField axis="axisRow" showAll="0" sortType="descending">
      <items count="11">
        <item x="4"/>
        <item x="3"/>
        <item x="0"/>
        <item x="6"/>
        <item x="1"/>
        <item x="8"/>
        <item x="2"/>
        <item h="1" x="9"/>
        <item x="7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Col" multipleItemSelectionAllowed="1" showAll="0">
      <items count="108">
        <item m="1" x="35"/>
        <item m="1" x="76"/>
        <item m="1" x="67"/>
        <item m="1" x="40"/>
        <item m="1" x="15"/>
        <item m="1" x="52"/>
        <item x="0"/>
        <item m="1" x="104"/>
        <item m="1" x="98"/>
        <item m="1" x="25"/>
        <item m="1" x="75"/>
        <item m="1" x="79"/>
        <item m="1" x="10"/>
        <item m="1" x="95"/>
        <item m="1" x="60"/>
        <item m="1" x="32"/>
        <item m="1" x="63"/>
        <item m="1" x="18"/>
        <item m="1" x="100"/>
        <item x="1"/>
        <item m="1" x="31"/>
        <item m="1" x="33"/>
        <item m="1" x="23"/>
        <item m="1" x="17"/>
        <item m="1" x="64"/>
        <item m="1" x="77"/>
        <item m="1" x="62"/>
        <item m="1" x="7"/>
        <item m="1" x="44"/>
        <item m="1" x="27"/>
        <item m="1" x="94"/>
        <item m="1" x="87"/>
        <item m="1" x="39"/>
        <item m="1" x="65"/>
        <item m="1" x="58"/>
        <item m="1" x="13"/>
        <item m="1" x="8"/>
        <item m="1" x="74"/>
        <item m="1" x="59"/>
        <item m="1" x="19"/>
        <item m="1" x="21"/>
        <item m="1" x="54"/>
        <item m="1" x="48"/>
        <item x="2"/>
        <item m="1" x="81"/>
        <item m="1" x="90"/>
        <item m="1" x="22"/>
        <item m="1" x="69"/>
        <item m="1" x="28"/>
        <item m="1" x="105"/>
        <item m="1" x="12"/>
        <item m="1" x="45"/>
        <item m="1" x="49"/>
        <item m="1" x="92"/>
        <item m="1" x="24"/>
        <item m="1" x="29"/>
        <item m="1" x="106"/>
        <item m="1" x="34"/>
        <item m="1" x="82"/>
        <item m="1" x="93"/>
        <item m="1" x="36"/>
        <item m="1" x="61"/>
        <item m="1" x="26"/>
        <item m="1" x="57"/>
        <item m="1" x="68"/>
        <item m="1" x="38"/>
        <item x="3"/>
        <item m="1" x="37"/>
        <item m="1" x="42"/>
        <item m="1" x="72"/>
        <item m="1" x="78"/>
        <item x="4"/>
        <item m="1" x="47"/>
        <item m="1" x="51"/>
        <item m="1" x="86"/>
        <item m="1" x="30"/>
        <item m="1" x="66"/>
        <item m="1" x="71"/>
        <item m="1" x="53"/>
        <item m="1" x="88"/>
        <item m="1" x="84"/>
        <item m="1" x="43"/>
        <item m="1" x="70"/>
        <item m="1" x="9"/>
        <item m="1" x="83"/>
        <item m="1" x="73"/>
        <item m="1" x="102"/>
        <item m="1" x="56"/>
        <item m="1" x="14"/>
        <item m="1" x="101"/>
        <item m="1" x="50"/>
        <item m="1" x="55"/>
        <item m="1" x="41"/>
        <item m="1" x="11"/>
        <item m="1" x="80"/>
        <item m="1" x="91"/>
        <item m="1" x="96"/>
        <item m="1" x="89"/>
        <item m="1" x="46"/>
        <item x="5"/>
        <item m="1" x="99"/>
        <item m="1" x="85"/>
        <item x="6"/>
        <item m="1" x="103"/>
        <item m="1" x="20"/>
        <item m="1" x="16"/>
        <item m="1" x="97"/>
        <item t="default"/>
      </items>
    </pivotField>
    <pivotField showAll="0"/>
    <pivotField showAll="0"/>
  </pivotFields>
  <rowFields count="1">
    <field x="2"/>
  </rowFields>
  <rowItems count="10">
    <i>
      <x v="4"/>
    </i>
    <i>
      <x v="3"/>
    </i>
    <i>
      <x v="2"/>
    </i>
    <i>
      <x v="9"/>
    </i>
    <i>
      <x v="5"/>
    </i>
    <i>
      <x v="1"/>
    </i>
    <i>
      <x/>
    </i>
    <i>
      <x v="6"/>
    </i>
    <i>
      <x v="8"/>
    </i>
    <i t="grand">
      <x/>
    </i>
  </rowItems>
  <colFields count="1">
    <field x="3"/>
  </colFields>
  <colItems count="8">
    <i>
      <x v="6"/>
    </i>
    <i>
      <x v="19"/>
    </i>
    <i>
      <x v="43"/>
    </i>
    <i>
      <x v="66"/>
    </i>
    <i>
      <x v="71"/>
    </i>
    <i>
      <x v="99"/>
    </i>
    <i>
      <x v="102"/>
    </i>
    <i t="grand">
      <x/>
    </i>
  </colItems>
  <dataFields count="1">
    <dataField name="Average of Salary in USD" fld="0" subtotal="average" baseField="0" baseItem="0" numFmtId="165"/>
  </dataFields>
  <formats count="1">
    <format dxfId="6">
      <pivotArea outline="0" collapsedLevelsAreSubtotals="1" fieldPosition="0"/>
    </format>
  </format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3" minRefreshableVersion="3" showCalcMbrs="0" colGrandTotals="0" itemPrintTitles="1" createdVersion="3" indent="0" outline="1" outlineData="1" multipleFieldFilters="0">
  <location ref="A13:E17" firstHeaderRow="1" firstDataRow="2" firstDataCol="1" rowPageCount="1" colPageCount="1"/>
  <pivotFields count="13">
    <pivotField showAll="0"/>
    <pivotField numFmtId="164" showAll="0"/>
    <pivotField showAll="0"/>
    <pivotField showAll="0"/>
    <pivotField showAll="0"/>
    <pivotField dataField="1" numFmtId="165" showAll="0"/>
    <pivotField showAll="0"/>
    <pivotField axis="axisRow" showAll="0">
      <items count="11">
        <item h="1" x="5"/>
        <item x="0"/>
        <item h="1" x="8"/>
        <item h="1" x="1"/>
        <item h="1" x="4"/>
        <item h="1" x="2"/>
        <item x="3"/>
        <item h="1" x="9"/>
        <item h="1" x="7"/>
        <item h="1" x="6"/>
        <item t="default"/>
      </items>
    </pivotField>
    <pivotField showAll="0"/>
    <pivotField axis="axisCol" multipleItemSelectionAllowed="1" showAll="0">
      <items count="108">
        <item h="1" x="72"/>
        <item h="1" x="25"/>
        <item h="1" x="81"/>
        <item h="1" x="102"/>
        <item h="1" x="65"/>
        <item h="1" x="75"/>
        <item x="2"/>
        <item x="0"/>
        <item h="1" x="88"/>
        <item h="1" x="99"/>
        <item h="1" x="104"/>
        <item h="1" x="37"/>
        <item h="1" x="12"/>
        <item h="1" x="31"/>
        <item h="1" x="60"/>
        <item h="1" x="90"/>
        <item h="1" x="20"/>
        <item h="1" x="24"/>
        <item h="1" x="94"/>
        <item h="1" x="57"/>
        <item h="1" x="17"/>
        <item h="1" x="78"/>
        <item h="1" x="50"/>
        <item h="1" x="54"/>
        <item h="1" x="28"/>
        <item h="1" x="39"/>
        <item h="1" x="1"/>
        <item h="1" x="69"/>
        <item h="1" x="62"/>
        <item h="1" x="42"/>
        <item h="1" x="34"/>
        <item h="1" x="59"/>
        <item h="1" x="45"/>
        <item h="1" x="105"/>
        <item h="1" x="89"/>
        <item h="1" x="41"/>
        <item h="1" x="19"/>
        <item h="1" x="5"/>
        <item h="1" x="87"/>
        <item h="1" x="27"/>
        <item h="1" x="53"/>
        <item h="1" x="103"/>
        <item h="1" x="9"/>
        <item h="1" x="4"/>
        <item h="1" x="56"/>
        <item h="1" x="40"/>
        <item h="1" x="8"/>
        <item h="1" x="35"/>
        <item h="1" x="63"/>
        <item h="1" x="52"/>
        <item h="1" x="82"/>
        <item h="1" x="77"/>
        <item h="1" x="68"/>
        <item h="1" x="83"/>
        <item h="1" x="97"/>
        <item h="1" x="93"/>
        <item h="1" x="58"/>
        <item h="1" x="74"/>
        <item h="1" x="98"/>
        <item h="1" x="26"/>
        <item h="1" x="84"/>
        <item h="1" x="79"/>
        <item h="1" x="96"/>
        <item h="1" x="46"/>
        <item h="1" x="85"/>
        <item h="1" x="92"/>
        <item h="1" x="18"/>
        <item h="1" x="49"/>
        <item h="1" x="61"/>
        <item h="1" x="47"/>
        <item h="1" x="106"/>
        <item h="1" x="3"/>
        <item h="1" x="23"/>
        <item h="1" x="76"/>
        <item h="1" x="95"/>
        <item h="1" x="33"/>
        <item h="1" x="15"/>
        <item h="1" x="7"/>
        <item h="1" x="66"/>
        <item h="1" x="44"/>
        <item h="1" x="80"/>
        <item h="1" x="38"/>
        <item h="1" x="13"/>
        <item h="1" x="22"/>
        <item h="1" x="51"/>
        <item h="1" x="30"/>
        <item h="1" x="100"/>
        <item h="1" x="71"/>
        <item h="1" x="43"/>
        <item h="1" x="11"/>
        <item h="1" x="48"/>
        <item h="1" x="55"/>
        <item h="1" x="36"/>
        <item h="1" x="10"/>
        <item h="1" x="32"/>
        <item h="1" x="101"/>
        <item h="1" x="29"/>
        <item h="1" x="21"/>
        <item h="1" x="86"/>
        <item x="14"/>
        <item x="16"/>
        <item h="1" x="6"/>
        <item h="1" x="64"/>
        <item h="1" x="67"/>
        <item h="1" x="91"/>
        <item h="1" x="73"/>
        <item h="1" x="70"/>
        <item t="default"/>
      </items>
    </pivotField>
    <pivotField axis="axisPage" multipleItemSelectionAllowed="1" showAll="0">
      <items count="6">
        <item h="1" x="3"/>
        <item h="1" x="2"/>
        <item h="1" x="0"/>
        <item x="1"/>
        <item h="1" x="4"/>
        <item t="default"/>
      </items>
    </pivotField>
    <pivotField showAll="0"/>
    <pivotField showAll="0"/>
  </pivotFields>
  <rowFields count="1">
    <field x="7"/>
  </rowFields>
  <rowItems count="3">
    <i>
      <x v="1"/>
    </i>
    <i>
      <x v="6"/>
    </i>
    <i t="grand">
      <x/>
    </i>
  </rowItems>
  <colFields count="1">
    <field x="9"/>
  </colFields>
  <colItems count="4">
    <i>
      <x v="6"/>
    </i>
    <i>
      <x v="7"/>
    </i>
    <i>
      <x v="99"/>
    </i>
    <i>
      <x v="100"/>
    </i>
  </colItems>
  <pageFields count="1">
    <pageField fld="10" hier="-1"/>
  </pageFields>
  <dataFields count="1">
    <dataField name="Average of Salary in USD" fld="5" subtotal="average" baseField="0" baseItem="0" numFmtId="166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PivotTable3" cacheId="1" applyNumberFormats="0" applyBorderFormats="0" applyFontFormats="0" applyPatternFormats="0" applyAlignmentFormats="0" applyWidthHeightFormats="1" dataCaption="Values" updatedVersion="3" minRefreshableVersion="3" showCalcMbrs="0" colGrandTotals="0" itemPrintTitles="1" createdVersion="3" indent="0" outline="1" outlineData="1" multipleFieldFilters="0">
  <location ref="A4:E8" firstHeaderRow="1" firstDataRow="2" firstDataCol="1" rowPageCount="1" colPageCount="1"/>
  <pivotFields count="13">
    <pivotField showAll="0"/>
    <pivotField numFmtId="164" showAll="0"/>
    <pivotField showAll="0"/>
    <pivotField showAll="0"/>
    <pivotField showAll="0"/>
    <pivotField dataField="1" numFmtId="165" showAll="0"/>
    <pivotField showAll="0"/>
    <pivotField axis="axisRow" showAll="0">
      <items count="11">
        <item h="1" x="5"/>
        <item x="0"/>
        <item h="1" x="8"/>
        <item h="1" x="1"/>
        <item h="1" x="4"/>
        <item h="1" x="2"/>
        <item x="3"/>
        <item h="1" x="9"/>
        <item h="1" x="7"/>
        <item h="1" x="6"/>
        <item t="default"/>
      </items>
    </pivotField>
    <pivotField showAll="0"/>
    <pivotField axis="axisCol" multipleItemSelectionAllowed="1" showAll="0">
      <items count="108">
        <item h="1" x="72"/>
        <item h="1" x="25"/>
        <item h="1" x="81"/>
        <item h="1" x="102"/>
        <item h="1" x="65"/>
        <item h="1" x="75"/>
        <item x="2"/>
        <item x="0"/>
        <item h="1" x="88"/>
        <item h="1" x="99"/>
        <item h="1" x="104"/>
        <item h="1" x="37"/>
        <item h="1" x="12"/>
        <item h="1" x="31"/>
        <item h="1" x="60"/>
        <item h="1" x="90"/>
        <item h="1" x="20"/>
        <item h="1" x="24"/>
        <item h="1" x="94"/>
        <item h="1" x="57"/>
        <item h="1" x="17"/>
        <item h="1" x="78"/>
        <item h="1" x="50"/>
        <item h="1" x="54"/>
        <item h="1" x="28"/>
        <item h="1" x="39"/>
        <item h="1" x="1"/>
        <item h="1" x="69"/>
        <item h="1" x="62"/>
        <item h="1" x="42"/>
        <item h="1" x="34"/>
        <item h="1" x="59"/>
        <item h="1" x="45"/>
        <item h="1" x="105"/>
        <item h="1" x="89"/>
        <item h="1" x="41"/>
        <item h="1" x="19"/>
        <item h="1" x="5"/>
        <item h="1" x="87"/>
        <item h="1" x="27"/>
        <item h="1" x="53"/>
        <item h="1" x="103"/>
        <item h="1" x="9"/>
        <item h="1" x="4"/>
        <item h="1" x="56"/>
        <item h="1" x="40"/>
        <item h="1" x="8"/>
        <item h="1" x="35"/>
        <item h="1" x="63"/>
        <item h="1" x="52"/>
        <item h="1" x="82"/>
        <item h="1" x="77"/>
        <item h="1" x="68"/>
        <item h="1" x="83"/>
        <item h="1" x="97"/>
        <item h="1" x="93"/>
        <item h="1" x="58"/>
        <item h="1" x="74"/>
        <item h="1" x="98"/>
        <item h="1" x="26"/>
        <item h="1" x="84"/>
        <item h="1" x="79"/>
        <item h="1" x="96"/>
        <item h="1" x="46"/>
        <item h="1" x="85"/>
        <item h="1" x="92"/>
        <item h="1" x="18"/>
        <item h="1" x="49"/>
        <item h="1" x="61"/>
        <item h="1" x="47"/>
        <item h="1" x="106"/>
        <item h="1" x="3"/>
        <item h="1" x="23"/>
        <item h="1" x="76"/>
        <item h="1" x="95"/>
        <item h="1" x="33"/>
        <item h="1" x="15"/>
        <item h="1" x="7"/>
        <item h="1" x="66"/>
        <item h="1" x="44"/>
        <item h="1" x="80"/>
        <item h="1" x="38"/>
        <item h="1" x="13"/>
        <item h="1" x="22"/>
        <item h="1" x="51"/>
        <item h="1" x="30"/>
        <item h="1" x="100"/>
        <item h="1" x="71"/>
        <item h="1" x="43"/>
        <item h="1" x="11"/>
        <item h="1" x="48"/>
        <item h="1" x="55"/>
        <item h="1" x="36"/>
        <item h="1" x="10"/>
        <item h="1" x="32"/>
        <item h="1" x="101"/>
        <item h="1" x="29"/>
        <item h="1" x="21"/>
        <item h="1" x="86"/>
        <item x="14"/>
        <item x="16"/>
        <item h="1" x="6"/>
        <item h="1" x="64"/>
        <item h="1" x="67"/>
        <item h="1" x="91"/>
        <item h="1" x="73"/>
        <item h="1" x="70"/>
        <item t="default"/>
      </items>
    </pivotField>
    <pivotField axis="axisPage" multipleItemSelectionAllowed="1" showAll="0">
      <items count="6">
        <item x="3"/>
        <item x="2"/>
        <item x="0"/>
        <item h="1" x="1"/>
        <item h="1" x="4"/>
        <item t="default"/>
      </items>
    </pivotField>
    <pivotField showAll="0"/>
    <pivotField showAll="0"/>
  </pivotFields>
  <rowFields count="1">
    <field x="7"/>
  </rowFields>
  <rowItems count="3">
    <i>
      <x v="1"/>
    </i>
    <i>
      <x v="6"/>
    </i>
    <i t="grand">
      <x/>
    </i>
  </rowItems>
  <colFields count="1">
    <field x="9"/>
  </colFields>
  <colItems count="4">
    <i>
      <x v="6"/>
    </i>
    <i>
      <x v="7"/>
    </i>
    <i>
      <x v="99"/>
    </i>
    <i>
      <x v="100"/>
    </i>
  </colItems>
  <pageFields count="1">
    <pageField fld="10" hier="-1"/>
  </pageFields>
  <dataFields count="1">
    <dataField name="Average of Salary in USD" fld="5" subtotal="average" baseField="0" baseItem="0" numFmtId="166"/>
  </dataFields>
  <formats count="1">
    <format dxfId="1">
      <pivotArea outline="0" collapsedLevelsAreSubtotals="1" fieldPosition="0"/>
    </format>
  </formats>
  <pivotTableStyleInfo name="PivotStyleLight16" showRowHeaders="1" showColHeaders="1" showRowStripes="0" showColStripes="0" showLastColumn="1"/>
</pivotTableDefinition>
</file>

<file path=xl/pivotTables/pivotTable5.xml><?xml version="1.0" encoding="utf-8"?>
<pivotTableDefinition xmlns="http://schemas.openxmlformats.org/spreadsheetml/2006/main" name="PivotTable3" cacheId="1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4:K113" firstHeaderRow="1" firstDataRow="2" firstDataCol="1"/>
  <pivotFields count="13">
    <pivotField showAll="0"/>
    <pivotField numFmtId="164" showAll="0"/>
    <pivotField showAll="0"/>
    <pivotField showAll="0"/>
    <pivotField showAll="0"/>
    <pivotField dataField="1" numFmtId="165" showAll="0"/>
    <pivotField showAll="0"/>
    <pivotField axis="axisCol" showAll="0">
      <items count="11">
        <item x="5"/>
        <item x="0"/>
        <item x="8"/>
        <item x="1"/>
        <item x="4"/>
        <item x="2"/>
        <item x="3"/>
        <item h="1" x="9"/>
        <item x="7"/>
        <item x="6"/>
        <item t="default"/>
      </items>
    </pivotField>
    <pivotField showAll="0"/>
    <pivotField axis="axisRow" showAll="0">
      <items count="108">
        <item x="72"/>
        <item x="25"/>
        <item x="81"/>
        <item x="102"/>
        <item x="65"/>
        <item x="75"/>
        <item x="16"/>
        <item x="88"/>
        <item x="99"/>
        <item x="104"/>
        <item x="37"/>
        <item x="12"/>
        <item x="31"/>
        <item x="60"/>
        <item x="90"/>
        <item x="20"/>
        <item x="24"/>
        <item x="94"/>
        <item x="57"/>
        <item x="17"/>
        <item x="78"/>
        <item x="50"/>
        <item x="54"/>
        <item x="28"/>
        <item x="39"/>
        <item x="1"/>
        <item x="69"/>
        <item x="62"/>
        <item x="42"/>
        <item x="34"/>
        <item x="59"/>
        <item x="45"/>
        <item x="105"/>
        <item x="89"/>
        <item x="41"/>
        <item x="19"/>
        <item x="5"/>
        <item x="87"/>
        <item x="27"/>
        <item x="53"/>
        <item x="103"/>
        <item x="9"/>
        <item x="4"/>
        <item x="0"/>
        <item x="56"/>
        <item x="40"/>
        <item x="8"/>
        <item x="35"/>
        <item x="63"/>
        <item x="52"/>
        <item x="82"/>
        <item x="77"/>
        <item x="68"/>
        <item x="83"/>
        <item x="97"/>
        <item x="93"/>
        <item x="58"/>
        <item x="74"/>
        <item x="98"/>
        <item x="26"/>
        <item x="84"/>
        <item x="79"/>
        <item x="96"/>
        <item x="46"/>
        <item x="85"/>
        <item x="92"/>
        <item x="18"/>
        <item x="49"/>
        <item x="61"/>
        <item x="47"/>
        <item x="106"/>
        <item x="3"/>
        <item x="23"/>
        <item x="76"/>
        <item x="95"/>
        <item x="33"/>
        <item x="15"/>
        <item x="7"/>
        <item x="66"/>
        <item x="44"/>
        <item x="80"/>
        <item x="38"/>
        <item x="13"/>
        <item x="22"/>
        <item x="51"/>
        <item x="30"/>
        <item x="100"/>
        <item x="71"/>
        <item x="43"/>
        <item x="11"/>
        <item x="48"/>
        <item x="55"/>
        <item x="36"/>
        <item x="10"/>
        <item x="32"/>
        <item x="101"/>
        <item x="29"/>
        <item x="21"/>
        <item x="86"/>
        <item x="14"/>
        <item x="6"/>
        <item x="64"/>
        <item x="2"/>
        <item x="67"/>
        <item x="91"/>
        <item x="73"/>
        <item x="70"/>
        <item t="default"/>
      </items>
    </pivotField>
    <pivotField showAll="0"/>
    <pivotField showAll="0" defaultSubtotal="0"/>
    <pivotField showAll="0"/>
  </pivotFields>
  <rowFields count="1">
    <field x="9"/>
  </rowFields>
  <rowItems count="10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 t="grand">
      <x/>
    </i>
  </rowItems>
  <colFields count="1">
    <field x="7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8"/>
    </i>
    <i>
      <x v="9"/>
    </i>
    <i t="grand">
      <x/>
    </i>
  </colItems>
  <dataFields count="1">
    <dataField name="Average of Salary in USD" fld="5" subtotal="average" baseField="0" baseItem="0" numFmtId="166"/>
  </dataFields>
  <formats count="1">
    <format dxfId="4">
      <pivotArea outline="0" collapsedLevelsAreSubtotals="1" fieldPosition="0"/>
    </format>
  </formats>
  <pivotTableStyleInfo name="PivotStyleLight16" showRowHeaders="1" showColHeaders="1" showRowStripes="0" showColStripes="0" showLastColumn="1"/>
</pivotTableDefinition>
</file>

<file path=xl/pivotTables/pivotTable6.xml><?xml version="1.0" encoding="utf-8"?>
<pivotTableDefinition xmlns="http://schemas.openxmlformats.org/spreadsheetml/2006/main" name="PivotTable6" cacheId="1" applyNumberFormats="0" applyBorderFormats="0" applyFontFormats="0" applyPatternFormats="0" applyAlignmentFormats="0" applyWidthHeightFormats="1" dataCaption="Values" updatedVersion="3" minRefreshableVersion="3" showCalcMbrs="0" colGrandTotals="0" itemPrintTitles="1" createdVersion="3" indent="0" outline="1" outlineData="1" multipleFieldFilters="0">
  <location ref="G3:K9" firstHeaderRow="1" firstDataRow="2" firstDataCol="1" rowPageCount="1" colPageCount="1"/>
  <pivotFields count="13">
    <pivotField showAll="0"/>
    <pivotField numFmtId="164" showAll="0"/>
    <pivotField showAll="0"/>
    <pivotField showAll="0"/>
    <pivotField showAll="0"/>
    <pivotField dataField="1" numFmtId="165" showAll="0"/>
    <pivotField showAll="0"/>
    <pivotField axis="axisPage" multipleItemSelectionAllowed="1" showAll="0">
      <items count="11">
        <item h="1" x="5"/>
        <item h="1" x="0"/>
        <item h="1" x="8"/>
        <item h="1" x="1"/>
        <item h="1" x="4"/>
        <item h="1" x="2"/>
        <item x="3"/>
        <item h="1" x="9"/>
        <item h="1" x="7"/>
        <item h="1" x="6"/>
        <item t="default"/>
      </items>
    </pivotField>
    <pivotField showAll="0"/>
    <pivotField axis="axisCol" showAll="0">
      <items count="108">
        <item h="1" x="72"/>
        <item h="1" x="25"/>
        <item h="1" x="81"/>
        <item h="1" x="102"/>
        <item h="1" x="65"/>
        <item h="1" x="75"/>
        <item x="2"/>
        <item x="0"/>
        <item x="14"/>
        <item x="16"/>
        <item h="1" x="88"/>
        <item h="1" x="99"/>
        <item h="1" x="104"/>
        <item h="1" x="37"/>
        <item h="1" x="12"/>
        <item h="1" x="31"/>
        <item h="1" x="60"/>
        <item h="1" x="90"/>
        <item h="1" x="20"/>
        <item h="1" x="24"/>
        <item h="1" x="94"/>
        <item h="1" x="57"/>
        <item h="1" x="17"/>
        <item h="1" x="78"/>
        <item h="1" x="50"/>
        <item h="1" x="54"/>
        <item h="1" x="28"/>
        <item h="1" x="39"/>
        <item h="1" x="1"/>
        <item h="1" x="69"/>
        <item h="1" x="62"/>
        <item h="1" x="42"/>
        <item h="1" x="34"/>
        <item h="1" x="59"/>
        <item h="1" x="45"/>
        <item h="1" x="105"/>
        <item h="1" x="89"/>
        <item h="1" x="41"/>
        <item h="1" x="19"/>
        <item h="1" x="5"/>
        <item h="1" x="87"/>
        <item h="1" x="27"/>
        <item h="1" x="53"/>
        <item h="1" x="103"/>
        <item h="1" x="9"/>
        <item h="1" x="4"/>
        <item h="1" x="56"/>
        <item h="1" x="40"/>
        <item h="1" x="8"/>
        <item h="1" x="35"/>
        <item h="1" x="63"/>
        <item h="1" x="52"/>
        <item h="1" x="82"/>
        <item h="1" x="77"/>
        <item h="1" x="68"/>
        <item h="1" x="83"/>
        <item h="1" x="97"/>
        <item h="1" x="93"/>
        <item h="1" x="58"/>
        <item h="1" x="74"/>
        <item h="1" x="98"/>
        <item h="1" x="26"/>
        <item h="1" x="84"/>
        <item h="1" x="79"/>
        <item h="1" x="96"/>
        <item h="1" x="46"/>
        <item h="1" x="85"/>
        <item h="1" x="92"/>
        <item h="1" x="18"/>
        <item h="1" x="49"/>
        <item h="1" x="61"/>
        <item h="1" x="47"/>
        <item h="1" x="106"/>
        <item h="1" x="3"/>
        <item h="1" x="23"/>
        <item h="1" x="76"/>
        <item h="1" x="95"/>
        <item h="1" x="33"/>
        <item h="1" x="15"/>
        <item h="1" x="7"/>
        <item h="1" x="66"/>
        <item h="1" x="44"/>
        <item h="1" x="80"/>
        <item h="1" x="38"/>
        <item h="1" x="13"/>
        <item h="1" x="22"/>
        <item h="1" x="51"/>
        <item h="1" x="30"/>
        <item h="1" x="100"/>
        <item h="1" x="71"/>
        <item h="1" x="43"/>
        <item h="1" x="11"/>
        <item h="1" x="48"/>
        <item h="1" x="55"/>
        <item h="1" x="36"/>
        <item h="1" x="10"/>
        <item h="1" x="32"/>
        <item h="1" x="101"/>
        <item h="1" x="29"/>
        <item h="1" x="21"/>
        <item h="1" x="86"/>
        <item h="1" x="6"/>
        <item h="1" x="64"/>
        <item h="1" x="67"/>
        <item h="1" x="91"/>
        <item h="1" x="73"/>
        <item h="1" x="70"/>
        <item t="default"/>
      </items>
    </pivotField>
    <pivotField showAll="0"/>
    <pivotField axis="axisRow" showAll="0" defaultSubtotal="0">
      <items count="5">
        <item h="1" x="0"/>
        <item x="3"/>
        <item x="4"/>
        <item x="1"/>
        <item x="2"/>
      </items>
    </pivotField>
    <pivotField showAll="0"/>
  </pivotFields>
  <rowFields count="1">
    <field x="11"/>
  </rowFields>
  <rowItems count="5">
    <i>
      <x v="1"/>
    </i>
    <i>
      <x v="2"/>
    </i>
    <i>
      <x v="3"/>
    </i>
    <i>
      <x v="4"/>
    </i>
    <i t="grand">
      <x/>
    </i>
  </rowItems>
  <colFields count="1">
    <field x="9"/>
  </colFields>
  <colItems count="4">
    <i>
      <x v="6"/>
    </i>
    <i>
      <x v="7"/>
    </i>
    <i>
      <x v="8"/>
    </i>
    <i>
      <x v="9"/>
    </i>
  </colItems>
  <pageFields count="1">
    <pageField fld="7" hier="-1"/>
  </pageFields>
  <dataFields count="1">
    <dataField name="Average of Salary in USD" fld="5" subtotal="average" baseField="0" baseItem="0" numFmtId="166"/>
  </dataFields>
  <formats count="1">
    <format dxfId="2">
      <pivotArea outline="0" collapsedLevelsAreSubtotals="1" fieldPosition="0"/>
    </format>
  </formats>
  <pivotTableStyleInfo name="PivotStyleLight16" showRowHeaders="1" showColHeaders="1" showRowStripes="0" showColStripes="0" showLastColumn="1"/>
</pivotTableDefinition>
</file>

<file path=xl/pivotTables/pivotTable7.xml><?xml version="1.0" encoding="utf-8"?>
<pivotTableDefinition xmlns="http://schemas.openxmlformats.org/spreadsheetml/2006/main" name="PivotTable5" cacheId="1" applyNumberFormats="0" applyBorderFormats="0" applyFontFormats="0" applyPatternFormats="0" applyAlignmentFormats="0" applyWidthHeightFormats="1" dataCaption="Values" updatedVersion="3" minRefreshableVersion="3" showCalcMbrs="0" colGrandTotals="0" itemPrintTitles="1" createdVersion="3" indent="0" outline="1" outlineData="1" multipleFieldFilters="0">
  <location ref="A3:E9" firstHeaderRow="1" firstDataRow="2" firstDataCol="1" rowPageCount="1" colPageCount="1"/>
  <pivotFields count="13">
    <pivotField showAll="0"/>
    <pivotField numFmtId="164" showAll="0"/>
    <pivotField showAll="0"/>
    <pivotField showAll="0"/>
    <pivotField showAll="0"/>
    <pivotField dataField="1" numFmtId="165" showAll="0"/>
    <pivotField showAll="0"/>
    <pivotField axis="axisPage" multipleItemSelectionAllowed="1" showAll="0">
      <items count="11">
        <item h="1" x="5"/>
        <item x="0"/>
        <item h="1" x="8"/>
        <item h="1" x="1"/>
        <item h="1" x="4"/>
        <item h="1" x="2"/>
        <item h="1" x="3"/>
        <item h="1" x="9"/>
        <item h="1" x="7"/>
        <item h="1" x="6"/>
        <item t="default"/>
      </items>
    </pivotField>
    <pivotField showAll="0"/>
    <pivotField axis="axisCol" showAll="0">
      <items count="108">
        <item h="1" x="72"/>
        <item h="1" x="25"/>
        <item h="1" x="81"/>
        <item h="1" x="102"/>
        <item h="1" x="65"/>
        <item h="1" x="75"/>
        <item x="2"/>
        <item x="0"/>
        <item x="14"/>
        <item x="16"/>
        <item h="1" x="88"/>
        <item h="1" x="99"/>
        <item h="1" x="104"/>
        <item h="1" x="37"/>
        <item h="1" x="12"/>
        <item h="1" x="31"/>
        <item h="1" x="60"/>
        <item h="1" x="90"/>
        <item h="1" x="20"/>
        <item h="1" x="24"/>
        <item h="1" x="94"/>
        <item h="1" x="57"/>
        <item h="1" x="17"/>
        <item h="1" x="78"/>
        <item h="1" x="50"/>
        <item h="1" x="54"/>
        <item h="1" x="28"/>
        <item h="1" x="39"/>
        <item h="1" x="1"/>
        <item h="1" x="69"/>
        <item h="1" x="62"/>
        <item h="1" x="42"/>
        <item h="1" x="34"/>
        <item h="1" x="59"/>
        <item h="1" x="45"/>
        <item h="1" x="105"/>
        <item h="1" x="89"/>
        <item h="1" x="41"/>
        <item h="1" x="19"/>
        <item h="1" x="5"/>
        <item h="1" x="87"/>
        <item h="1" x="27"/>
        <item h="1" x="53"/>
        <item h="1" x="103"/>
        <item h="1" x="9"/>
        <item h="1" x="4"/>
        <item h="1" x="56"/>
        <item h="1" x="40"/>
        <item h="1" x="8"/>
        <item h="1" x="35"/>
        <item h="1" x="63"/>
        <item h="1" x="52"/>
        <item h="1" x="82"/>
        <item h="1" x="77"/>
        <item h="1" x="68"/>
        <item h="1" x="83"/>
        <item h="1" x="97"/>
        <item h="1" x="93"/>
        <item h="1" x="58"/>
        <item h="1" x="74"/>
        <item h="1" x="98"/>
        <item h="1" x="26"/>
        <item h="1" x="84"/>
        <item h="1" x="79"/>
        <item h="1" x="96"/>
        <item h="1" x="46"/>
        <item h="1" x="85"/>
        <item h="1" x="92"/>
        <item h="1" x="18"/>
        <item h="1" x="49"/>
        <item h="1" x="61"/>
        <item h="1" x="47"/>
        <item h="1" x="106"/>
        <item h="1" x="3"/>
        <item h="1" x="23"/>
        <item h="1" x="76"/>
        <item h="1" x="95"/>
        <item h="1" x="33"/>
        <item h="1" x="15"/>
        <item h="1" x="7"/>
        <item h="1" x="66"/>
        <item h="1" x="44"/>
        <item h="1" x="80"/>
        <item h="1" x="38"/>
        <item h="1" x="13"/>
        <item h="1" x="22"/>
        <item h="1" x="51"/>
        <item h="1" x="30"/>
        <item h="1" x="100"/>
        <item h="1" x="71"/>
        <item h="1" x="43"/>
        <item h="1" x="11"/>
        <item h="1" x="48"/>
        <item h="1" x="55"/>
        <item h="1" x="36"/>
        <item h="1" x="10"/>
        <item h="1" x="32"/>
        <item h="1" x="101"/>
        <item h="1" x="29"/>
        <item h="1" x="21"/>
        <item h="1" x="86"/>
        <item h="1" x="6"/>
        <item h="1" x="64"/>
        <item h="1" x="67"/>
        <item h="1" x="91"/>
        <item h="1" x="73"/>
        <item h="1" x="70"/>
        <item t="default"/>
      </items>
    </pivotField>
    <pivotField showAll="0"/>
    <pivotField axis="axisRow" showAll="0" defaultSubtotal="0">
      <items count="5">
        <item h="1" x="0"/>
        <item x="3"/>
        <item x="4"/>
        <item x="1"/>
        <item x="2"/>
      </items>
    </pivotField>
    <pivotField showAll="0"/>
  </pivotFields>
  <rowFields count="1">
    <field x="11"/>
  </rowFields>
  <rowItems count="5">
    <i>
      <x v="1"/>
    </i>
    <i>
      <x v="2"/>
    </i>
    <i>
      <x v="3"/>
    </i>
    <i>
      <x v="4"/>
    </i>
    <i t="grand">
      <x/>
    </i>
  </rowItems>
  <colFields count="1">
    <field x="9"/>
  </colFields>
  <colItems count="4">
    <i>
      <x v="6"/>
    </i>
    <i>
      <x v="7"/>
    </i>
    <i>
      <x v="8"/>
    </i>
    <i>
      <x v="9"/>
    </i>
  </colItems>
  <pageFields count="1">
    <pageField fld="7" hier="-1"/>
  </pageFields>
  <dataFields count="1">
    <dataField name="Average of Salary in USD" fld="5" subtotal="average" baseField="0" baseItem="0" numFmtId="166"/>
  </dataFields>
  <formats count="1">
    <format dxfId="3">
      <pivotArea outline="0" collapsedLevelsAreSubtotals="1" fieldPosition="0"/>
    </format>
  </format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2" name="tblXrate" displayName="tblXrate" ref="B3:C42" totalsRowShown="0">
  <autoFilter ref="B3:C42"/>
  <tableColumns count="2">
    <tableColumn id="1" name="Currency"/>
    <tableColumn id="2" name="in USD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tblCountries" displayName="tblCountries" ref="L3:M137" totalsRowShown="0">
  <autoFilter ref="L3:M137"/>
  <tableColumns count="2">
    <tableColumn id="1" name="Actual"/>
    <tableColumn id="2" name="Mapping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" name="tblSalaries" displayName="tblSalaries" ref="B5:M1888" totalsRowShown="0">
  <autoFilter ref="B5:M1888"/>
  <sortState ref="B6:M1888">
    <sortCondition ref="B5:B1888"/>
  </sortState>
  <tableColumns count="12">
    <tableColumn id="1" name="Unique ID"/>
    <tableColumn id="2" name="Timestamp" dataDxfId="22"/>
    <tableColumn id="3" name="Your Salary" dataDxfId="21"/>
    <tableColumn id="4" name="clean Salary (in local currency)"/>
    <tableColumn id="5" name="Currency"/>
    <tableColumn id="13" name="Salary in USD" dataDxfId="20" dataCellStyle="Comma">
      <calculatedColumnFormula>tblSalaries[[#This Row],[clean Salary (in local currency)]]*VLOOKUP(tblSalaries[[#This Row],[Currency]],tblXrate[],2,FALSE)</calculatedColumnFormula>
    </tableColumn>
    <tableColumn id="7" name="Your Job Title"/>
    <tableColumn id="6" name="Job Type"/>
    <tableColumn id="8" name="Where do you work"/>
    <tableColumn id="10" name="clean Country" dataDxfId="19">
      <calculatedColumnFormula>VLOOKUP(tblSalaries[[#This Row],[Where do you work]],tblCountries[[Actual]:[Mapping]],2,FALSE)</calculatedColumnFormula>
    </tableColumn>
    <tableColumn id="9" name="How many hours of a day you work on Excel"/>
    <tableColumn id="12" name="Years of Experience" dataDxfId="1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tblSalaries6" displayName="tblSalaries6" ref="B5:N1887" totalsRowShown="0">
  <autoFilter ref="B5:N1887">
    <filterColumn colId="9"/>
    <filterColumn colId="11"/>
  </autoFilter>
  <sortState ref="B6:M1888">
    <sortCondition ref="B5:B1888"/>
  </sortState>
  <tableColumns count="13">
    <tableColumn id="1" name="Unique ID"/>
    <tableColumn id="2" name="Timestamp" dataDxfId="16"/>
    <tableColumn id="3" name="Your Salary" dataDxfId="15"/>
    <tableColumn id="4" name="clean Salary (in local currency)"/>
    <tableColumn id="5" name="Currency"/>
    <tableColumn id="13" name="Salary in USD" dataDxfId="14" dataCellStyle="Comma">
      <calculatedColumnFormula>tblSalaries6[[#This Row],[clean Salary (in local currency)]]*VLOOKUP(tblSalaries6[[#This Row],[Currency]],tblXrate[],2,FALSE)</calculatedColumnFormula>
    </tableColumn>
    <tableColumn id="7" name="Your Job Title"/>
    <tableColumn id="6" name="Job Type"/>
    <tableColumn id="8" name="Where do you work"/>
    <tableColumn id="10" name="clean Country" dataDxfId="13">
      <calculatedColumnFormula>VLOOKUP(tblSalaries6[[#This Row],[Where do you work]],tblCountries[[Actual]:[Mapping]],2,FALSE)</calculatedColumnFormula>
    </tableColumn>
    <tableColumn id="9" name="How many hours of a day you work on Excel"/>
    <tableColumn id="11" name="Years Of Experience Category" dataDxfId="12">
      <calculatedColumnFormula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calculatedColumnFormula>
    </tableColumn>
    <tableColumn id="12" name="Years of Experience" dataDxfId="11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3" name="tblSalaries4" displayName="tblSalaries4" ref="B4:G1530" totalsRowShown="0">
  <autoFilter ref="B4:G1530">
    <filterColumn colId="3">
      <filters>
        <filter val="Canada"/>
      </filters>
    </filterColumn>
  </autoFilter>
  <sortState ref="B5:G1887">
    <sortCondition ref="E4:E1887"/>
  </sortState>
  <tableColumns count="6">
    <tableColumn id="13" name="Salary in USD" dataDxfId="9" dataCellStyle="Comma"/>
    <tableColumn id="7" name="Your Job Title"/>
    <tableColumn id="6" name="Job Type"/>
    <tableColumn id="10" name="Country" dataDxfId="8"/>
    <tableColumn id="9" name="How many hours of a day you work on Excel"/>
    <tableColumn id="12" name="Years of Experience" dataDxfId="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xe.com/" TargetMode="External"/><Relationship Id="rId1" Type="http://schemas.openxmlformats.org/officeDocument/2006/relationships/hyperlink" Target="http://www.x-rates.com/cgi-bin/cgicalc.cgi?value=1&amp;base=USD" TargetMode="Externa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"/>
  <dimension ref="B1:M137"/>
  <sheetViews>
    <sheetView showGridLines="0" topLeftCell="C1" workbookViewId="0">
      <selection activeCell="M4" sqref="M4:M137"/>
    </sheetView>
  </sheetViews>
  <sheetFormatPr defaultRowHeight="15"/>
  <cols>
    <col min="1" max="1" width="4" customWidth="1"/>
    <col min="2" max="2" width="20.28515625" customWidth="1"/>
    <col min="7" max="7" width="26" bestFit="1" customWidth="1"/>
    <col min="8" max="8" width="14.28515625" customWidth="1"/>
    <col min="12" max="13" width="27.140625" bestFit="1" customWidth="1"/>
  </cols>
  <sheetData>
    <row r="1" spans="2:13" ht="23.25">
      <c r="B1" s="24" t="s">
        <v>4007</v>
      </c>
      <c r="C1" s="24"/>
      <c r="G1" s="2" t="s">
        <v>3976</v>
      </c>
      <c r="H1" s="2" t="s">
        <v>3997</v>
      </c>
    </row>
    <row r="2" spans="2:13">
      <c r="B2" s="5" t="s">
        <v>4006</v>
      </c>
      <c r="C2" s="5"/>
      <c r="L2" s="5" t="s">
        <v>4005</v>
      </c>
      <c r="M2" s="5"/>
    </row>
    <row r="3" spans="2:13">
      <c r="B3" t="s">
        <v>2</v>
      </c>
      <c r="C3" t="s">
        <v>3892</v>
      </c>
      <c r="G3" s="7" t="s">
        <v>3893</v>
      </c>
      <c r="H3" s="7"/>
      <c r="I3" s="7"/>
      <c r="L3" t="s">
        <v>4002</v>
      </c>
      <c r="M3" t="s">
        <v>4003</v>
      </c>
    </row>
    <row r="4" spans="2:13">
      <c r="B4" t="s">
        <v>6</v>
      </c>
      <c r="C4">
        <v>1</v>
      </c>
      <c r="G4" s="6" t="s">
        <v>3894</v>
      </c>
      <c r="H4" s="6">
        <v>4.4927299999999999</v>
      </c>
      <c r="I4" s="6" t="s">
        <v>3895</v>
      </c>
      <c r="L4" t="s">
        <v>15</v>
      </c>
      <c r="M4" t="s">
        <v>15</v>
      </c>
    </row>
    <row r="5" spans="2:13">
      <c r="B5" t="s">
        <v>22</v>
      </c>
      <c r="C5">
        <f>1/INDEX($H$4:$H$64,MATCH(tblXrate[[#This Row],[Currency]],$I$4:$I$64,0))</f>
        <v>1.2703994389916078</v>
      </c>
      <c r="G5" s="6" t="s">
        <v>3896</v>
      </c>
      <c r="H5" s="6">
        <v>0.98047899999999999</v>
      </c>
      <c r="I5" s="6" t="s">
        <v>82</v>
      </c>
      <c r="L5" t="s">
        <v>8</v>
      </c>
      <c r="M5" t="s">
        <v>8</v>
      </c>
    </row>
    <row r="6" spans="2:13">
      <c r="B6" t="s">
        <v>32</v>
      </c>
      <c r="C6">
        <f>1/INDEX($H$4:$H$64,MATCH(tblXrate[[#This Row],[Currency]],$I$4:$I$64,0))</f>
        <v>1.0614088716799131E-2</v>
      </c>
      <c r="G6" s="6" t="s">
        <v>3897</v>
      </c>
      <c r="H6" s="6">
        <v>7.6569700000000003</v>
      </c>
      <c r="I6" s="6" t="s">
        <v>3898</v>
      </c>
      <c r="L6" t="s">
        <v>71</v>
      </c>
      <c r="M6" t="s">
        <v>71</v>
      </c>
    </row>
    <row r="7" spans="2:13">
      <c r="B7" t="s">
        <v>40</v>
      </c>
      <c r="C7">
        <f>1/INDEX($H$4:$H$64,MATCH(tblXrate[[#This Row],[Currency]],$I$4:$I$64,0))</f>
        <v>1.7807916687442568E-2</v>
      </c>
      <c r="G7" s="6" t="s">
        <v>3899</v>
      </c>
      <c r="H7" s="6">
        <v>2.0231400000000002</v>
      </c>
      <c r="I7" s="6" t="s">
        <v>3900</v>
      </c>
      <c r="L7" t="s">
        <v>84</v>
      </c>
      <c r="M7" t="s">
        <v>84</v>
      </c>
    </row>
    <row r="8" spans="2:13">
      <c r="B8" t="s">
        <v>69</v>
      </c>
      <c r="C8">
        <f>1/INDEX($H$4:$H$64,MATCH(tblXrate[[#This Row],[Currency]],$I$4:$I$64,0))</f>
        <v>1.5761782720672841</v>
      </c>
      <c r="G8" s="6" t="s">
        <v>3901</v>
      </c>
      <c r="H8" s="6">
        <v>0.63444599999999995</v>
      </c>
      <c r="I8" s="6" t="s">
        <v>69</v>
      </c>
      <c r="L8" t="s">
        <v>88</v>
      </c>
      <c r="M8" t="s">
        <v>88</v>
      </c>
    </row>
    <row r="9" spans="2:13">
      <c r="B9" t="s">
        <v>82</v>
      </c>
      <c r="C9">
        <f>1/INDEX($H$4:$H$64,MATCH(tblXrate[[#This Row],[Currency]],$I$4:$I$64,0))</f>
        <v>1.0199096564026358</v>
      </c>
      <c r="G9" s="6" t="s">
        <v>3902</v>
      </c>
      <c r="H9" s="6">
        <v>1.2686999999999999</v>
      </c>
      <c r="I9" s="6" t="s">
        <v>3903</v>
      </c>
      <c r="L9" t="s">
        <v>17</v>
      </c>
      <c r="M9" t="s">
        <v>17</v>
      </c>
    </row>
    <row r="10" spans="2:13">
      <c r="B10" t="s">
        <v>86</v>
      </c>
      <c r="C10">
        <f>1/INDEX($H$4:$H$64,MATCH(tblXrate[[#This Row],[Currency]],$I$4:$I$64,0))</f>
        <v>0.98336152303032687</v>
      </c>
      <c r="G10" s="6" t="s">
        <v>3904</v>
      </c>
      <c r="H10" s="6">
        <v>1.53952</v>
      </c>
      <c r="I10" s="6" t="s">
        <v>3905</v>
      </c>
      <c r="L10" t="s">
        <v>48</v>
      </c>
      <c r="M10" t="s">
        <v>48</v>
      </c>
    </row>
    <row r="11" spans="2:13">
      <c r="B11" t="s">
        <v>3951</v>
      </c>
      <c r="C11">
        <f>1/INDEX($H$4:$H$64,MATCH(tblXrate[[#This Row],[Currency]],$I$4:$I$64,0))</f>
        <v>2.3705052257787702E-2</v>
      </c>
      <c r="G11" s="6" t="s">
        <v>3906</v>
      </c>
      <c r="H11" s="6">
        <v>1.01692</v>
      </c>
      <c r="I11" s="6" t="s">
        <v>86</v>
      </c>
      <c r="L11" t="s">
        <v>24</v>
      </c>
      <c r="M11" t="s">
        <v>24</v>
      </c>
    </row>
    <row r="12" spans="2:13">
      <c r="B12" t="s">
        <v>358</v>
      </c>
      <c r="C12">
        <f>1/INDEX($H$4:$H$64,MATCH(tblXrate[[#This Row],[Currency]],$I$4:$I$64,0))</f>
        <v>0.27221921268759308</v>
      </c>
      <c r="G12" s="6" t="s">
        <v>3907</v>
      </c>
      <c r="H12" s="6">
        <v>497.26799999999997</v>
      </c>
      <c r="I12" s="6" t="s">
        <v>3908</v>
      </c>
      <c r="L12" t="s">
        <v>179</v>
      </c>
      <c r="M12" t="s">
        <v>179</v>
      </c>
    </row>
    <row r="13" spans="2:13">
      <c r="B13" t="s">
        <v>391</v>
      </c>
      <c r="C13">
        <f>1/INDEX($H$4:$H$64,MATCH(tblXrate[[#This Row],[Currency]],$I$4:$I$64,0))</f>
        <v>7.3046552567951561E-2</v>
      </c>
      <c r="G13" s="6" t="s">
        <v>3909</v>
      </c>
      <c r="H13" s="6">
        <v>6.3609099999999996</v>
      </c>
      <c r="I13" s="6" t="s">
        <v>3910</v>
      </c>
      <c r="L13" t="s">
        <v>143</v>
      </c>
      <c r="M13" t="s">
        <v>143</v>
      </c>
    </row>
    <row r="14" spans="2:13">
      <c r="B14" t="s">
        <v>445</v>
      </c>
      <c r="C14">
        <f>1/INDEX($H$4:$H$64,MATCH(tblXrate[[#This Row],[Currency]],$I$4:$I$64,0))</f>
        <v>0.14365525038391866</v>
      </c>
      <c r="G14" s="6" t="s">
        <v>3911</v>
      </c>
      <c r="H14" s="6">
        <v>1769.79</v>
      </c>
      <c r="I14" s="6" t="s">
        <v>3912</v>
      </c>
      <c r="L14" t="s">
        <v>628</v>
      </c>
      <c r="M14" t="s">
        <v>628</v>
      </c>
    </row>
    <row r="15" spans="2:13">
      <c r="B15" t="s">
        <v>483</v>
      </c>
      <c r="C15">
        <f>1/INDEX($H$4:$H$64,MATCH(tblXrate[[#This Row],[Currency]],$I$4:$I$64,0))</f>
        <v>1.2220845340313881E-2</v>
      </c>
      <c r="G15" s="6" t="s">
        <v>3913</v>
      </c>
      <c r="H15" s="6">
        <v>5.9367099999999997</v>
      </c>
      <c r="I15" s="6" t="s">
        <v>3914</v>
      </c>
      <c r="L15" t="s">
        <v>171</v>
      </c>
      <c r="M15" t="s">
        <v>171</v>
      </c>
    </row>
    <row r="16" spans="2:13">
      <c r="B16" t="s">
        <v>497</v>
      </c>
      <c r="C16">
        <f>1/INDEX($H$4:$H$64,MATCH(tblXrate[[#This Row],[Currency]],$I$4:$I$64,0))</f>
        <v>2.0078305391024996E-3</v>
      </c>
      <c r="G16" s="6" t="s">
        <v>3915</v>
      </c>
      <c r="H16" s="6">
        <v>5.8512300000000002</v>
      </c>
      <c r="I16" s="6" t="s">
        <v>1362</v>
      </c>
      <c r="L16" t="s">
        <v>347</v>
      </c>
      <c r="M16" t="s">
        <v>347</v>
      </c>
    </row>
    <row r="17" spans="2:13">
      <c r="B17" t="s">
        <v>585</v>
      </c>
      <c r="C17">
        <f>1/INDEX($H$4:$H$64,MATCH(tblXrate[[#This Row],[Currency]],$I$4:$I$64,0))</f>
        <v>0.12192177986291114</v>
      </c>
      <c r="G17" s="6" t="s">
        <v>3916</v>
      </c>
      <c r="H17" s="6">
        <v>0.78715400000000002</v>
      </c>
      <c r="I17" s="6" t="s">
        <v>22</v>
      </c>
      <c r="L17" t="s">
        <v>30</v>
      </c>
      <c r="M17" t="s">
        <v>30</v>
      </c>
    </row>
    <row r="18" spans="2:13">
      <c r="B18" t="s">
        <v>670</v>
      </c>
      <c r="C18">
        <f>1/INDEX($H$4:$H$64,MATCH(tblXrate[[#This Row],[Currency]],$I$4:$I$64,0))</f>
        <v>0.79758809360493876</v>
      </c>
      <c r="G18" s="6" t="s">
        <v>3917</v>
      </c>
      <c r="H18" s="6">
        <v>7.7588900000000001</v>
      </c>
      <c r="I18" s="6" t="s">
        <v>3918</v>
      </c>
      <c r="L18" t="s">
        <v>608</v>
      </c>
      <c r="M18" t="s">
        <v>608</v>
      </c>
    </row>
    <row r="19" spans="2:13">
      <c r="B19" t="s">
        <v>3910</v>
      </c>
      <c r="C19">
        <f>1/INDEX($H$4:$H$64,MATCH(tblXrate[[#This Row],[Currency]],$I$4:$I$64,0))</f>
        <v>0.15721021048875083</v>
      </c>
      <c r="G19" s="6" t="s">
        <v>3919</v>
      </c>
      <c r="H19" s="6">
        <v>225.874</v>
      </c>
      <c r="I19" s="6" t="s">
        <v>3920</v>
      </c>
      <c r="L19" t="s">
        <v>672</v>
      </c>
      <c r="M19" t="s">
        <v>672</v>
      </c>
    </row>
    <row r="20" spans="2:13">
      <c r="B20" t="s">
        <v>845</v>
      </c>
      <c r="C20">
        <f>1/INDEX($H$4:$H$64,MATCH(tblXrate[[#This Row],[Currency]],$I$4:$I$64,0))</f>
        <v>0.16526194017517765</v>
      </c>
      <c r="G20" s="6" t="s">
        <v>3921</v>
      </c>
      <c r="H20" s="6">
        <v>124.697</v>
      </c>
      <c r="I20" s="6" t="s">
        <v>3922</v>
      </c>
      <c r="L20" t="s">
        <v>65</v>
      </c>
      <c r="M20" t="s">
        <v>65</v>
      </c>
    </row>
    <row r="21" spans="2:13">
      <c r="B21" t="s">
        <v>3984</v>
      </c>
      <c r="C21">
        <f>1/INDEX($H$4:$H$64,MATCH(tblXrate[[#This Row],[Currency]],$I$4:$I$64,0))</f>
        <v>6.1633281972265025E-3</v>
      </c>
      <c r="G21" s="6" t="s">
        <v>3923</v>
      </c>
      <c r="H21" s="6">
        <v>56.154800000000002</v>
      </c>
      <c r="I21" s="6" t="s">
        <v>40</v>
      </c>
      <c r="L21" t="s">
        <v>133</v>
      </c>
      <c r="M21" t="s">
        <v>133</v>
      </c>
    </row>
    <row r="22" spans="2:13">
      <c r="B22" t="s">
        <v>358</v>
      </c>
      <c r="C22">
        <f>1/INDEX($H$4:$H$64,MATCH(tblXrate[[#This Row],[Currency]],$I$4:$I$64,0))</f>
        <v>0.27221921268759308</v>
      </c>
      <c r="G22" s="6" t="s">
        <v>3924</v>
      </c>
      <c r="H22" s="6">
        <v>9443.81</v>
      </c>
      <c r="I22" s="6" t="s">
        <v>1393</v>
      </c>
      <c r="L22" t="s">
        <v>166</v>
      </c>
      <c r="M22" t="s">
        <v>166</v>
      </c>
    </row>
    <row r="23" spans="2:13">
      <c r="B23" t="s">
        <v>3900</v>
      </c>
      <c r="C23">
        <f>1/INDEX($H$4:$H$64,MATCH(tblXrate[[#This Row],[Currency]],$I$4:$I$64,0))</f>
        <v>0.49428116689897877</v>
      </c>
      <c r="G23" s="6" t="s">
        <v>3925</v>
      </c>
      <c r="H23" s="6">
        <v>3.86721</v>
      </c>
      <c r="I23" s="6" t="s">
        <v>3926</v>
      </c>
      <c r="L23" t="s">
        <v>726</v>
      </c>
      <c r="M23" t="s">
        <v>726</v>
      </c>
    </row>
    <row r="24" spans="2:13">
      <c r="B24" t="s">
        <v>959</v>
      </c>
      <c r="C24">
        <f>1/INDEX($H$4:$H$64,MATCH(tblXrate[[#This Row],[Currency]],$I$4:$I$64,0))</f>
        <v>0.28461323906942854</v>
      </c>
      <c r="G24" s="6" t="s">
        <v>3927</v>
      </c>
      <c r="H24" s="6">
        <v>78.904300000000006</v>
      </c>
      <c r="I24" s="6" t="s">
        <v>1531</v>
      </c>
      <c r="L24" t="s">
        <v>583</v>
      </c>
      <c r="M24" t="s">
        <v>583</v>
      </c>
    </row>
    <row r="25" spans="2:13">
      <c r="B25" t="s">
        <v>6</v>
      </c>
      <c r="C25">
        <v>1</v>
      </c>
      <c r="G25" s="6" t="s">
        <v>3928</v>
      </c>
      <c r="H25" s="6">
        <v>148.88</v>
      </c>
      <c r="I25" s="6" t="s">
        <v>3929</v>
      </c>
      <c r="L25" t="s">
        <v>1118</v>
      </c>
      <c r="M25" t="s">
        <v>1118</v>
      </c>
    </row>
    <row r="26" spans="2:13">
      <c r="B26" t="s">
        <v>3939</v>
      </c>
      <c r="C26">
        <f>1/INDEX($H$4:$H$64,MATCH(tblXrate[[#This Row],[Currency]],$I$4:$I$64,0))</f>
        <v>0.31680056770661735</v>
      </c>
      <c r="G26" s="6" t="s">
        <v>3930</v>
      </c>
      <c r="H26" s="6">
        <v>0.27939999999999998</v>
      </c>
      <c r="I26" s="6" t="s">
        <v>3931</v>
      </c>
      <c r="L26" t="s">
        <v>96</v>
      </c>
      <c r="M26" t="s">
        <v>628</v>
      </c>
    </row>
    <row r="27" spans="2:13">
      <c r="B27" t="s">
        <v>1147</v>
      </c>
      <c r="C27">
        <f>1/INDEX($H$4:$H$64,MATCH(tblXrate[[#This Row],[Currency]],$I$4:$I$64,0))</f>
        <v>7.5240581760178168E-3</v>
      </c>
      <c r="G27" s="6" t="s">
        <v>3932</v>
      </c>
      <c r="H27" s="6">
        <v>0.548489</v>
      </c>
      <c r="I27" s="6" t="s">
        <v>3933</v>
      </c>
      <c r="L27" t="s">
        <v>73</v>
      </c>
      <c r="M27" t="s">
        <v>73</v>
      </c>
    </row>
    <row r="28" spans="2:13">
      <c r="B28" t="s">
        <v>1159</v>
      </c>
      <c r="C28">
        <f>1/INDEX($H$4:$H$64,MATCH(tblXrate[[#This Row],[Currency]],$I$4:$I$64,0))</f>
        <v>0.78882394238429931</v>
      </c>
      <c r="G28" s="6" t="s">
        <v>3934</v>
      </c>
      <c r="H28" s="6">
        <v>1.9323999999999999</v>
      </c>
      <c r="I28" s="6" t="s">
        <v>3935</v>
      </c>
      <c r="L28" t="s">
        <v>75</v>
      </c>
      <c r="M28" t="s">
        <v>75</v>
      </c>
    </row>
    <row r="29" spans="2:13">
      <c r="B29" t="s">
        <v>69</v>
      </c>
      <c r="C29">
        <f>1/INDEX($H$4:$H$64,MATCH(tblXrate[[#This Row],[Currency]],$I$4:$I$64,0))</f>
        <v>1.5761782720672841</v>
      </c>
      <c r="G29" s="6" t="s">
        <v>3936</v>
      </c>
      <c r="H29" s="6">
        <v>2.7178800000000001</v>
      </c>
      <c r="I29" s="6" t="s">
        <v>3937</v>
      </c>
      <c r="L29" t="s">
        <v>895</v>
      </c>
      <c r="M29" t="s">
        <v>895</v>
      </c>
    </row>
    <row r="30" spans="2:13">
      <c r="B30" t="s">
        <v>3986</v>
      </c>
      <c r="C30">
        <f>1/INDEX($H$4:$H$64,MATCH(tblXrate[[#This Row],[Currency]],$I$4:$I$64,0))</f>
        <v>2.5673940949935813E-2</v>
      </c>
      <c r="G30" s="6" t="s">
        <v>3938</v>
      </c>
      <c r="H30" s="6">
        <v>3.1565599999999998</v>
      </c>
      <c r="I30" s="6" t="s">
        <v>3939</v>
      </c>
      <c r="L30" t="s">
        <v>38</v>
      </c>
      <c r="M30" t="s">
        <v>38</v>
      </c>
    </row>
    <row r="31" spans="2:13">
      <c r="B31" t="s">
        <v>1337</v>
      </c>
      <c r="C31">
        <f>1/INDEX($H$4:$H$64,MATCH(tblXrate[[#This Row],[Currency]],$I$4:$I$64,0))</f>
        <v>0.30031472983686902</v>
      </c>
      <c r="G31" s="6" t="s">
        <v>3940</v>
      </c>
      <c r="H31" s="6">
        <v>30.715900000000001</v>
      </c>
      <c r="I31" s="6" t="s">
        <v>3941</v>
      </c>
      <c r="L31" t="s">
        <v>877</v>
      </c>
      <c r="M31" t="s">
        <v>877</v>
      </c>
    </row>
    <row r="32" spans="2:13">
      <c r="B32" t="s">
        <v>1343</v>
      </c>
      <c r="C32">
        <f>1/INDEX($H$4:$H$64,MATCH(tblXrate[[#This Row],[Currency]],$I$4:$I$64,0))</f>
        <v>1.1976047904191617E-2</v>
      </c>
      <c r="G32" s="6" t="s">
        <v>3942</v>
      </c>
      <c r="H32" s="6">
        <v>13.6899</v>
      </c>
      <c r="I32" s="6" t="s">
        <v>391</v>
      </c>
      <c r="L32" t="s">
        <v>36</v>
      </c>
      <c r="M32" t="s">
        <v>36</v>
      </c>
    </row>
    <row r="33" spans="2:13">
      <c r="B33" t="s">
        <v>1362</v>
      </c>
      <c r="C33">
        <f>1/INDEX($H$4:$H$64,MATCH(tblXrate[[#This Row],[Currency]],$I$4:$I$64,0))</f>
        <v>0.17090423722875361</v>
      </c>
      <c r="G33" s="6" t="s">
        <v>3943</v>
      </c>
      <c r="H33" s="6">
        <v>89.65</v>
      </c>
      <c r="I33" s="6" t="s">
        <v>3944</v>
      </c>
      <c r="L33" t="s">
        <v>416</v>
      </c>
      <c r="M33" t="s">
        <v>416</v>
      </c>
    </row>
    <row r="34" spans="2:13">
      <c r="B34" t="s">
        <v>1393</v>
      </c>
      <c r="C34">
        <f>1/INDEX($H$4:$H$64,MATCH(tblXrate[[#This Row],[Currency]],$I$4:$I$64,0))</f>
        <v>1.0588946622178973E-4</v>
      </c>
      <c r="G34" s="6" t="s">
        <v>3945</v>
      </c>
      <c r="H34" s="6">
        <v>1.2537799999999999</v>
      </c>
      <c r="I34" s="6" t="s">
        <v>670</v>
      </c>
      <c r="L34" t="s">
        <v>106</v>
      </c>
      <c r="M34" t="s">
        <v>106</v>
      </c>
    </row>
    <row r="35" spans="2:13">
      <c r="B35" t="s">
        <v>1410</v>
      </c>
      <c r="C35">
        <f>1/INDEX($H$4:$H$64,MATCH(tblXrate[[#This Row],[Currency]],$I$4:$I$64,0))</f>
        <v>7.5642965204236008E-4</v>
      </c>
      <c r="G35" s="6" t="s">
        <v>3946</v>
      </c>
      <c r="H35" s="6">
        <v>5.9083800000000002</v>
      </c>
      <c r="I35" s="6" t="s">
        <v>1829</v>
      </c>
      <c r="L35" t="s">
        <v>184</v>
      </c>
      <c r="M35" t="s">
        <v>184</v>
      </c>
    </row>
    <row r="36" spans="2:13">
      <c r="B36" t="s">
        <v>1531</v>
      </c>
      <c r="C36">
        <f>1/INDEX($H$4:$H$64,MATCH(tblXrate[[#This Row],[Currency]],$I$4:$I$64,0))</f>
        <v>1.2673580527296991E-2</v>
      </c>
      <c r="G36" s="6" t="s">
        <v>3947</v>
      </c>
      <c r="H36" s="6">
        <v>0.38450000000000001</v>
      </c>
      <c r="I36" s="6" t="s">
        <v>3948</v>
      </c>
      <c r="L36" t="s">
        <v>46</v>
      </c>
      <c r="M36" t="s">
        <v>46</v>
      </c>
    </row>
    <row r="37" spans="2:13">
      <c r="B37" t="s">
        <v>3958</v>
      </c>
      <c r="C37">
        <f>1/INDEX($H$4:$H$64,MATCH(tblXrate[[#This Row],[Currency]],$I$4:$I$64,0))</f>
        <v>0.26666666666666666</v>
      </c>
      <c r="G37" s="6" t="s">
        <v>3949</v>
      </c>
      <c r="H37" s="6">
        <v>94.214399999999998</v>
      </c>
      <c r="I37" s="6" t="s">
        <v>32</v>
      </c>
      <c r="L37" t="s">
        <v>716</v>
      </c>
      <c r="M37" t="s">
        <v>716</v>
      </c>
    </row>
    <row r="38" spans="2:13">
      <c r="B38" t="s">
        <v>1729</v>
      </c>
      <c r="C38">
        <f>1/INDEX($H$4:$H$64,MATCH(tblXrate[[#This Row],[Currency]],$I$4:$I$64,0))</f>
        <v>0.11454753722794959</v>
      </c>
      <c r="G38" s="6" t="s">
        <v>3950</v>
      </c>
      <c r="H38" s="6">
        <v>42.185099999999998</v>
      </c>
      <c r="I38" s="6" t="s">
        <v>3951</v>
      </c>
      <c r="L38" t="s">
        <v>59</v>
      </c>
      <c r="M38" t="s">
        <v>59</v>
      </c>
    </row>
    <row r="39" spans="2:13">
      <c r="B39" t="s">
        <v>3941</v>
      </c>
      <c r="C39">
        <f>1/INDEX($H$4:$H$64,MATCH(tblXrate[[#This Row],[Currency]],$I$4:$I$64,0))</f>
        <v>3.2556428429575561E-2</v>
      </c>
      <c r="G39" s="6" t="s">
        <v>3952</v>
      </c>
      <c r="H39" s="6">
        <v>3.64</v>
      </c>
      <c r="I39" s="6" t="s">
        <v>3953</v>
      </c>
      <c r="L39" t="s">
        <v>359</v>
      </c>
      <c r="M39" t="s">
        <v>359</v>
      </c>
    </row>
    <row r="40" spans="2:13">
      <c r="B40" t="s">
        <v>1829</v>
      </c>
      <c r="C40">
        <f>1/INDEX($H$4:$H$64,MATCH(tblXrate[[#This Row],[Currency]],$I$4:$I$64,0))</f>
        <v>0.16925113144381371</v>
      </c>
      <c r="G40" s="6" t="s">
        <v>3954</v>
      </c>
      <c r="H40" s="6">
        <v>3.5135399999999999</v>
      </c>
      <c r="I40" s="6" t="s">
        <v>959</v>
      </c>
      <c r="L40" t="s">
        <v>27</v>
      </c>
      <c r="M40" t="s">
        <v>27</v>
      </c>
    </row>
    <row r="41" spans="2:13">
      <c r="B41" t="s">
        <v>1881</v>
      </c>
      <c r="C41">
        <f>1/INDEX($H$4:$H$64,MATCH(tblXrate[[#This Row],[Currency]],$I$4:$I$64,0))</f>
        <v>1.0578730615798488</v>
      </c>
      <c r="G41" s="6" t="s">
        <v>3955</v>
      </c>
      <c r="H41" s="6">
        <v>32.5458</v>
      </c>
      <c r="I41" s="6" t="s">
        <v>3956</v>
      </c>
      <c r="L41" t="s">
        <v>1176</v>
      </c>
      <c r="M41" t="s">
        <v>1176</v>
      </c>
    </row>
    <row r="42" spans="2:13">
      <c r="B42" t="s">
        <v>1989</v>
      </c>
      <c r="C42">
        <f>1/INDEX($H$4:$H$64,MATCH(tblXrate[[#This Row],[Currency]],$I$4:$I$64,0))</f>
        <v>5.6561085972850679E-2</v>
      </c>
      <c r="G42" s="6" t="s">
        <v>3957</v>
      </c>
      <c r="H42" s="6">
        <v>3.75</v>
      </c>
      <c r="I42" s="6" t="s">
        <v>3958</v>
      </c>
      <c r="L42" t="s">
        <v>512</v>
      </c>
      <c r="M42" t="s">
        <v>512</v>
      </c>
    </row>
    <row r="43" spans="2:13">
      <c r="G43" s="6" t="s">
        <v>3959</v>
      </c>
      <c r="H43" s="6">
        <v>1.2677099999999999</v>
      </c>
      <c r="I43" s="6" t="s">
        <v>1159</v>
      </c>
      <c r="L43" t="s">
        <v>1011</v>
      </c>
      <c r="M43" t="s">
        <v>1011</v>
      </c>
    </row>
    <row r="44" spans="2:13">
      <c r="G44" s="6" t="s">
        <v>3960</v>
      </c>
      <c r="H44" s="6">
        <v>8.2019800000000007</v>
      </c>
      <c r="I44" s="6" t="s">
        <v>585</v>
      </c>
      <c r="L44" t="s">
        <v>870</v>
      </c>
      <c r="M44" t="s">
        <v>870</v>
      </c>
    </row>
    <row r="45" spans="2:13">
      <c r="G45" s="6" t="s">
        <v>3961</v>
      </c>
      <c r="H45" s="6">
        <v>1151.0899999999999</v>
      </c>
      <c r="I45" s="6" t="s">
        <v>3962</v>
      </c>
      <c r="L45" t="s">
        <v>515</v>
      </c>
      <c r="M45" t="s">
        <v>515</v>
      </c>
    </row>
    <row r="46" spans="2:13">
      <c r="G46" s="6" t="s">
        <v>3963</v>
      </c>
      <c r="H46" s="6">
        <v>132.90700000000001</v>
      </c>
      <c r="I46" s="6" t="s">
        <v>1147</v>
      </c>
      <c r="L46" t="s">
        <v>983</v>
      </c>
      <c r="M46" t="s">
        <v>983</v>
      </c>
    </row>
    <row r="47" spans="2:13">
      <c r="G47" s="6" t="s">
        <v>3964</v>
      </c>
      <c r="H47" s="6">
        <v>6.9611099999999997</v>
      </c>
      <c r="I47" s="6" t="s">
        <v>445</v>
      </c>
      <c r="L47" t="s">
        <v>654</v>
      </c>
      <c r="M47" t="s">
        <v>654</v>
      </c>
    </row>
    <row r="48" spans="2:13">
      <c r="G48" s="6" t="s">
        <v>3965</v>
      </c>
      <c r="H48" s="6">
        <v>0.94529300000000005</v>
      </c>
      <c r="I48" s="6" t="s">
        <v>1881</v>
      </c>
      <c r="L48" t="s">
        <v>111</v>
      </c>
      <c r="M48" t="s">
        <v>111</v>
      </c>
    </row>
    <row r="49" spans="7:13">
      <c r="G49" s="6" t="s">
        <v>3966</v>
      </c>
      <c r="H49" s="6">
        <v>29.859400000000001</v>
      </c>
      <c r="I49" s="6" t="s">
        <v>3967</v>
      </c>
      <c r="L49" t="s">
        <v>636</v>
      </c>
      <c r="M49" t="s">
        <v>672</v>
      </c>
    </row>
    <row r="50" spans="7:13">
      <c r="G50" s="6" t="s">
        <v>3968</v>
      </c>
      <c r="H50" s="6">
        <v>31.500299999999999</v>
      </c>
      <c r="I50" s="6" t="s">
        <v>3969</v>
      </c>
      <c r="L50" t="s">
        <v>169</v>
      </c>
      <c r="M50" t="s">
        <v>169</v>
      </c>
    </row>
    <row r="51" spans="7:13">
      <c r="G51" s="6" t="s">
        <v>3970</v>
      </c>
      <c r="H51" s="6">
        <v>6.3912199999999997</v>
      </c>
      <c r="I51" s="6" t="s">
        <v>3971</v>
      </c>
      <c r="L51" t="s">
        <v>56</v>
      </c>
      <c r="M51" t="s">
        <v>15</v>
      </c>
    </row>
    <row r="52" spans="7:13">
      <c r="G52" s="6" t="s">
        <v>3972</v>
      </c>
      <c r="H52" s="6">
        <v>1.79447</v>
      </c>
      <c r="I52" s="6" t="s">
        <v>3973</v>
      </c>
      <c r="L52" t="s">
        <v>136</v>
      </c>
      <c r="M52" t="s">
        <v>136</v>
      </c>
    </row>
    <row r="53" spans="7:13">
      <c r="G53" s="6" t="s">
        <v>3974</v>
      </c>
      <c r="H53" s="6">
        <v>4.2940199999999997</v>
      </c>
      <c r="I53" s="6" t="s">
        <v>3975</v>
      </c>
      <c r="L53" t="s">
        <v>197</v>
      </c>
      <c r="M53" t="s">
        <v>197</v>
      </c>
    </row>
    <row r="54" spans="7:13">
      <c r="G54" s="6" t="s">
        <v>3977</v>
      </c>
      <c r="H54" s="6">
        <v>3.6735099999999998</v>
      </c>
      <c r="I54" s="6" t="s">
        <v>358</v>
      </c>
      <c r="L54" t="s">
        <v>447</v>
      </c>
      <c r="M54" t="s">
        <v>447</v>
      </c>
    </row>
    <row r="55" spans="7:13">
      <c r="G55" s="6" t="s">
        <v>3980</v>
      </c>
      <c r="H55" s="6">
        <v>81.827399999999997</v>
      </c>
      <c r="I55" s="6" t="s">
        <v>483</v>
      </c>
      <c r="L55" t="s">
        <v>690</v>
      </c>
      <c r="M55" t="s">
        <v>690</v>
      </c>
    </row>
    <row r="56" spans="7:13">
      <c r="G56" s="6" t="s">
        <v>3981</v>
      </c>
      <c r="H56" s="6">
        <v>498.05</v>
      </c>
      <c r="I56" s="6" t="s">
        <v>3982</v>
      </c>
      <c r="L56" t="s">
        <v>425</v>
      </c>
      <c r="M56" t="s">
        <v>425</v>
      </c>
    </row>
    <row r="57" spans="7:13">
      <c r="G57" s="6" t="s">
        <v>3983</v>
      </c>
      <c r="H57" s="6">
        <v>6.0510000000000002</v>
      </c>
      <c r="I57" s="6" t="s">
        <v>847</v>
      </c>
      <c r="L57" t="s">
        <v>935</v>
      </c>
      <c r="M57" t="s">
        <v>935</v>
      </c>
    </row>
    <row r="58" spans="7:13">
      <c r="G58" s="6" t="s">
        <v>3985</v>
      </c>
      <c r="H58" s="6">
        <v>162.25</v>
      </c>
      <c r="I58" s="6" t="s">
        <v>3984</v>
      </c>
      <c r="L58" t="s">
        <v>126</v>
      </c>
      <c r="M58" t="s">
        <v>179</v>
      </c>
    </row>
    <row r="59" spans="7:13">
      <c r="G59" s="6" t="s">
        <v>3987</v>
      </c>
      <c r="H59" s="6">
        <v>38.950000000000003</v>
      </c>
      <c r="I59" s="6" t="s">
        <v>3986</v>
      </c>
      <c r="L59" t="s">
        <v>1031</v>
      </c>
      <c r="M59" t="s">
        <v>166</v>
      </c>
    </row>
    <row r="60" spans="7:13">
      <c r="G60" s="6" t="s">
        <v>3988</v>
      </c>
      <c r="H60" s="6">
        <v>3.3298399999999999</v>
      </c>
      <c r="I60" s="6" t="s">
        <v>1337</v>
      </c>
      <c r="L60" t="s">
        <v>1086</v>
      </c>
      <c r="M60" t="s">
        <v>1086</v>
      </c>
    </row>
    <row r="61" spans="7:13">
      <c r="G61" s="6" t="s">
        <v>3989</v>
      </c>
      <c r="H61" s="6">
        <v>83.5</v>
      </c>
      <c r="I61" s="6" t="s">
        <v>1344</v>
      </c>
      <c r="L61" t="s">
        <v>1809</v>
      </c>
      <c r="M61" t="s">
        <v>1809</v>
      </c>
    </row>
    <row r="62" spans="7:13">
      <c r="G62" s="6" t="s">
        <v>3990</v>
      </c>
      <c r="H62" s="6">
        <v>1322</v>
      </c>
      <c r="I62" s="6" t="s">
        <v>3991</v>
      </c>
      <c r="L62" t="s">
        <v>773</v>
      </c>
      <c r="M62" t="s">
        <v>133</v>
      </c>
    </row>
    <row r="63" spans="7:13">
      <c r="G63" s="6" t="s">
        <v>3992</v>
      </c>
      <c r="H63" s="6">
        <v>8.73</v>
      </c>
      <c r="I63" s="6" t="s">
        <v>1729</v>
      </c>
      <c r="L63" t="s">
        <v>1991</v>
      </c>
      <c r="M63" t="s">
        <v>1991</v>
      </c>
    </row>
    <row r="64" spans="7:13">
      <c r="G64" s="6" t="s">
        <v>3993</v>
      </c>
      <c r="H64" s="6">
        <v>17.68</v>
      </c>
      <c r="I64" s="6" t="s">
        <v>1989</v>
      </c>
      <c r="L64" t="s">
        <v>1497</v>
      </c>
      <c r="M64" t="s">
        <v>1497</v>
      </c>
    </row>
    <row r="65" spans="12:13">
      <c r="L65" t="s">
        <v>1607</v>
      </c>
      <c r="M65" t="s">
        <v>48</v>
      </c>
    </row>
    <row r="66" spans="12:13">
      <c r="L66" t="s">
        <v>639</v>
      </c>
      <c r="M66" t="s">
        <v>639</v>
      </c>
    </row>
    <row r="67" spans="12:13">
      <c r="L67" t="s">
        <v>989</v>
      </c>
      <c r="M67" t="s">
        <v>989</v>
      </c>
    </row>
    <row r="68" spans="12:13">
      <c r="L68" t="s">
        <v>1344</v>
      </c>
      <c r="M68" t="s">
        <v>1344</v>
      </c>
    </row>
    <row r="69" spans="12:13">
      <c r="L69" t="s">
        <v>1306</v>
      </c>
      <c r="M69" t="s">
        <v>1306</v>
      </c>
    </row>
    <row r="70" spans="12:13">
      <c r="L70" t="s">
        <v>1494</v>
      </c>
      <c r="M70" t="s">
        <v>133</v>
      </c>
    </row>
    <row r="71" spans="12:13">
      <c r="L71" t="s">
        <v>1804</v>
      </c>
      <c r="M71" t="s">
        <v>1804</v>
      </c>
    </row>
    <row r="72" spans="12:13">
      <c r="L72" t="s">
        <v>1519</v>
      </c>
      <c r="M72" t="s">
        <v>1519</v>
      </c>
    </row>
    <row r="73" spans="12:13">
      <c r="L73" t="s">
        <v>680</v>
      </c>
      <c r="M73" t="s">
        <v>680</v>
      </c>
    </row>
    <row r="74" spans="12:13">
      <c r="L74" t="s">
        <v>1773</v>
      </c>
      <c r="M74" t="s">
        <v>1773</v>
      </c>
    </row>
    <row r="75" spans="12:13">
      <c r="L75" t="s">
        <v>1707</v>
      </c>
      <c r="M75" t="s">
        <v>1707</v>
      </c>
    </row>
    <row r="76" spans="12:13">
      <c r="L76" t="s">
        <v>1043</v>
      </c>
      <c r="M76" t="s">
        <v>1043</v>
      </c>
    </row>
    <row r="77" spans="12:13">
      <c r="L77" t="s">
        <v>1722</v>
      </c>
      <c r="M77" t="s">
        <v>1722</v>
      </c>
    </row>
    <row r="78" spans="12:13">
      <c r="L78" t="s">
        <v>1676</v>
      </c>
      <c r="M78" t="s">
        <v>1676</v>
      </c>
    </row>
    <row r="79" spans="12:13">
      <c r="L79" t="s">
        <v>1860</v>
      </c>
      <c r="M79" t="s">
        <v>1860</v>
      </c>
    </row>
    <row r="80" spans="12:13">
      <c r="L80" t="s">
        <v>1055</v>
      </c>
      <c r="M80" t="s">
        <v>1055</v>
      </c>
    </row>
    <row r="81" spans="12:13">
      <c r="L81" t="s">
        <v>120</v>
      </c>
      <c r="M81" t="s">
        <v>48</v>
      </c>
    </row>
    <row r="82" spans="12:13">
      <c r="L82" t="s">
        <v>1700</v>
      </c>
      <c r="M82" t="s">
        <v>1700</v>
      </c>
    </row>
    <row r="83" spans="12:13">
      <c r="L83" t="s">
        <v>644</v>
      </c>
      <c r="M83" t="s">
        <v>644</v>
      </c>
    </row>
    <row r="84" spans="12:13">
      <c r="L84" t="s">
        <v>818</v>
      </c>
      <c r="M84" t="s">
        <v>818</v>
      </c>
    </row>
    <row r="85" spans="12:13">
      <c r="L85" t="s">
        <v>548</v>
      </c>
      <c r="M85" t="s">
        <v>548</v>
      </c>
    </row>
    <row r="86" spans="12:13">
      <c r="L86" t="s">
        <v>971</v>
      </c>
      <c r="M86" t="s">
        <v>184</v>
      </c>
    </row>
    <row r="87" spans="12:13">
      <c r="L87" t="s">
        <v>662</v>
      </c>
      <c r="M87" t="s">
        <v>143</v>
      </c>
    </row>
    <row r="88" spans="12:13">
      <c r="L88" t="s">
        <v>1956</v>
      </c>
      <c r="M88" t="s">
        <v>983</v>
      </c>
    </row>
    <row r="89" spans="12:13">
      <c r="L89" t="s">
        <v>299</v>
      </c>
      <c r="M89" t="s">
        <v>299</v>
      </c>
    </row>
    <row r="90" spans="12:13">
      <c r="L90" t="s">
        <v>1282</v>
      </c>
      <c r="M90" t="s">
        <v>1497</v>
      </c>
    </row>
    <row r="91" spans="12:13">
      <c r="L91" t="s">
        <v>1126</v>
      </c>
      <c r="M91" t="s">
        <v>1126</v>
      </c>
    </row>
    <row r="92" spans="12:13">
      <c r="L92" t="s">
        <v>1771</v>
      </c>
      <c r="M92" t="s">
        <v>1771</v>
      </c>
    </row>
    <row r="93" spans="12:13">
      <c r="L93" t="s">
        <v>799</v>
      </c>
      <c r="M93" t="s">
        <v>799</v>
      </c>
    </row>
    <row r="94" spans="12:13">
      <c r="L94" t="s">
        <v>499</v>
      </c>
      <c r="M94" t="s">
        <v>499</v>
      </c>
    </row>
    <row r="95" spans="12:13">
      <c r="L95" t="s">
        <v>1027</v>
      </c>
      <c r="M95" t="s">
        <v>1027</v>
      </c>
    </row>
    <row r="96" spans="12:13">
      <c r="L96" t="s">
        <v>1411</v>
      </c>
      <c r="M96" t="s">
        <v>1411</v>
      </c>
    </row>
    <row r="97" spans="12:13">
      <c r="L97" t="s">
        <v>574</v>
      </c>
      <c r="M97" t="s">
        <v>574</v>
      </c>
    </row>
    <row r="98" spans="12:13">
      <c r="L98" t="s">
        <v>1291</v>
      </c>
      <c r="M98" t="s">
        <v>1291</v>
      </c>
    </row>
    <row r="99" spans="12:13">
      <c r="L99" t="s">
        <v>1623</v>
      </c>
      <c r="M99" t="s">
        <v>983</v>
      </c>
    </row>
    <row r="100" spans="12:13">
      <c r="L100" t="s">
        <v>1731</v>
      </c>
      <c r="M100" t="s">
        <v>1731</v>
      </c>
    </row>
    <row r="101" spans="12:13">
      <c r="L101" t="s">
        <v>567</v>
      </c>
      <c r="M101" t="s">
        <v>567</v>
      </c>
    </row>
    <row r="102" spans="12:13">
      <c r="L102" t="s">
        <v>577</v>
      </c>
      <c r="M102" t="s">
        <v>577</v>
      </c>
    </row>
    <row r="103" spans="12:13">
      <c r="L103" t="s">
        <v>12</v>
      </c>
      <c r="M103" t="s">
        <v>935</v>
      </c>
    </row>
    <row r="104" spans="12:13">
      <c r="L104" t="s">
        <v>1444</v>
      </c>
      <c r="M104" t="s">
        <v>1444</v>
      </c>
    </row>
    <row r="105" spans="12:13">
      <c r="L105" t="s">
        <v>292</v>
      </c>
      <c r="M105" t="s">
        <v>292</v>
      </c>
    </row>
    <row r="106" spans="12:13">
      <c r="L106" t="s">
        <v>1620</v>
      </c>
      <c r="M106" t="s">
        <v>1444</v>
      </c>
    </row>
    <row r="107" spans="12:13">
      <c r="L107" t="s">
        <v>113</v>
      </c>
      <c r="M107" t="s">
        <v>106</v>
      </c>
    </row>
    <row r="108" spans="12:13">
      <c r="L108" t="s">
        <v>1679</v>
      </c>
      <c r="M108" t="s">
        <v>1679</v>
      </c>
    </row>
    <row r="109" spans="12:13">
      <c r="L109" t="s">
        <v>851</v>
      </c>
      <c r="M109" t="s">
        <v>851</v>
      </c>
    </row>
    <row r="110" spans="12:13">
      <c r="L110" t="s">
        <v>1951</v>
      </c>
      <c r="M110" t="s">
        <v>1951</v>
      </c>
    </row>
    <row r="111" spans="12:13">
      <c r="L111" t="s">
        <v>1066</v>
      </c>
      <c r="M111" t="s">
        <v>1066</v>
      </c>
    </row>
    <row r="112" spans="12:13">
      <c r="L112" t="s">
        <v>1099</v>
      </c>
      <c r="M112" t="s">
        <v>672</v>
      </c>
    </row>
    <row r="113" spans="12:13">
      <c r="L113" t="s">
        <v>1671</v>
      </c>
      <c r="M113" t="s">
        <v>1671</v>
      </c>
    </row>
    <row r="114" spans="12:13">
      <c r="L114" t="s">
        <v>1052</v>
      </c>
      <c r="M114" t="s">
        <v>1052</v>
      </c>
    </row>
    <row r="115" spans="12:13">
      <c r="L115" t="s">
        <v>1503</v>
      </c>
      <c r="M115" t="s">
        <v>1503</v>
      </c>
    </row>
    <row r="116" spans="12:13">
      <c r="L116" t="s">
        <v>748</v>
      </c>
      <c r="M116" t="s">
        <v>299</v>
      </c>
    </row>
    <row r="117" spans="12:13">
      <c r="L117" t="s">
        <v>1434</v>
      </c>
      <c r="M117" t="s">
        <v>716</v>
      </c>
    </row>
    <row r="118" spans="12:13">
      <c r="L118" t="s">
        <v>1690</v>
      </c>
      <c r="M118" t="s">
        <v>628</v>
      </c>
    </row>
    <row r="119" spans="12:13">
      <c r="L119" t="s">
        <v>1933</v>
      </c>
      <c r="M119" t="s">
        <v>1933</v>
      </c>
    </row>
    <row r="120" spans="12:13">
      <c r="L120" t="s">
        <v>1609</v>
      </c>
      <c r="M120" t="s">
        <v>672</v>
      </c>
    </row>
    <row r="121" spans="12:13">
      <c r="L121" t="s">
        <v>992</v>
      </c>
      <c r="M121" t="s">
        <v>992</v>
      </c>
    </row>
    <row r="122" spans="12:13">
      <c r="L122" t="s">
        <v>1978</v>
      </c>
      <c r="M122" t="s">
        <v>877</v>
      </c>
    </row>
    <row r="123" spans="12:13">
      <c r="L123" t="s">
        <v>21</v>
      </c>
      <c r="M123" t="s">
        <v>21</v>
      </c>
    </row>
    <row r="124" spans="12:13">
      <c r="L124" t="s">
        <v>526</v>
      </c>
      <c r="M124" t="s">
        <v>526</v>
      </c>
    </row>
    <row r="125" spans="12:13">
      <c r="L125" t="s">
        <v>1458</v>
      </c>
      <c r="M125" t="s">
        <v>1458</v>
      </c>
    </row>
    <row r="126" spans="12:13">
      <c r="L126" t="s">
        <v>2004</v>
      </c>
      <c r="M126" t="s">
        <v>2004</v>
      </c>
    </row>
    <row r="127" spans="12:13">
      <c r="L127" t="s">
        <v>954</v>
      </c>
      <c r="M127" t="s">
        <v>726</v>
      </c>
    </row>
    <row r="128" spans="12:13">
      <c r="L128" t="s">
        <v>1331</v>
      </c>
      <c r="M128" t="s">
        <v>1331</v>
      </c>
    </row>
    <row r="129" spans="12:13">
      <c r="L129" t="s">
        <v>492</v>
      </c>
      <c r="M129" t="s">
        <v>179</v>
      </c>
    </row>
    <row r="130" spans="12:13">
      <c r="L130" t="s">
        <v>1381</v>
      </c>
      <c r="M130" t="s">
        <v>17</v>
      </c>
    </row>
    <row r="131" spans="12:13">
      <c r="L131" t="s">
        <v>541</v>
      </c>
      <c r="M131" t="s">
        <v>88</v>
      </c>
    </row>
    <row r="132" spans="12:13">
      <c r="L132" t="s">
        <v>847</v>
      </c>
      <c r="M132" t="s">
        <v>847</v>
      </c>
    </row>
    <row r="133" spans="12:13">
      <c r="L133" t="s">
        <v>163</v>
      </c>
      <c r="M133" t="s">
        <v>163</v>
      </c>
    </row>
    <row r="134" spans="12:13">
      <c r="L134" t="s">
        <v>1156</v>
      </c>
      <c r="M134" t="s">
        <v>1156</v>
      </c>
    </row>
    <row r="135" spans="12:13">
      <c r="L135" t="s">
        <v>1371</v>
      </c>
      <c r="M135" t="s">
        <v>1371</v>
      </c>
    </row>
    <row r="136" spans="12:13">
      <c r="L136" t="s">
        <v>1074</v>
      </c>
      <c r="M136" t="s">
        <v>1074</v>
      </c>
    </row>
    <row r="137" spans="12:13">
      <c r="L137" t="s">
        <v>1745</v>
      </c>
      <c r="M137" t="s">
        <v>1745</v>
      </c>
    </row>
  </sheetData>
  <mergeCells count="1">
    <mergeCell ref="B1:C1"/>
  </mergeCells>
  <hyperlinks>
    <hyperlink ref="G1" r:id="rId1"/>
    <hyperlink ref="H1" r:id="rId2"/>
  </hyperlinks>
  <pageMargins left="0.7" right="0.7" top="0.75" bottom="0.75" header="0.3" footer="0.3"/>
  <pageSetup orientation="portrait" r:id="rId3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/>
  <dimension ref="B1:M1888"/>
  <sheetViews>
    <sheetView showGridLines="0" topLeftCell="C1" workbookViewId="0">
      <selection activeCell="M4" sqref="M4:M137"/>
    </sheetView>
  </sheetViews>
  <sheetFormatPr defaultRowHeight="15"/>
  <cols>
    <col min="1" max="1" width="4.42578125" customWidth="1"/>
    <col min="3" max="3" width="21.42578125" bestFit="1" customWidth="1"/>
    <col min="4" max="4" width="13" customWidth="1"/>
    <col min="5" max="5" width="13.5703125" customWidth="1"/>
    <col min="6" max="6" width="7" customWidth="1"/>
    <col min="7" max="7" width="12.7109375" customWidth="1"/>
    <col min="8" max="8" width="24.42578125" customWidth="1"/>
    <col min="9" max="9" width="20" customWidth="1"/>
    <col min="10" max="11" width="15.140625" customWidth="1"/>
    <col min="12" max="12" width="28" customWidth="1"/>
    <col min="13" max="13" width="18" customWidth="1"/>
    <col min="14" max="14" width="13" customWidth="1"/>
    <col min="15" max="15" width="17.140625" customWidth="1"/>
  </cols>
  <sheetData>
    <row r="1" spans="2:13" ht="23.25">
      <c r="B1" s="25" t="s">
        <v>3994</v>
      </c>
      <c r="C1" s="25"/>
      <c r="D1" s="25"/>
      <c r="E1" s="25"/>
      <c r="G1">
        <v>12</v>
      </c>
    </row>
    <row r="3" spans="2:13">
      <c r="B3" s="3" t="s">
        <v>3995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5" spans="2:13">
      <c r="B5" t="s">
        <v>2008</v>
      </c>
      <c r="C5" t="s">
        <v>0</v>
      </c>
      <c r="D5" t="s">
        <v>1</v>
      </c>
      <c r="E5" t="s">
        <v>3978</v>
      </c>
      <c r="F5" t="s">
        <v>2</v>
      </c>
      <c r="G5" t="s">
        <v>3979</v>
      </c>
      <c r="H5" t="s">
        <v>3</v>
      </c>
      <c r="I5" t="s">
        <v>3998</v>
      </c>
      <c r="J5" t="s">
        <v>4</v>
      </c>
      <c r="K5" t="s">
        <v>4004</v>
      </c>
      <c r="L5" t="s">
        <v>5</v>
      </c>
      <c r="M5" t="s">
        <v>3996</v>
      </c>
    </row>
    <row r="6" spans="2:13" ht="15" customHeight="1">
      <c r="B6" t="s">
        <v>2009</v>
      </c>
      <c r="C6" s="1">
        <v>41054.133009259262</v>
      </c>
      <c r="D6" s="4">
        <v>5846</v>
      </c>
      <c r="E6">
        <v>5846</v>
      </c>
      <c r="F6" t="s">
        <v>6</v>
      </c>
      <c r="G6" s="8">
        <f>tblSalaries[[#This Row],[clean Salary (in local currency)]]*VLOOKUP(tblSalaries[[#This Row],[Currency]],tblXrate[],2,FALSE)</f>
        <v>5846</v>
      </c>
      <c r="H6" t="s">
        <v>7</v>
      </c>
      <c r="I6" t="s">
        <v>20</v>
      </c>
      <c r="J6" t="s">
        <v>8</v>
      </c>
      <c r="K6" t="str">
        <f>VLOOKUP(tblSalaries[[#This Row],[Where do you work]],tblCountries[[Actual]:[Mapping]],2,FALSE)</f>
        <v>India</v>
      </c>
      <c r="L6" t="s">
        <v>9</v>
      </c>
    </row>
    <row r="7" spans="2:13" ht="15" customHeight="1">
      <c r="B7" t="s">
        <v>2010</v>
      </c>
      <c r="C7" s="1">
        <v>41054.13417824074</v>
      </c>
      <c r="D7" s="4" t="s">
        <v>10</v>
      </c>
      <c r="E7">
        <v>15000</v>
      </c>
      <c r="F7" t="s">
        <v>6</v>
      </c>
      <c r="G7" s="8">
        <f>tblSalaries[[#This Row],[clean Salary (in local currency)]]*VLOOKUP(tblSalaries[[#This Row],[Currency]],tblXrate[],2,FALSE)</f>
        <v>15000</v>
      </c>
      <c r="H7" t="s">
        <v>11</v>
      </c>
      <c r="I7" t="s">
        <v>488</v>
      </c>
      <c r="J7" t="s">
        <v>12</v>
      </c>
      <c r="K7" t="str">
        <f>VLOOKUP(tblSalaries[[#This Row],[Where do you work]],tblCountries[[Actual]:[Mapping]],2,FALSE)</f>
        <v>Croatia</v>
      </c>
      <c r="L7" t="s">
        <v>13</v>
      </c>
    </row>
    <row r="8" spans="2:13" ht="15" customHeight="1">
      <c r="B8" t="s">
        <v>2011</v>
      </c>
      <c r="C8" s="1">
        <v>41054.136412037034</v>
      </c>
      <c r="D8" s="4">
        <v>58000</v>
      </c>
      <c r="E8">
        <v>58000</v>
      </c>
      <c r="F8" t="s">
        <v>6</v>
      </c>
      <c r="G8" s="8">
        <f>tblSalaries[[#This Row],[clean Salary (in local currency)]]*VLOOKUP(tblSalaries[[#This Row],[Currency]],tblXrate[],2,FALSE)</f>
        <v>58000</v>
      </c>
      <c r="H8" t="s">
        <v>14</v>
      </c>
      <c r="I8" t="s">
        <v>20</v>
      </c>
      <c r="J8" t="s">
        <v>15</v>
      </c>
      <c r="K8" t="str">
        <f>VLOOKUP(tblSalaries[[#This Row],[Where do you work]],tblCountries[[Actual]:[Mapping]],2,FALSE)</f>
        <v>USA</v>
      </c>
      <c r="L8" t="s">
        <v>13</v>
      </c>
    </row>
    <row r="9" spans="2:13" ht="15" customHeight="1">
      <c r="B9" t="s">
        <v>2012</v>
      </c>
      <c r="C9" s="1">
        <v>41054.141458333332</v>
      </c>
      <c r="D9" s="4">
        <v>48000</v>
      </c>
      <c r="E9">
        <v>48000</v>
      </c>
      <c r="F9" t="s">
        <v>6</v>
      </c>
      <c r="G9" s="8">
        <f>tblSalaries[[#This Row],[clean Salary (in local currency)]]*VLOOKUP(tblSalaries[[#This Row],[Currency]],tblXrate[],2,FALSE)</f>
        <v>48000</v>
      </c>
      <c r="H9" t="s">
        <v>16</v>
      </c>
      <c r="I9" t="s">
        <v>488</v>
      </c>
      <c r="J9" t="s">
        <v>17</v>
      </c>
      <c r="K9" t="str">
        <f>VLOOKUP(tblSalaries[[#This Row],[Where do you work]],tblCountries[[Actual]:[Mapping]],2,FALSE)</f>
        <v>Pakistan</v>
      </c>
      <c r="L9" t="s">
        <v>18</v>
      </c>
    </row>
    <row r="10" spans="2:13" ht="15" customHeight="1">
      <c r="B10" t="s">
        <v>2013</v>
      </c>
      <c r="C10" s="1">
        <v>41054.143796296295</v>
      </c>
      <c r="D10" s="4">
        <v>54000</v>
      </c>
      <c r="E10">
        <v>54000</v>
      </c>
      <c r="F10" t="s">
        <v>6</v>
      </c>
      <c r="G10" s="8">
        <f>tblSalaries[[#This Row],[clean Salary (in local currency)]]*VLOOKUP(tblSalaries[[#This Row],[Currency]],tblXrate[],2,FALSE)</f>
        <v>54000</v>
      </c>
      <c r="H10" t="s">
        <v>19</v>
      </c>
      <c r="I10" t="s">
        <v>279</v>
      </c>
      <c r="J10" t="s">
        <v>15</v>
      </c>
      <c r="K10" t="str">
        <f>VLOOKUP(tblSalaries[[#This Row],[Where do you work]],tblCountries[[Actual]:[Mapping]],2,FALSE)</f>
        <v>USA</v>
      </c>
      <c r="L10" t="s">
        <v>13</v>
      </c>
    </row>
    <row r="11" spans="2:13" ht="15" customHeight="1">
      <c r="B11" t="s">
        <v>2014</v>
      </c>
      <c r="C11" s="1">
        <v>41054.144768518519</v>
      </c>
      <c r="D11" s="4">
        <v>41731</v>
      </c>
      <c r="E11">
        <v>41731</v>
      </c>
      <c r="F11" t="s">
        <v>6</v>
      </c>
      <c r="G11" s="8">
        <f>tblSalaries[[#This Row],[clean Salary (in local currency)]]*VLOOKUP(tblSalaries[[#This Row],[Currency]],tblXrate[],2,FALSE)</f>
        <v>41731</v>
      </c>
      <c r="H11" t="s">
        <v>20</v>
      </c>
      <c r="I11" t="s">
        <v>20</v>
      </c>
      <c r="J11" t="s">
        <v>21</v>
      </c>
      <c r="K11" t="str">
        <f>VLOOKUP(tblSalaries[[#This Row],[Where do you work]],tblCountries[[Actual]:[Mapping]],2,FALSE)</f>
        <v>Iceland</v>
      </c>
      <c r="L11" t="s">
        <v>13</v>
      </c>
    </row>
    <row r="12" spans="2:13" ht="15" customHeight="1">
      <c r="B12" t="s">
        <v>2015</v>
      </c>
      <c r="C12" s="1">
        <v>41054.148506944446</v>
      </c>
      <c r="D12" s="4">
        <v>145000</v>
      </c>
      <c r="E12">
        <v>145000</v>
      </c>
      <c r="F12" t="s">
        <v>22</v>
      </c>
      <c r="G12" s="8">
        <f>tblSalaries[[#This Row],[clean Salary (in local currency)]]*VLOOKUP(tblSalaries[[#This Row],[Currency]],tblXrate[],2,FALSE)</f>
        <v>184207.91865378313</v>
      </c>
      <c r="H12" t="s">
        <v>23</v>
      </c>
      <c r="I12" t="s">
        <v>52</v>
      </c>
      <c r="J12" t="s">
        <v>24</v>
      </c>
      <c r="K12" t="str">
        <f>VLOOKUP(tblSalaries[[#This Row],[Where do you work]],tblCountries[[Actual]:[Mapping]],2,FALSE)</f>
        <v>Germany</v>
      </c>
      <c r="L12" t="s">
        <v>25</v>
      </c>
    </row>
    <row r="13" spans="2:13" ht="15" customHeight="1">
      <c r="B13" t="s">
        <v>2016</v>
      </c>
      <c r="C13" s="1">
        <v>41054.15042824074</v>
      </c>
      <c r="D13" s="4">
        <v>12000</v>
      </c>
      <c r="E13">
        <v>12000</v>
      </c>
      <c r="F13" t="s">
        <v>6</v>
      </c>
      <c r="G13" s="8">
        <f>tblSalaries[[#This Row],[clean Salary (in local currency)]]*VLOOKUP(tblSalaries[[#This Row],[Currency]],tblXrate[],2,FALSE)</f>
        <v>12000</v>
      </c>
      <c r="H13" t="s">
        <v>26</v>
      </c>
      <c r="I13" t="s">
        <v>20</v>
      </c>
      <c r="J13" t="s">
        <v>27</v>
      </c>
      <c r="K13" t="str">
        <f>VLOOKUP(tblSalaries[[#This Row],[Where do you work]],tblCountries[[Actual]:[Mapping]],2,FALSE)</f>
        <v>Ukraine</v>
      </c>
      <c r="L13" t="s">
        <v>13</v>
      </c>
    </row>
    <row r="14" spans="2:13" ht="15" customHeight="1">
      <c r="B14" t="s">
        <v>2017</v>
      </c>
      <c r="C14" s="1">
        <v>41054.150891203702</v>
      </c>
      <c r="D14" s="4" t="s">
        <v>28</v>
      </c>
      <c r="E14">
        <v>44000</v>
      </c>
      <c r="F14" t="s">
        <v>6</v>
      </c>
      <c r="G14" s="8">
        <f>tblSalaries[[#This Row],[clean Salary (in local currency)]]*VLOOKUP(tblSalaries[[#This Row],[Currency]],tblXrate[],2,FALSE)</f>
        <v>44000</v>
      </c>
      <c r="H14" t="s">
        <v>29</v>
      </c>
      <c r="I14" t="s">
        <v>4001</v>
      </c>
      <c r="J14" t="s">
        <v>30</v>
      </c>
      <c r="K14" t="str">
        <f>VLOOKUP(tblSalaries[[#This Row],[Where do you work]],tblCountries[[Actual]:[Mapping]],2,FALSE)</f>
        <v>Portugal</v>
      </c>
      <c r="L14" t="s">
        <v>25</v>
      </c>
    </row>
    <row r="15" spans="2:13" ht="15" customHeight="1">
      <c r="B15" t="s">
        <v>2018</v>
      </c>
      <c r="C15" s="1">
        <v>41054.152048611111</v>
      </c>
      <c r="D15" s="4" t="s">
        <v>31</v>
      </c>
      <c r="E15">
        <v>1152000</v>
      </c>
      <c r="F15" t="s">
        <v>32</v>
      </c>
      <c r="G15" s="8">
        <f>tblSalaries[[#This Row],[clean Salary (in local currency)]]*VLOOKUP(tblSalaries[[#This Row],[Currency]],tblXrate[],2,FALSE)</f>
        <v>12227.430201752599</v>
      </c>
      <c r="H15" t="s">
        <v>33</v>
      </c>
      <c r="I15" t="s">
        <v>310</v>
      </c>
      <c r="J15" t="s">
        <v>17</v>
      </c>
      <c r="K15" t="str">
        <f>VLOOKUP(tblSalaries[[#This Row],[Where do you work]],tblCountries[[Actual]:[Mapping]],2,FALSE)</f>
        <v>Pakistan</v>
      </c>
      <c r="L15" t="s">
        <v>13</v>
      </c>
    </row>
    <row r="16" spans="2:13" ht="15" customHeight="1">
      <c r="B16" t="s">
        <v>2019</v>
      </c>
      <c r="C16" s="1">
        <v>41054.155381944445</v>
      </c>
      <c r="D16" s="4" t="s">
        <v>34</v>
      </c>
      <c r="E16">
        <v>51650</v>
      </c>
      <c r="F16" t="s">
        <v>22</v>
      </c>
      <c r="G16" s="8">
        <f>tblSalaries[[#This Row],[clean Salary (in local currency)]]*VLOOKUP(tblSalaries[[#This Row],[Currency]],tblXrate[],2,FALSE)</f>
        <v>65616.131023916547</v>
      </c>
      <c r="H16" t="s">
        <v>35</v>
      </c>
      <c r="I16" t="s">
        <v>67</v>
      </c>
      <c r="J16" t="s">
        <v>36</v>
      </c>
      <c r="K16" t="str">
        <f>VLOOKUP(tblSalaries[[#This Row],[Where do you work]],tblCountries[[Actual]:[Mapping]],2,FALSE)</f>
        <v>Ireland</v>
      </c>
      <c r="L16" t="s">
        <v>18</v>
      </c>
    </row>
    <row r="17" spans="2:12" ht="15" customHeight="1">
      <c r="B17" t="s">
        <v>2020</v>
      </c>
      <c r="C17" s="1">
        <v>41054.155509259261</v>
      </c>
      <c r="D17" s="4">
        <v>14000</v>
      </c>
      <c r="E17">
        <v>14000</v>
      </c>
      <c r="F17" t="s">
        <v>6</v>
      </c>
      <c r="G17" s="8">
        <f>tblSalaries[[#This Row],[clean Salary (in local currency)]]*VLOOKUP(tblSalaries[[#This Row],[Currency]],tblXrate[],2,FALSE)</f>
        <v>14000</v>
      </c>
      <c r="H17" t="s">
        <v>37</v>
      </c>
      <c r="I17" t="s">
        <v>279</v>
      </c>
      <c r="J17" t="s">
        <v>38</v>
      </c>
      <c r="K17" t="str">
        <f>VLOOKUP(tblSalaries[[#This Row],[Where do you work]],tblCountries[[Actual]:[Mapping]],2,FALSE)</f>
        <v>Hungary</v>
      </c>
      <c r="L17" t="s">
        <v>9</v>
      </c>
    </row>
    <row r="18" spans="2:12" ht="15" customHeight="1">
      <c r="B18" t="s">
        <v>2021</v>
      </c>
      <c r="C18" s="1">
        <v>41054.158946759257</v>
      </c>
      <c r="D18" s="4" t="s">
        <v>39</v>
      </c>
      <c r="E18">
        <v>749000</v>
      </c>
      <c r="F18" t="s">
        <v>40</v>
      </c>
      <c r="G18" s="8">
        <f>tblSalaries[[#This Row],[clean Salary (in local currency)]]*VLOOKUP(tblSalaries[[#This Row],[Currency]],tblXrate[],2,FALSE)</f>
        <v>13338.129598894484</v>
      </c>
      <c r="H18" t="s">
        <v>41</v>
      </c>
      <c r="I18" t="s">
        <v>20</v>
      </c>
      <c r="J18" t="s">
        <v>8</v>
      </c>
      <c r="K18" t="str">
        <f>VLOOKUP(tblSalaries[[#This Row],[Where do you work]],tblCountries[[Actual]:[Mapping]],2,FALSE)</f>
        <v>India</v>
      </c>
      <c r="L18" t="s">
        <v>13</v>
      </c>
    </row>
    <row r="19" spans="2:12" ht="15" customHeight="1">
      <c r="B19" t="s">
        <v>2022</v>
      </c>
      <c r="C19" s="1">
        <v>41054.160393518519</v>
      </c>
      <c r="D19" s="4">
        <v>49000</v>
      </c>
      <c r="E19">
        <v>49000</v>
      </c>
      <c r="F19" t="s">
        <v>6</v>
      </c>
      <c r="G19" s="8">
        <f>tblSalaries[[#This Row],[clean Salary (in local currency)]]*VLOOKUP(tblSalaries[[#This Row],[Currency]],tblXrate[],2,FALSE)</f>
        <v>49000</v>
      </c>
      <c r="H19" t="s">
        <v>42</v>
      </c>
      <c r="I19" t="s">
        <v>20</v>
      </c>
      <c r="J19" t="s">
        <v>15</v>
      </c>
      <c r="K19" t="str">
        <f>VLOOKUP(tblSalaries[[#This Row],[Where do you work]],tblCountries[[Actual]:[Mapping]],2,FALSE)</f>
        <v>USA</v>
      </c>
      <c r="L19" t="s">
        <v>13</v>
      </c>
    </row>
    <row r="20" spans="2:12" ht="15" customHeight="1">
      <c r="B20" t="s">
        <v>2023</v>
      </c>
      <c r="C20" s="1">
        <v>41054.162060185183</v>
      </c>
      <c r="D20" s="4">
        <v>85000</v>
      </c>
      <c r="E20">
        <v>85000</v>
      </c>
      <c r="F20" t="s">
        <v>6</v>
      </c>
      <c r="G20" s="8">
        <f>tblSalaries[[#This Row],[clean Salary (in local currency)]]*VLOOKUP(tblSalaries[[#This Row],[Currency]],tblXrate[],2,FALSE)</f>
        <v>85000</v>
      </c>
      <c r="H20" t="s">
        <v>43</v>
      </c>
      <c r="I20" t="s">
        <v>279</v>
      </c>
      <c r="J20" t="s">
        <v>15</v>
      </c>
      <c r="K20" t="str">
        <f>VLOOKUP(tblSalaries[[#This Row],[Where do you work]],tblCountries[[Actual]:[Mapping]],2,FALSE)</f>
        <v>USA</v>
      </c>
      <c r="L20" t="s">
        <v>25</v>
      </c>
    </row>
    <row r="21" spans="2:12" ht="15" customHeight="1">
      <c r="B21" t="s">
        <v>2024</v>
      </c>
      <c r="C21" s="1">
        <v>41054.164351851854</v>
      </c>
      <c r="D21" s="4">
        <v>75000</v>
      </c>
      <c r="E21">
        <v>75000</v>
      </c>
      <c r="F21" t="s">
        <v>6</v>
      </c>
      <c r="G21" s="8">
        <f>tblSalaries[[#This Row],[clean Salary (in local currency)]]*VLOOKUP(tblSalaries[[#This Row],[Currency]],tblXrate[],2,FALSE)</f>
        <v>75000</v>
      </c>
      <c r="H21" t="s">
        <v>44</v>
      </c>
      <c r="I21" t="s">
        <v>279</v>
      </c>
      <c r="J21" t="s">
        <v>15</v>
      </c>
      <c r="K21" t="str">
        <f>VLOOKUP(tblSalaries[[#This Row],[Where do you work]],tblCountries[[Actual]:[Mapping]],2,FALSE)</f>
        <v>USA</v>
      </c>
      <c r="L21" t="s">
        <v>13</v>
      </c>
    </row>
    <row r="22" spans="2:12" ht="15" customHeight="1">
      <c r="B22" t="s">
        <v>2025</v>
      </c>
      <c r="C22" s="1">
        <v>41054.173738425925</v>
      </c>
      <c r="D22" s="4">
        <v>107000</v>
      </c>
      <c r="E22">
        <v>107000</v>
      </c>
      <c r="F22" t="s">
        <v>6</v>
      </c>
      <c r="G22" s="8">
        <f>tblSalaries[[#This Row],[clean Salary (in local currency)]]*VLOOKUP(tblSalaries[[#This Row],[Currency]],tblXrate[],2,FALSE)</f>
        <v>107000</v>
      </c>
      <c r="H22" t="s">
        <v>45</v>
      </c>
      <c r="I22" t="s">
        <v>52</v>
      </c>
      <c r="J22" t="s">
        <v>46</v>
      </c>
      <c r="K22" t="str">
        <f>VLOOKUP(tblSalaries[[#This Row],[Where do you work]],tblCountries[[Actual]:[Mapping]],2,FALSE)</f>
        <v>Switzerland</v>
      </c>
      <c r="L22" t="s">
        <v>9</v>
      </c>
    </row>
    <row r="23" spans="2:12" ht="15" customHeight="1">
      <c r="B23" t="s">
        <v>2026</v>
      </c>
      <c r="C23" s="1">
        <v>41054.174120370371</v>
      </c>
      <c r="D23" s="4">
        <v>45000</v>
      </c>
      <c r="E23">
        <v>45000</v>
      </c>
      <c r="F23" t="s">
        <v>6</v>
      </c>
      <c r="G23" s="8">
        <f>tblSalaries[[#This Row],[clean Salary (in local currency)]]*VLOOKUP(tblSalaries[[#This Row],[Currency]],tblXrate[],2,FALSE)</f>
        <v>45000</v>
      </c>
      <c r="H23" t="s">
        <v>47</v>
      </c>
      <c r="I23" t="s">
        <v>3999</v>
      </c>
      <c r="J23" t="s">
        <v>48</v>
      </c>
      <c r="K23" t="str">
        <f>VLOOKUP(tblSalaries[[#This Row],[Where do you work]],tblCountries[[Actual]:[Mapping]],2,FALSE)</f>
        <v>South Africa</v>
      </c>
      <c r="L23" t="s">
        <v>13</v>
      </c>
    </row>
    <row r="24" spans="2:12" ht="15" customHeight="1">
      <c r="B24" t="s">
        <v>2027</v>
      </c>
      <c r="C24" s="1">
        <v>41054.178148148145</v>
      </c>
      <c r="D24" s="4">
        <v>550000</v>
      </c>
      <c r="E24">
        <v>550000</v>
      </c>
      <c r="F24" t="s">
        <v>40</v>
      </c>
      <c r="G24" s="8">
        <f>tblSalaries[[#This Row],[clean Salary (in local currency)]]*VLOOKUP(tblSalaries[[#This Row],[Currency]],tblXrate[],2,FALSE)</f>
        <v>9794.354178093412</v>
      </c>
      <c r="H24" t="s">
        <v>49</v>
      </c>
      <c r="I24" t="s">
        <v>52</v>
      </c>
      <c r="J24" t="s">
        <v>8</v>
      </c>
      <c r="K24" t="str">
        <f>VLOOKUP(tblSalaries[[#This Row],[Where do you work]],tblCountries[[Actual]:[Mapping]],2,FALSE)</f>
        <v>India</v>
      </c>
      <c r="L24" t="s">
        <v>18</v>
      </c>
    </row>
    <row r="25" spans="2:12" ht="15" customHeight="1">
      <c r="B25" t="s">
        <v>2028</v>
      </c>
      <c r="C25" s="1">
        <v>41054.180115740739</v>
      </c>
      <c r="D25" s="4">
        <v>50000</v>
      </c>
      <c r="E25">
        <v>50000</v>
      </c>
      <c r="F25" t="s">
        <v>6</v>
      </c>
      <c r="G25" s="8">
        <f>tblSalaries[[#This Row],[clean Salary (in local currency)]]*VLOOKUP(tblSalaries[[#This Row],[Currency]],tblXrate[],2,FALSE)</f>
        <v>50000</v>
      </c>
      <c r="H25" t="s">
        <v>50</v>
      </c>
      <c r="I25" t="s">
        <v>52</v>
      </c>
      <c r="J25" t="s">
        <v>8</v>
      </c>
      <c r="K25" t="str">
        <f>VLOOKUP(tblSalaries[[#This Row],[Where do you work]],tblCountries[[Actual]:[Mapping]],2,FALSE)</f>
        <v>India</v>
      </c>
      <c r="L25" t="s">
        <v>25</v>
      </c>
    </row>
    <row r="26" spans="2:12" ht="15" customHeight="1">
      <c r="B26" t="s">
        <v>2029</v>
      </c>
      <c r="C26" s="1">
        <v>41054.183344907404</v>
      </c>
      <c r="D26" s="4">
        <v>13500</v>
      </c>
      <c r="E26">
        <v>13500</v>
      </c>
      <c r="F26" t="s">
        <v>6</v>
      </c>
      <c r="G26" s="8">
        <f>tblSalaries[[#This Row],[clean Salary (in local currency)]]*VLOOKUP(tblSalaries[[#This Row],[Currency]],tblXrate[],2,FALSE)</f>
        <v>13500</v>
      </c>
      <c r="H26" t="s">
        <v>51</v>
      </c>
      <c r="I26" t="s">
        <v>52</v>
      </c>
      <c r="J26" t="s">
        <v>8</v>
      </c>
      <c r="K26" t="str">
        <f>VLOOKUP(tblSalaries[[#This Row],[Where do you work]],tblCountries[[Actual]:[Mapping]],2,FALSE)</f>
        <v>India</v>
      </c>
      <c r="L26" t="s">
        <v>9</v>
      </c>
    </row>
    <row r="27" spans="2:12" ht="15" customHeight="1">
      <c r="B27" t="s">
        <v>2030</v>
      </c>
      <c r="C27" s="1">
        <v>41054.183472222219</v>
      </c>
      <c r="D27" s="4">
        <v>96000</v>
      </c>
      <c r="E27">
        <v>96000</v>
      </c>
      <c r="F27" t="s">
        <v>6</v>
      </c>
      <c r="G27" s="8">
        <f>tblSalaries[[#This Row],[clean Salary (in local currency)]]*VLOOKUP(tblSalaries[[#This Row],[Currency]],tblXrate[],2,FALSE)</f>
        <v>96000</v>
      </c>
      <c r="H27" t="s">
        <v>20</v>
      </c>
      <c r="I27" t="s">
        <v>20</v>
      </c>
      <c r="J27" t="s">
        <v>15</v>
      </c>
      <c r="K27" t="str">
        <f>VLOOKUP(tblSalaries[[#This Row],[Where do you work]],tblCountries[[Actual]:[Mapping]],2,FALSE)</f>
        <v>USA</v>
      </c>
      <c r="L27" t="s">
        <v>18</v>
      </c>
    </row>
    <row r="28" spans="2:12" ht="15" customHeight="1">
      <c r="B28" t="s">
        <v>2031</v>
      </c>
      <c r="C28" s="1">
        <v>41054.188668981478</v>
      </c>
      <c r="D28" s="4">
        <v>1000000</v>
      </c>
      <c r="E28">
        <v>1000000</v>
      </c>
      <c r="F28" t="s">
        <v>40</v>
      </c>
      <c r="G28" s="8">
        <f>tblSalaries[[#This Row],[clean Salary (in local currency)]]*VLOOKUP(tblSalaries[[#This Row],[Currency]],tblXrate[],2,FALSE)</f>
        <v>17807.916687442568</v>
      </c>
      <c r="H28" t="s">
        <v>52</v>
      </c>
      <c r="I28" t="s">
        <v>52</v>
      </c>
      <c r="J28" t="s">
        <v>8</v>
      </c>
      <c r="K28" t="str">
        <f>VLOOKUP(tblSalaries[[#This Row],[Where do you work]],tblCountries[[Actual]:[Mapping]],2,FALSE)</f>
        <v>India</v>
      </c>
      <c r="L28" t="s">
        <v>9</v>
      </c>
    </row>
    <row r="29" spans="2:12" ht="15" customHeight="1">
      <c r="B29" t="s">
        <v>2032</v>
      </c>
      <c r="C29" s="1">
        <v>41054.189456018517</v>
      </c>
      <c r="D29" s="4">
        <v>75000</v>
      </c>
      <c r="E29">
        <v>75000</v>
      </c>
      <c r="F29" t="s">
        <v>6</v>
      </c>
      <c r="G29" s="8">
        <f>tblSalaries[[#This Row],[clean Salary (in local currency)]]*VLOOKUP(tblSalaries[[#This Row],[Currency]],tblXrate[],2,FALSE)</f>
        <v>75000</v>
      </c>
      <c r="H29" t="s">
        <v>53</v>
      </c>
      <c r="I29" t="s">
        <v>4001</v>
      </c>
      <c r="J29" t="s">
        <v>15</v>
      </c>
      <c r="K29" t="str">
        <f>VLOOKUP(tblSalaries[[#This Row],[Where do you work]],tblCountries[[Actual]:[Mapping]],2,FALSE)</f>
        <v>USA</v>
      </c>
      <c r="L29" t="s">
        <v>9</v>
      </c>
    </row>
    <row r="30" spans="2:12" ht="15" customHeight="1">
      <c r="B30" t="s">
        <v>2033</v>
      </c>
      <c r="C30" s="1">
        <v>41054.197118055556</v>
      </c>
      <c r="D30" s="4" t="s">
        <v>54</v>
      </c>
      <c r="E30">
        <v>40000</v>
      </c>
      <c r="F30" t="s">
        <v>6</v>
      </c>
      <c r="G30" s="8">
        <f>tblSalaries[[#This Row],[clean Salary (in local currency)]]*VLOOKUP(tblSalaries[[#This Row],[Currency]],tblXrate[],2,FALSE)</f>
        <v>40000</v>
      </c>
      <c r="H30" t="s">
        <v>55</v>
      </c>
      <c r="I30" t="s">
        <v>52</v>
      </c>
      <c r="J30" t="s">
        <v>15</v>
      </c>
      <c r="K30" t="str">
        <f>VLOOKUP(tblSalaries[[#This Row],[Where do you work]],tblCountries[[Actual]:[Mapping]],2,FALSE)</f>
        <v>USA</v>
      </c>
      <c r="L30" t="s">
        <v>18</v>
      </c>
    </row>
    <row r="31" spans="2:12" ht="15" customHeight="1">
      <c r="B31" t="s">
        <v>2034</v>
      </c>
      <c r="C31" s="1">
        <v>41054.197928240741</v>
      </c>
      <c r="D31" s="4">
        <v>60000</v>
      </c>
      <c r="E31">
        <v>60000</v>
      </c>
      <c r="F31" t="s">
        <v>6</v>
      </c>
      <c r="G31" s="8">
        <f>tblSalaries[[#This Row],[clean Salary (in local currency)]]*VLOOKUP(tblSalaries[[#This Row],[Currency]],tblXrate[],2,FALSE)</f>
        <v>60000</v>
      </c>
      <c r="H31" t="s">
        <v>57</v>
      </c>
      <c r="I31" t="s">
        <v>20</v>
      </c>
      <c r="J31" t="s">
        <v>15</v>
      </c>
      <c r="K31" t="str">
        <f>VLOOKUP(tblSalaries[[#This Row],[Where do you work]],tblCountries[[Actual]:[Mapping]],2,FALSE)</f>
        <v>USA</v>
      </c>
      <c r="L31" t="s">
        <v>13</v>
      </c>
    </row>
    <row r="32" spans="2:12" ht="15" customHeight="1">
      <c r="B32" t="s">
        <v>2035</v>
      </c>
      <c r="C32" s="1">
        <v>41054.200381944444</v>
      </c>
      <c r="D32" s="4">
        <v>2700</v>
      </c>
      <c r="E32">
        <v>32400</v>
      </c>
      <c r="F32" t="s">
        <v>22</v>
      </c>
      <c r="G32" s="8">
        <f>tblSalaries[[#This Row],[clean Salary (in local currency)]]*VLOOKUP(tblSalaries[[#This Row],[Currency]],tblXrate[],2,FALSE)</f>
        <v>41160.941823328096</v>
      </c>
      <c r="H32" t="s">
        <v>58</v>
      </c>
      <c r="I32" t="s">
        <v>52</v>
      </c>
      <c r="J32" t="s">
        <v>59</v>
      </c>
      <c r="K32" t="str">
        <f>VLOOKUP(tblSalaries[[#This Row],[Where do you work]],tblCountries[[Actual]:[Mapping]],2,FALSE)</f>
        <v>Belgium</v>
      </c>
      <c r="L32" t="s">
        <v>9</v>
      </c>
    </row>
    <row r="33" spans="2:12" ht="15" customHeight="1">
      <c r="B33" t="s">
        <v>2036</v>
      </c>
      <c r="C33" s="1">
        <v>41054.203043981484</v>
      </c>
      <c r="D33" s="4" t="s">
        <v>60</v>
      </c>
      <c r="E33">
        <v>900000</v>
      </c>
      <c r="F33" t="s">
        <v>40</v>
      </c>
      <c r="G33" s="8">
        <f>tblSalaries[[#This Row],[clean Salary (in local currency)]]*VLOOKUP(tblSalaries[[#This Row],[Currency]],tblXrate[],2,FALSE)</f>
        <v>16027.125018698311</v>
      </c>
      <c r="H33" t="s">
        <v>61</v>
      </c>
      <c r="I33" t="s">
        <v>279</v>
      </c>
      <c r="J33" t="s">
        <v>8</v>
      </c>
      <c r="K33" t="str">
        <f>VLOOKUP(tblSalaries[[#This Row],[Where do you work]],tblCountries[[Actual]:[Mapping]],2,FALSE)</f>
        <v>India</v>
      </c>
      <c r="L33" t="s">
        <v>25</v>
      </c>
    </row>
    <row r="34" spans="2:12" ht="15" customHeight="1">
      <c r="B34" t="s">
        <v>2037</v>
      </c>
      <c r="C34" s="1">
        <v>41054.205266203702</v>
      </c>
      <c r="D34" s="4" t="s">
        <v>62</v>
      </c>
      <c r="E34">
        <v>600000</v>
      </c>
      <c r="F34" t="s">
        <v>40</v>
      </c>
      <c r="G34" s="8">
        <f>tblSalaries[[#This Row],[clean Salary (in local currency)]]*VLOOKUP(tblSalaries[[#This Row],[Currency]],tblXrate[],2,FALSE)</f>
        <v>10684.750012465542</v>
      </c>
      <c r="H34" t="s">
        <v>63</v>
      </c>
      <c r="I34" t="s">
        <v>52</v>
      </c>
      <c r="J34" t="s">
        <v>8</v>
      </c>
      <c r="K34" t="str">
        <f>VLOOKUP(tblSalaries[[#This Row],[Where do you work]],tblCountries[[Actual]:[Mapping]],2,FALSE)</f>
        <v>India</v>
      </c>
      <c r="L34" t="s">
        <v>9</v>
      </c>
    </row>
    <row r="35" spans="2:12" ht="15" customHeight="1">
      <c r="B35" t="s">
        <v>2038</v>
      </c>
      <c r="C35" s="1">
        <v>41054.205416666664</v>
      </c>
      <c r="D35" s="4">
        <v>41000</v>
      </c>
      <c r="E35">
        <v>41000</v>
      </c>
      <c r="F35" t="s">
        <v>6</v>
      </c>
      <c r="G35" s="8">
        <f>tblSalaries[[#This Row],[clean Salary (in local currency)]]*VLOOKUP(tblSalaries[[#This Row],[Currency]],tblXrate[],2,FALSE)</f>
        <v>41000</v>
      </c>
      <c r="H35" t="s">
        <v>64</v>
      </c>
      <c r="I35" t="s">
        <v>52</v>
      </c>
      <c r="J35" t="s">
        <v>65</v>
      </c>
      <c r="K35" t="str">
        <f>VLOOKUP(tblSalaries[[#This Row],[Where do you work]],tblCountries[[Actual]:[Mapping]],2,FALSE)</f>
        <v>Russia</v>
      </c>
      <c r="L35" t="s">
        <v>13</v>
      </c>
    </row>
    <row r="36" spans="2:12" ht="15" customHeight="1">
      <c r="B36" t="s">
        <v>2039</v>
      </c>
      <c r="C36" s="1">
        <v>41054.206319444442</v>
      </c>
      <c r="D36" s="4" t="s">
        <v>66</v>
      </c>
      <c r="E36">
        <v>360000</v>
      </c>
      <c r="F36" t="s">
        <v>40</v>
      </c>
      <c r="G36" s="8">
        <f>tblSalaries[[#This Row],[clean Salary (in local currency)]]*VLOOKUP(tblSalaries[[#This Row],[Currency]],tblXrate[],2,FALSE)</f>
        <v>6410.8500074793246</v>
      </c>
      <c r="H36" t="s">
        <v>67</v>
      </c>
      <c r="I36" t="s">
        <v>67</v>
      </c>
      <c r="J36" t="s">
        <v>8</v>
      </c>
      <c r="K36" t="str">
        <f>VLOOKUP(tblSalaries[[#This Row],[Where do you work]],tblCountries[[Actual]:[Mapping]],2,FALSE)</f>
        <v>India</v>
      </c>
      <c r="L36" t="s">
        <v>9</v>
      </c>
    </row>
    <row r="37" spans="2:12" ht="15" customHeight="1">
      <c r="B37" t="s">
        <v>2040</v>
      </c>
      <c r="C37" s="1">
        <v>41054.207465277781</v>
      </c>
      <c r="D37" s="4" t="s">
        <v>68</v>
      </c>
      <c r="E37">
        <v>35000</v>
      </c>
      <c r="F37" t="s">
        <v>69</v>
      </c>
      <c r="G37" s="8">
        <f>tblSalaries[[#This Row],[clean Salary (in local currency)]]*VLOOKUP(tblSalaries[[#This Row],[Currency]],tblXrate[],2,FALSE)</f>
        <v>55166.239522354947</v>
      </c>
      <c r="H37" t="s">
        <v>70</v>
      </c>
      <c r="I37" t="s">
        <v>20</v>
      </c>
      <c r="J37" t="s">
        <v>71</v>
      </c>
      <c r="K37" t="str">
        <f>VLOOKUP(tblSalaries[[#This Row],[Where do you work]],tblCountries[[Actual]:[Mapping]],2,FALSE)</f>
        <v>UK</v>
      </c>
      <c r="L37" t="s">
        <v>13</v>
      </c>
    </row>
    <row r="38" spans="2:12" ht="15" customHeight="1">
      <c r="B38" t="s">
        <v>2041</v>
      </c>
      <c r="C38" s="1">
        <v>41054.209131944444</v>
      </c>
      <c r="D38" s="4" t="s">
        <v>74</v>
      </c>
      <c r="E38">
        <v>19200</v>
      </c>
      <c r="F38" t="s">
        <v>6</v>
      </c>
      <c r="G38" s="8">
        <f>tblSalaries[[#This Row],[clean Salary (in local currency)]]*VLOOKUP(tblSalaries[[#This Row],[Currency]],tblXrate[],2,FALSE)</f>
        <v>19200</v>
      </c>
      <c r="H38" t="s">
        <v>20</v>
      </c>
      <c r="I38" t="s">
        <v>20</v>
      </c>
      <c r="J38" t="s">
        <v>75</v>
      </c>
      <c r="K38" t="str">
        <f>VLOOKUP(tblSalaries[[#This Row],[Where do you work]],tblCountries[[Actual]:[Mapping]],2,FALSE)</f>
        <v>Poland</v>
      </c>
      <c r="L38" t="s">
        <v>18</v>
      </c>
    </row>
    <row r="39" spans="2:12" ht="15" customHeight="1">
      <c r="B39" t="s">
        <v>2042</v>
      </c>
      <c r="C39" s="1">
        <v>41054.21125</v>
      </c>
      <c r="D39" s="4">
        <v>500000</v>
      </c>
      <c r="E39">
        <v>500000</v>
      </c>
      <c r="F39" t="s">
        <v>40</v>
      </c>
      <c r="G39" s="8">
        <f>tblSalaries[[#This Row],[clean Salary (in local currency)]]*VLOOKUP(tblSalaries[[#This Row],[Currency]],tblXrate[],2,FALSE)</f>
        <v>8903.9583437212841</v>
      </c>
      <c r="H39" t="s">
        <v>76</v>
      </c>
      <c r="I39" t="s">
        <v>356</v>
      </c>
      <c r="J39" t="s">
        <v>8</v>
      </c>
      <c r="K39" t="str">
        <f>VLOOKUP(tblSalaries[[#This Row],[Where do you work]],tblCountries[[Actual]:[Mapping]],2,FALSE)</f>
        <v>India</v>
      </c>
      <c r="L39" t="s">
        <v>13</v>
      </c>
    </row>
    <row r="40" spans="2:12" ht="15" customHeight="1">
      <c r="B40" t="s">
        <v>2043</v>
      </c>
      <c r="C40" s="1">
        <v>41054.213553240741</v>
      </c>
      <c r="D40" s="4">
        <v>150000</v>
      </c>
      <c r="E40">
        <v>150000</v>
      </c>
      <c r="F40" t="s">
        <v>6</v>
      </c>
      <c r="G40" s="8">
        <f>tblSalaries[[#This Row],[clean Salary (in local currency)]]*VLOOKUP(tblSalaries[[#This Row],[Currency]],tblXrate[],2,FALSE)</f>
        <v>150000</v>
      </c>
      <c r="H40" t="s">
        <v>77</v>
      </c>
      <c r="I40" t="s">
        <v>52</v>
      </c>
      <c r="J40" t="s">
        <v>15</v>
      </c>
      <c r="K40" t="str">
        <f>VLOOKUP(tblSalaries[[#This Row],[Where do you work]],tblCountries[[Actual]:[Mapping]],2,FALSE)</f>
        <v>USA</v>
      </c>
      <c r="L40" t="s">
        <v>18</v>
      </c>
    </row>
    <row r="41" spans="2:12" ht="15" customHeight="1">
      <c r="B41" t="s">
        <v>2044</v>
      </c>
      <c r="C41" s="1">
        <v>41054.215613425928</v>
      </c>
      <c r="D41" s="4">
        <v>69000</v>
      </c>
      <c r="E41">
        <v>69000</v>
      </c>
      <c r="F41" t="s">
        <v>6</v>
      </c>
      <c r="G41" s="8">
        <f>tblSalaries[[#This Row],[clean Salary (in local currency)]]*VLOOKUP(tblSalaries[[#This Row],[Currency]],tblXrate[],2,FALSE)</f>
        <v>69000</v>
      </c>
      <c r="H41" t="s">
        <v>78</v>
      </c>
      <c r="I41" t="s">
        <v>279</v>
      </c>
      <c r="J41" t="s">
        <v>15</v>
      </c>
      <c r="K41" t="str">
        <f>VLOOKUP(tblSalaries[[#This Row],[Where do you work]],tblCountries[[Actual]:[Mapping]],2,FALSE)</f>
        <v>USA</v>
      </c>
      <c r="L41" t="s">
        <v>9</v>
      </c>
    </row>
    <row r="42" spans="2:12" ht="15" customHeight="1">
      <c r="B42" t="s">
        <v>2045</v>
      </c>
      <c r="C42" s="1">
        <v>41054.216400462959</v>
      </c>
      <c r="D42" s="4">
        <v>30000</v>
      </c>
      <c r="E42">
        <v>30000</v>
      </c>
      <c r="F42" t="s">
        <v>6</v>
      </c>
      <c r="G42" s="8">
        <f>tblSalaries[[#This Row],[clean Salary (in local currency)]]*VLOOKUP(tblSalaries[[#This Row],[Currency]],tblXrate[],2,FALSE)</f>
        <v>30000</v>
      </c>
      <c r="H42" t="s">
        <v>79</v>
      </c>
      <c r="I42" t="s">
        <v>356</v>
      </c>
      <c r="J42" t="s">
        <v>15</v>
      </c>
      <c r="K42" t="str">
        <f>VLOOKUP(tblSalaries[[#This Row],[Where do you work]],tblCountries[[Actual]:[Mapping]],2,FALSE)</f>
        <v>USA</v>
      </c>
      <c r="L42" t="s">
        <v>18</v>
      </c>
    </row>
    <row r="43" spans="2:12" ht="15" customHeight="1">
      <c r="B43" t="s">
        <v>2046</v>
      </c>
      <c r="C43" s="1">
        <v>41054.217939814815</v>
      </c>
      <c r="D43" s="4" t="s">
        <v>80</v>
      </c>
      <c r="E43">
        <v>400000</v>
      </c>
      <c r="F43" t="s">
        <v>40</v>
      </c>
      <c r="G43" s="8">
        <f>tblSalaries[[#This Row],[clean Salary (in local currency)]]*VLOOKUP(tblSalaries[[#This Row],[Currency]],tblXrate[],2,FALSE)</f>
        <v>7123.1666749770275</v>
      </c>
      <c r="H43" t="s">
        <v>81</v>
      </c>
      <c r="I43" t="s">
        <v>52</v>
      </c>
      <c r="J43" t="s">
        <v>8</v>
      </c>
      <c r="K43" t="str">
        <f>VLOOKUP(tblSalaries[[#This Row],[Where do you work]],tblCountries[[Actual]:[Mapping]],2,FALSE)</f>
        <v>India</v>
      </c>
      <c r="L43" t="s">
        <v>9</v>
      </c>
    </row>
    <row r="44" spans="2:12" ht="15" customHeight="1">
      <c r="B44" t="s">
        <v>2047</v>
      </c>
      <c r="C44" s="1">
        <v>41054.221388888887</v>
      </c>
      <c r="D44" s="4">
        <v>70000</v>
      </c>
      <c r="E44">
        <v>70000</v>
      </c>
      <c r="F44" t="s">
        <v>82</v>
      </c>
      <c r="G44" s="8">
        <f>tblSalaries[[#This Row],[clean Salary (in local currency)]]*VLOOKUP(tblSalaries[[#This Row],[Currency]],tblXrate[],2,FALSE)</f>
        <v>71393.675948184507</v>
      </c>
      <c r="H44" t="s">
        <v>83</v>
      </c>
      <c r="I44" t="s">
        <v>356</v>
      </c>
      <c r="J44" t="s">
        <v>84</v>
      </c>
      <c r="K44" t="str">
        <f>VLOOKUP(tblSalaries[[#This Row],[Where do you work]],tblCountries[[Actual]:[Mapping]],2,FALSE)</f>
        <v>Australia</v>
      </c>
      <c r="L44" t="s">
        <v>18</v>
      </c>
    </row>
    <row r="45" spans="2:12" ht="15" customHeight="1">
      <c r="B45" t="s">
        <v>2048</v>
      </c>
      <c r="C45" s="1">
        <v>41054.222337962965</v>
      </c>
      <c r="D45" s="4">
        <v>14500</v>
      </c>
      <c r="E45">
        <v>14500</v>
      </c>
      <c r="F45" t="s">
        <v>6</v>
      </c>
      <c r="G45" s="8">
        <f>tblSalaries[[#This Row],[clean Salary (in local currency)]]*VLOOKUP(tblSalaries[[#This Row],[Currency]],tblXrate[],2,FALSE)</f>
        <v>14500</v>
      </c>
      <c r="H45" t="s">
        <v>85</v>
      </c>
      <c r="I45" t="s">
        <v>20</v>
      </c>
      <c r="J45" t="s">
        <v>8</v>
      </c>
      <c r="K45" t="str">
        <f>VLOOKUP(tblSalaries[[#This Row],[Where do you work]],tblCountries[[Actual]:[Mapping]],2,FALSE)</f>
        <v>India</v>
      </c>
      <c r="L45" t="s">
        <v>9</v>
      </c>
    </row>
    <row r="46" spans="2:12" ht="15" customHeight="1">
      <c r="B46" t="s">
        <v>2049</v>
      </c>
      <c r="C46" s="1">
        <v>41054.229618055557</v>
      </c>
      <c r="D46" s="4">
        <v>70000</v>
      </c>
      <c r="E46">
        <v>70000</v>
      </c>
      <c r="F46" t="s">
        <v>86</v>
      </c>
      <c r="G46" s="8">
        <f>tblSalaries[[#This Row],[clean Salary (in local currency)]]*VLOOKUP(tblSalaries[[#This Row],[Currency]],tblXrate[],2,FALSE)</f>
        <v>68835.306612122877</v>
      </c>
      <c r="H46" t="s">
        <v>87</v>
      </c>
      <c r="I46" t="s">
        <v>279</v>
      </c>
      <c r="J46" t="s">
        <v>88</v>
      </c>
      <c r="K46" t="str">
        <f>VLOOKUP(tblSalaries[[#This Row],[Where do you work]],tblCountries[[Actual]:[Mapping]],2,FALSE)</f>
        <v>Canada</v>
      </c>
      <c r="L46" t="s">
        <v>18</v>
      </c>
    </row>
    <row r="47" spans="2:12" ht="15" customHeight="1">
      <c r="B47" t="s">
        <v>2050</v>
      </c>
      <c r="C47" s="1">
        <v>41054.23296296296</v>
      </c>
      <c r="D47" s="4">
        <v>58000</v>
      </c>
      <c r="E47">
        <v>58000</v>
      </c>
      <c r="F47" t="s">
        <v>6</v>
      </c>
      <c r="G47" s="8">
        <f>tblSalaries[[#This Row],[clean Salary (in local currency)]]*VLOOKUP(tblSalaries[[#This Row],[Currency]],tblXrate[],2,FALSE)</f>
        <v>58000</v>
      </c>
      <c r="H47" t="s">
        <v>89</v>
      </c>
      <c r="I47" t="s">
        <v>310</v>
      </c>
      <c r="J47" t="s">
        <v>15</v>
      </c>
      <c r="K47" t="str">
        <f>VLOOKUP(tblSalaries[[#This Row],[Where do you work]],tblCountries[[Actual]:[Mapping]],2,FALSE)</f>
        <v>USA</v>
      </c>
      <c r="L47" t="s">
        <v>9</v>
      </c>
    </row>
    <row r="48" spans="2:12" ht="15" customHeight="1">
      <c r="B48" t="s">
        <v>2051</v>
      </c>
      <c r="C48" s="1">
        <v>41054.239594907405</v>
      </c>
      <c r="D48" s="4">
        <v>90000</v>
      </c>
      <c r="E48">
        <v>90000</v>
      </c>
      <c r="F48" t="s">
        <v>6</v>
      </c>
      <c r="G48" s="8">
        <f>tblSalaries[[#This Row],[clean Salary (in local currency)]]*VLOOKUP(tblSalaries[[#This Row],[Currency]],tblXrate[],2,FALSE)</f>
        <v>90000</v>
      </c>
      <c r="H48" t="s">
        <v>90</v>
      </c>
      <c r="I48" t="s">
        <v>4000</v>
      </c>
      <c r="J48" t="s">
        <v>15</v>
      </c>
      <c r="K48" t="str">
        <f>VLOOKUP(tblSalaries[[#This Row],[Where do you work]],tblCountries[[Actual]:[Mapping]],2,FALSE)</f>
        <v>USA</v>
      </c>
      <c r="L48" t="s">
        <v>25</v>
      </c>
    </row>
    <row r="49" spans="2:12" ht="15" customHeight="1">
      <c r="B49" t="s">
        <v>2052</v>
      </c>
      <c r="C49" s="1">
        <v>41054.24082175926</v>
      </c>
      <c r="D49" s="4">
        <v>800000</v>
      </c>
      <c r="E49">
        <v>800000</v>
      </c>
      <c r="F49" t="s">
        <v>40</v>
      </c>
      <c r="G49" s="8">
        <f>tblSalaries[[#This Row],[clean Salary (in local currency)]]*VLOOKUP(tblSalaries[[#This Row],[Currency]],tblXrate[],2,FALSE)</f>
        <v>14246.333349954055</v>
      </c>
      <c r="H49" t="s">
        <v>91</v>
      </c>
      <c r="I49" t="s">
        <v>52</v>
      </c>
      <c r="J49" t="s">
        <v>8</v>
      </c>
      <c r="K49" t="str">
        <f>VLOOKUP(tblSalaries[[#This Row],[Where do you work]],tblCountries[[Actual]:[Mapping]],2,FALSE)</f>
        <v>India</v>
      </c>
      <c r="L49" t="s">
        <v>18</v>
      </c>
    </row>
    <row r="50" spans="2:12" ht="15" customHeight="1">
      <c r="B50" t="s">
        <v>2053</v>
      </c>
      <c r="C50" s="1">
        <v>41054.241087962961</v>
      </c>
      <c r="D50" s="4">
        <v>32000</v>
      </c>
      <c r="E50">
        <v>32000</v>
      </c>
      <c r="F50" t="s">
        <v>69</v>
      </c>
      <c r="G50" s="8">
        <f>tblSalaries[[#This Row],[clean Salary (in local currency)]]*VLOOKUP(tblSalaries[[#This Row],[Currency]],tblXrate[],2,FALSE)</f>
        <v>50437.70470615309</v>
      </c>
      <c r="H50" t="s">
        <v>92</v>
      </c>
      <c r="I50" t="s">
        <v>20</v>
      </c>
      <c r="J50" t="s">
        <v>71</v>
      </c>
      <c r="K50" t="str">
        <f>VLOOKUP(tblSalaries[[#This Row],[Where do you work]],tblCountries[[Actual]:[Mapping]],2,FALSE)</f>
        <v>UK</v>
      </c>
      <c r="L50" t="s">
        <v>9</v>
      </c>
    </row>
    <row r="51" spans="2:12" ht="15" customHeight="1">
      <c r="B51" t="s">
        <v>2054</v>
      </c>
      <c r="C51" s="1">
        <v>41054.241574074076</v>
      </c>
      <c r="D51" s="4">
        <v>1000</v>
      </c>
      <c r="E51">
        <v>12000</v>
      </c>
      <c r="F51" t="s">
        <v>6</v>
      </c>
      <c r="G51" s="8">
        <f>tblSalaries[[#This Row],[clean Salary (in local currency)]]*VLOOKUP(tblSalaries[[#This Row],[Currency]],tblXrate[],2,FALSE)</f>
        <v>12000</v>
      </c>
      <c r="H51" t="s">
        <v>93</v>
      </c>
      <c r="I51" t="s">
        <v>356</v>
      </c>
      <c r="J51" t="s">
        <v>15</v>
      </c>
      <c r="K51" t="str">
        <f>VLOOKUP(tblSalaries[[#This Row],[Where do you work]],tblCountries[[Actual]:[Mapping]],2,FALSE)</f>
        <v>USA</v>
      </c>
      <c r="L51" t="s">
        <v>25</v>
      </c>
    </row>
    <row r="52" spans="2:12" ht="15" customHeight="1">
      <c r="B52" t="s">
        <v>2055</v>
      </c>
      <c r="C52" s="1">
        <v>41054.253263888888</v>
      </c>
      <c r="D52" s="4" t="s">
        <v>94</v>
      </c>
      <c r="E52">
        <v>45000</v>
      </c>
      <c r="F52" t="s">
        <v>22</v>
      </c>
      <c r="G52" s="8">
        <f>tblSalaries[[#This Row],[clean Salary (in local currency)]]*VLOOKUP(tblSalaries[[#This Row],[Currency]],tblXrate[],2,FALSE)</f>
        <v>57167.974754622352</v>
      </c>
      <c r="H52" t="s">
        <v>95</v>
      </c>
      <c r="I52" t="s">
        <v>52</v>
      </c>
      <c r="J52" t="s">
        <v>96</v>
      </c>
      <c r="K52" t="str">
        <f>VLOOKUP(tblSalaries[[#This Row],[Where do you work]],tblCountries[[Actual]:[Mapping]],2,FALSE)</f>
        <v>Netherlands</v>
      </c>
      <c r="L52" t="s">
        <v>9</v>
      </c>
    </row>
    <row r="53" spans="2:12" ht="15" customHeight="1">
      <c r="B53" t="s">
        <v>2056</v>
      </c>
      <c r="C53" s="1">
        <v>41054.253437500003</v>
      </c>
      <c r="D53" s="4" t="s">
        <v>97</v>
      </c>
      <c r="E53">
        <v>100000</v>
      </c>
      <c r="F53" t="s">
        <v>6</v>
      </c>
      <c r="G53" s="8">
        <f>tblSalaries[[#This Row],[clean Salary (in local currency)]]*VLOOKUP(tblSalaries[[#This Row],[Currency]],tblXrate[],2,FALSE)</f>
        <v>100000</v>
      </c>
      <c r="H53" t="s">
        <v>98</v>
      </c>
      <c r="I53" t="s">
        <v>20</v>
      </c>
      <c r="J53" t="s">
        <v>24</v>
      </c>
      <c r="K53" t="str">
        <f>VLOOKUP(tblSalaries[[#This Row],[Where do you work]],tblCountries[[Actual]:[Mapping]],2,FALSE)</f>
        <v>Germany</v>
      </c>
      <c r="L53" t="s">
        <v>13</v>
      </c>
    </row>
    <row r="54" spans="2:12" ht="15" customHeight="1">
      <c r="B54" t="s">
        <v>2057</v>
      </c>
      <c r="C54" s="1">
        <v>41054.253668981481</v>
      </c>
      <c r="D54" s="4">
        <v>57000</v>
      </c>
      <c r="E54">
        <v>57000</v>
      </c>
      <c r="F54" t="s">
        <v>6</v>
      </c>
      <c r="G54" s="8">
        <f>tblSalaries[[#This Row],[clean Salary (in local currency)]]*VLOOKUP(tblSalaries[[#This Row],[Currency]],tblXrate[],2,FALSE)</f>
        <v>57000</v>
      </c>
      <c r="H54" t="s">
        <v>99</v>
      </c>
      <c r="I54" t="s">
        <v>310</v>
      </c>
      <c r="J54" t="s">
        <v>15</v>
      </c>
      <c r="K54" t="str">
        <f>VLOOKUP(tblSalaries[[#This Row],[Where do you work]],tblCountries[[Actual]:[Mapping]],2,FALSE)</f>
        <v>USA</v>
      </c>
      <c r="L54" t="s">
        <v>18</v>
      </c>
    </row>
    <row r="55" spans="2:12" ht="15" customHeight="1">
      <c r="B55" t="s">
        <v>2058</v>
      </c>
      <c r="C55" s="1">
        <v>41054.25503472222</v>
      </c>
      <c r="D55" s="4">
        <v>40000</v>
      </c>
      <c r="E55">
        <v>40000</v>
      </c>
      <c r="F55" t="s">
        <v>69</v>
      </c>
      <c r="G55" s="8">
        <f>tblSalaries[[#This Row],[clean Salary (in local currency)]]*VLOOKUP(tblSalaries[[#This Row],[Currency]],tblXrate[],2,FALSE)</f>
        <v>63047.130882691366</v>
      </c>
      <c r="H55" t="s">
        <v>89</v>
      </c>
      <c r="I55" t="s">
        <v>310</v>
      </c>
      <c r="J55" t="s">
        <v>71</v>
      </c>
      <c r="K55" t="str">
        <f>VLOOKUP(tblSalaries[[#This Row],[Where do you work]],tblCountries[[Actual]:[Mapping]],2,FALSE)</f>
        <v>UK</v>
      </c>
      <c r="L55" t="s">
        <v>9</v>
      </c>
    </row>
    <row r="56" spans="2:12" ht="15" customHeight="1">
      <c r="B56" t="s">
        <v>2059</v>
      </c>
      <c r="C56" s="1">
        <v>41054.25675925926</v>
      </c>
      <c r="D56" s="4" t="s">
        <v>100</v>
      </c>
      <c r="E56">
        <v>24000</v>
      </c>
      <c r="F56" t="s">
        <v>22</v>
      </c>
      <c r="G56" s="8">
        <f>tblSalaries[[#This Row],[clean Salary (in local currency)]]*VLOOKUP(tblSalaries[[#This Row],[Currency]],tblXrate[],2,FALSE)</f>
        <v>30489.586535798586</v>
      </c>
      <c r="H56" t="s">
        <v>101</v>
      </c>
      <c r="I56" t="s">
        <v>52</v>
      </c>
      <c r="J56" t="s">
        <v>24</v>
      </c>
      <c r="K56" t="str">
        <f>VLOOKUP(tblSalaries[[#This Row],[Where do you work]],tblCountries[[Actual]:[Mapping]],2,FALSE)</f>
        <v>Germany</v>
      </c>
      <c r="L56" t="s">
        <v>13</v>
      </c>
    </row>
    <row r="57" spans="2:12" ht="15" customHeight="1">
      <c r="B57" t="s">
        <v>2060</v>
      </c>
      <c r="C57" s="1">
        <v>41054.257152777776</v>
      </c>
      <c r="D57" s="4">
        <v>4320</v>
      </c>
      <c r="E57">
        <v>4320</v>
      </c>
      <c r="F57" t="s">
        <v>6</v>
      </c>
      <c r="G57" s="8">
        <f>tblSalaries[[#This Row],[clean Salary (in local currency)]]*VLOOKUP(tblSalaries[[#This Row],[Currency]],tblXrate[],2,FALSE)</f>
        <v>4320</v>
      </c>
      <c r="H57" t="s">
        <v>102</v>
      </c>
      <c r="I57" t="s">
        <v>310</v>
      </c>
      <c r="J57" t="s">
        <v>8</v>
      </c>
      <c r="K57" t="str">
        <f>VLOOKUP(tblSalaries[[#This Row],[Where do you work]],tblCountries[[Actual]:[Mapping]],2,FALSE)</f>
        <v>India</v>
      </c>
      <c r="L57" t="s">
        <v>18</v>
      </c>
    </row>
    <row r="58" spans="2:12" ht="15" customHeight="1">
      <c r="B58" t="s">
        <v>2061</v>
      </c>
      <c r="C58" s="1">
        <v>41054.26090277778</v>
      </c>
      <c r="D58" s="4">
        <v>62000</v>
      </c>
      <c r="E58">
        <v>62000</v>
      </c>
      <c r="F58" t="s">
        <v>6</v>
      </c>
      <c r="G58" s="8">
        <f>tblSalaries[[#This Row],[clean Salary (in local currency)]]*VLOOKUP(tblSalaries[[#This Row],[Currency]],tblXrate[],2,FALSE)</f>
        <v>62000</v>
      </c>
      <c r="H58" t="s">
        <v>20</v>
      </c>
      <c r="I58" t="s">
        <v>20</v>
      </c>
      <c r="J58" t="s">
        <v>15</v>
      </c>
      <c r="K58" t="str">
        <f>VLOOKUP(tblSalaries[[#This Row],[Where do you work]],tblCountries[[Actual]:[Mapping]],2,FALSE)</f>
        <v>USA</v>
      </c>
      <c r="L58" t="s">
        <v>9</v>
      </c>
    </row>
    <row r="59" spans="2:12" ht="15" customHeight="1">
      <c r="B59" t="s">
        <v>2062</v>
      </c>
      <c r="C59" s="1">
        <v>41054.268564814818</v>
      </c>
      <c r="D59" s="4">
        <v>7500</v>
      </c>
      <c r="E59">
        <v>7500</v>
      </c>
      <c r="F59" t="s">
        <v>6</v>
      </c>
      <c r="G59" s="8">
        <f>tblSalaries[[#This Row],[clean Salary (in local currency)]]*VLOOKUP(tblSalaries[[#This Row],[Currency]],tblXrate[],2,FALSE)</f>
        <v>7500</v>
      </c>
      <c r="H59" t="s">
        <v>20</v>
      </c>
      <c r="I59" t="s">
        <v>20</v>
      </c>
      <c r="J59" t="s">
        <v>8</v>
      </c>
      <c r="K59" t="str">
        <f>VLOOKUP(tblSalaries[[#This Row],[Where do you work]],tblCountries[[Actual]:[Mapping]],2,FALSE)</f>
        <v>India</v>
      </c>
      <c r="L59" t="s">
        <v>9</v>
      </c>
    </row>
    <row r="60" spans="2:12" ht="15" customHeight="1">
      <c r="B60" t="s">
        <v>2063</v>
      </c>
      <c r="C60" s="1">
        <v>41054.269085648149</v>
      </c>
      <c r="D60" s="4" t="s">
        <v>103</v>
      </c>
      <c r="E60">
        <v>18000</v>
      </c>
      <c r="F60" t="s">
        <v>69</v>
      </c>
      <c r="G60" s="8">
        <f>tblSalaries[[#This Row],[clean Salary (in local currency)]]*VLOOKUP(tblSalaries[[#This Row],[Currency]],tblXrate[],2,FALSE)</f>
        <v>28371.208897211112</v>
      </c>
      <c r="H60" t="s">
        <v>104</v>
      </c>
      <c r="I60" t="s">
        <v>52</v>
      </c>
      <c r="J60" t="s">
        <v>71</v>
      </c>
      <c r="K60" t="str">
        <f>VLOOKUP(tblSalaries[[#This Row],[Where do you work]],tblCountries[[Actual]:[Mapping]],2,FALSE)</f>
        <v>UK</v>
      </c>
      <c r="L60" t="s">
        <v>25</v>
      </c>
    </row>
    <row r="61" spans="2:12" ht="15" customHeight="1">
      <c r="B61" t="s">
        <v>2064</v>
      </c>
      <c r="C61" s="1">
        <v>41054.284317129626</v>
      </c>
      <c r="D61" s="4">
        <v>49000</v>
      </c>
      <c r="E61">
        <v>49000</v>
      </c>
      <c r="F61" t="s">
        <v>22</v>
      </c>
      <c r="G61" s="8">
        <f>tblSalaries[[#This Row],[clean Salary (in local currency)]]*VLOOKUP(tblSalaries[[#This Row],[Currency]],tblXrate[],2,FALSE)</f>
        <v>62249.572510588783</v>
      </c>
      <c r="H61" t="s">
        <v>105</v>
      </c>
      <c r="I61" t="s">
        <v>52</v>
      </c>
      <c r="J61" t="s">
        <v>106</v>
      </c>
      <c r="K61" t="str">
        <f>VLOOKUP(tblSalaries[[#This Row],[Where do you work]],tblCountries[[Actual]:[Mapping]],2,FALSE)</f>
        <v>France</v>
      </c>
      <c r="L61" t="s">
        <v>18</v>
      </c>
    </row>
    <row r="62" spans="2:12" ht="15" customHeight="1">
      <c r="B62" t="s">
        <v>2065</v>
      </c>
      <c r="C62" s="1">
        <v>41054.290185185186</v>
      </c>
      <c r="D62" s="4">
        <v>38000</v>
      </c>
      <c r="E62">
        <v>38000</v>
      </c>
      <c r="F62" t="s">
        <v>6</v>
      </c>
      <c r="G62" s="8">
        <f>tblSalaries[[#This Row],[clean Salary (in local currency)]]*VLOOKUP(tblSalaries[[#This Row],[Currency]],tblXrate[],2,FALSE)</f>
        <v>38000</v>
      </c>
      <c r="H62" t="s">
        <v>72</v>
      </c>
      <c r="I62" t="s">
        <v>20</v>
      </c>
      <c r="J62" t="s">
        <v>15</v>
      </c>
      <c r="K62" t="str">
        <f>VLOOKUP(tblSalaries[[#This Row],[Where do you work]],tblCountries[[Actual]:[Mapping]],2,FALSE)</f>
        <v>USA</v>
      </c>
      <c r="L62" t="s">
        <v>9</v>
      </c>
    </row>
    <row r="63" spans="2:12" ht="15" customHeight="1">
      <c r="B63" t="s">
        <v>2066</v>
      </c>
      <c r="C63" s="1">
        <v>41054.292268518519</v>
      </c>
      <c r="D63" s="4">
        <v>41000</v>
      </c>
      <c r="E63">
        <v>41000</v>
      </c>
      <c r="F63" t="s">
        <v>6</v>
      </c>
      <c r="G63" s="8">
        <f>tblSalaries[[#This Row],[clean Salary (in local currency)]]*VLOOKUP(tblSalaries[[#This Row],[Currency]],tblXrate[],2,FALSE)</f>
        <v>41000</v>
      </c>
      <c r="H63" t="s">
        <v>67</v>
      </c>
      <c r="I63" t="s">
        <v>67</v>
      </c>
      <c r="J63" t="s">
        <v>15</v>
      </c>
      <c r="K63" t="str">
        <f>VLOOKUP(tblSalaries[[#This Row],[Where do you work]],tblCountries[[Actual]:[Mapping]],2,FALSE)</f>
        <v>USA</v>
      </c>
      <c r="L63" t="s">
        <v>9</v>
      </c>
    </row>
    <row r="64" spans="2:12" ht="15" customHeight="1">
      <c r="B64" t="s">
        <v>2067</v>
      </c>
      <c r="C64" s="1">
        <v>41054.299409722225</v>
      </c>
      <c r="D64" s="4">
        <v>68000</v>
      </c>
      <c r="E64">
        <v>68000</v>
      </c>
      <c r="F64" t="s">
        <v>6</v>
      </c>
      <c r="G64" s="8">
        <f>tblSalaries[[#This Row],[clean Salary (in local currency)]]*VLOOKUP(tblSalaries[[#This Row],[Currency]],tblXrate[],2,FALSE)</f>
        <v>68000</v>
      </c>
      <c r="H64" t="s">
        <v>107</v>
      </c>
      <c r="I64" t="s">
        <v>20</v>
      </c>
      <c r="J64" t="s">
        <v>15</v>
      </c>
      <c r="K64" t="str">
        <f>VLOOKUP(tblSalaries[[#This Row],[Where do you work]],tblCountries[[Actual]:[Mapping]],2,FALSE)</f>
        <v>USA</v>
      </c>
      <c r="L64" t="s">
        <v>13</v>
      </c>
    </row>
    <row r="65" spans="2:12" ht="15" customHeight="1">
      <c r="B65" t="s">
        <v>2068</v>
      </c>
      <c r="C65" s="1">
        <v>41054.301053240742</v>
      </c>
      <c r="D65" s="4">
        <v>56000</v>
      </c>
      <c r="E65">
        <v>56000</v>
      </c>
      <c r="F65" t="s">
        <v>86</v>
      </c>
      <c r="G65" s="8">
        <f>tblSalaries[[#This Row],[clean Salary (in local currency)]]*VLOOKUP(tblSalaries[[#This Row],[Currency]],tblXrate[],2,FALSE)</f>
        <v>55068.245289698301</v>
      </c>
      <c r="H65" t="s">
        <v>108</v>
      </c>
      <c r="I65" t="s">
        <v>20</v>
      </c>
      <c r="J65" t="s">
        <v>109</v>
      </c>
      <c r="K65" t="str">
        <f>VLOOKUP(tblSalaries[[#This Row],[Where do you work]],tblCountries[[Actual]:[Mapping]],2,FALSE)</f>
        <v>Canada</v>
      </c>
      <c r="L65" t="s">
        <v>13</v>
      </c>
    </row>
    <row r="66" spans="2:12" ht="15" customHeight="1">
      <c r="B66" t="s">
        <v>2069</v>
      </c>
      <c r="C66" s="1">
        <v>41054.302222222221</v>
      </c>
      <c r="D66" s="4">
        <v>61000</v>
      </c>
      <c r="E66">
        <v>61000</v>
      </c>
      <c r="F66" t="s">
        <v>6</v>
      </c>
      <c r="G66" s="8">
        <f>tblSalaries[[#This Row],[clean Salary (in local currency)]]*VLOOKUP(tblSalaries[[#This Row],[Currency]],tblXrate[],2,FALSE)</f>
        <v>61000</v>
      </c>
      <c r="H66" t="s">
        <v>110</v>
      </c>
      <c r="I66" t="s">
        <v>52</v>
      </c>
      <c r="J66" t="s">
        <v>111</v>
      </c>
      <c r="K66" t="str">
        <f>VLOOKUP(tblSalaries[[#This Row],[Where do you work]],tblCountries[[Actual]:[Mapping]],2,FALSE)</f>
        <v>Brasil</v>
      </c>
      <c r="L66" t="s">
        <v>13</v>
      </c>
    </row>
    <row r="67" spans="2:12" ht="15" customHeight="1">
      <c r="B67" t="s">
        <v>2070</v>
      </c>
      <c r="C67" s="1">
        <v>41054.304780092592</v>
      </c>
      <c r="D67" s="4">
        <v>43000</v>
      </c>
      <c r="E67">
        <v>43000</v>
      </c>
      <c r="F67" t="s">
        <v>22</v>
      </c>
      <c r="G67" s="8">
        <f>tblSalaries[[#This Row],[clean Salary (in local currency)]]*VLOOKUP(tblSalaries[[#This Row],[Currency]],tblXrate[],2,FALSE)</f>
        <v>54627.175876639136</v>
      </c>
      <c r="H67" t="s">
        <v>112</v>
      </c>
      <c r="I67" t="s">
        <v>356</v>
      </c>
      <c r="J67" t="s">
        <v>113</v>
      </c>
      <c r="K67" t="str">
        <f>VLOOKUP(tblSalaries[[#This Row],[Where do you work]],tblCountries[[Actual]:[Mapping]],2,FALSE)</f>
        <v>France</v>
      </c>
      <c r="L67" t="s">
        <v>9</v>
      </c>
    </row>
    <row r="68" spans="2:12" ht="15" customHeight="1">
      <c r="B68" t="s">
        <v>2071</v>
      </c>
      <c r="C68" s="1">
        <v>41054.305648148147</v>
      </c>
      <c r="D68" s="4">
        <v>85000</v>
      </c>
      <c r="E68">
        <v>85000</v>
      </c>
      <c r="F68" t="s">
        <v>6</v>
      </c>
      <c r="G68" s="8">
        <f>tblSalaries[[#This Row],[clean Salary (in local currency)]]*VLOOKUP(tblSalaries[[#This Row],[Currency]],tblXrate[],2,FALSE)</f>
        <v>85000</v>
      </c>
      <c r="H68" t="s">
        <v>52</v>
      </c>
      <c r="I68" t="s">
        <v>52</v>
      </c>
      <c r="J68" t="s">
        <v>15</v>
      </c>
      <c r="K68" t="str">
        <f>VLOOKUP(tblSalaries[[#This Row],[Where do you work]],tblCountries[[Actual]:[Mapping]],2,FALSE)</f>
        <v>USA</v>
      </c>
      <c r="L68" t="s">
        <v>9</v>
      </c>
    </row>
    <row r="69" spans="2:12" ht="15" customHeight="1">
      <c r="B69" t="s">
        <v>2072</v>
      </c>
      <c r="C69" s="1">
        <v>41054.306458333333</v>
      </c>
      <c r="D69" s="4" t="s">
        <v>114</v>
      </c>
      <c r="E69">
        <v>38000</v>
      </c>
      <c r="F69" t="s">
        <v>22</v>
      </c>
      <c r="G69" s="8">
        <f>tblSalaries[[#This Row],[clean Salary (in local currency)]]*VLOOKUP(tblSalaries[[#This Row],[Currency]],tblXrate[],2,FALSE)</f>
        <v>48275.178681681093</v>
      </c>
      <c r="H69" t="s">
        <v>115</v>
      </c>
      <c r="I69" t="s">
        <v>20</v>
      </c>
      <c r="J69" t="s">
        <v>96</v>
      </c>
      <c r="K69" t="str">
        <f>VLOOKUP(tblSalaries[[#This Row],[Where do you work]],tblCountries[[Actual]:[Mapping]],2,FALSE)</f>
        <v>Netherlands</v>
      </c>
      <c r="L69" t="s">
        <v>25</v>
      </c>
    </row>
    <row r="70" spans="2:12" ht="15" customHeight="1">
      <c r="B70" t="s">
        <v>2073</v>
      </c>
      <c r="C70" s="1">
        <v>41054.309166666666</v>
      </c>
      <c r="D70" s="4">
        <v>85000</v>
      </c>
      <c r="E70">
        <v>85000</v>
      </c>
      <c r="F70" t="s">
        <v>82</v>
      </c>
      <c r="G70" s="8">
        <f>tblSalaries[[#This Row],[clean Salary (in local currency)]]*VLOOKUP(tblSalaries[[#This Row],[Currency]],tblXrate[],2,FALSE)</f>
        <v>86692.320794224041</v>
      </c>
      <c r="H70" t="s">
        <v>116</v>
      </c>
      <c r="I70" t="s">
        <v>4001</v>
      </c>
      <c r="J70" t="s">
        <v>84</v>
      </c>
      <c r="K70" t="str">
        <f>VLOOKUP(tblSalaries[[#This Row],[Where do you work]],tblCountries[[Actual]:[Mapping]],2,FALSE)</f>
        <v>Australia</v>
      </c>
      <c r="L70" t="s">
        <v>9</v>
      </c>
    </row>
    <row r="71" spans="2:12" ht="15" customHeight="1">
      <c r="B71" t="s">
        <v>2074</v>
      </c>
      <c r="C71" s="1">
        <v>41054.311944444446</v>
      </c>
      <c r="D71" s="4">
        <v>85087</v>
      </c>
      <c r="E71">
        <v>85087</v>
      </c>
      <c r="F71" t="s">
        <v>6</v>
      </c>
      <c r="G71" s="8">
        <f>tblSalaries[[#This Row],[clean Salary (in local currency)]]*VLOOKUP(tblSalaries[[#This Row],[Currency]],tblXrate[],2,FALSE)</f>
        <v>85087</v>
      </c>
      <c r="H71" t="s">
        <v>117</v>
      </c>
      <c r="I71" t="s">
        <v>20</v>
      </c>
      <c r="J71" t="s">
        <v>15</v>
      </c>
      <c r="K71" t="str">
        <f>VLOOKUP(tblSalaries[[#This Row],[Where do you work]],tblCountries[[Actual]:[Mapping]],2,FALSE)</f>
        <v>USA</v>
      </c>
      <c r="L71" t="s">
        <v>18</v>
      </c>
    </row>
    <row r="72" spans="2:12" ht="15" customHeight="1">
      <c r="B72" t="s">
        <v>2075</v>
      </c>
      <c r="C72" s="1">
        <v>41054.318310185183</v>
      </c>
      <c r="D72" s="4">
        <v>50000</v>
      </c>
      <c r="E72">
        <v>50000</v>
      </c>
      <c r="F72" t="s">
        <v>6</v>
      </c>
      <c r="G72" s="8">
        <f>tblSalaries[[#This Row],[clean Salary (in local currency)]]*VLOOKUP(tblSalaries[[#This Row],[Currency]],tblXrate[],2,FALSE)</f>
        <v>50000</v>
      </c>
      <c r="H72" t="s">
        <v>118</v>
      </c>
      <c r="I72" t="s">
        <v>20</v>
      </c>
      <c r="J72" t="s">
        <v>15</v>
      </c>
      <c r="K72" t="str">
        <f>VLOOKUP(tblSalaries[[#This Row],[Where do you work]],tblCountries[[Actual]:[Mapping]],2,FALSE)</f>
        <v>USA</v>
      </c>
      <c r="L72" t="s">
        <v>13</v>
      </c>
    </row>
    <row r="73" spans="2:12" ht="15" customHeight="1">
      <c r="B73" t="s">
        <v>2076</v>
      </c>
      <c r="C73" s="1">
        <v>41054.324305555558</v>
      </c>
      <c r="D73" s="4">
        <v>100000</v>
      </c>
      <c r="E73">
        <v>100000</v>
      </c>
      <c r="F73" t="s">
        <v>6</v>
      </c>
      <c r="G73" s="8">
        <f>tblSalaries[[#This Row],[clean Salary (in local currency)]]*VLOOKUP(tblSalaries[[#This Row],[Currency]],tblXrate[],2,FALSE)</f>
        <v>100000</v>
      </c>
      <c r="H73" t="s">
        <v>119</v>
      </c>
      <c r="I73" t="s">
        <v>52</v>
      </c>
      <c r="J73" t="s">
        <v>120</v>
      </c>
      <c r="K73" t="str">
        <f>VLOOKUP(tblSalaries[[#This Row],[Where do you work]],tblCountries[[Actual]:[Mapping]],2,FALSE)</f>
        <v>South Africa</v>
      </c>
      <c r="L73" t="s">
        <v>9</v>
      </c>
    </row>
    <row r="74" spans="2:12" ht="15" customHeight="1">
      <c r="B74" t="s">
        <v>2077</v>
      </c>
      <c r="C74" s="1">
        <v>41054.950694444444</v>
      </c>
      <c r="D74" s="4">
        <v>57000</v>
      </c>
      <c r="E74">
        <v>57000</v>
      </c>
      <c r="F74" t="s">
        <v>6</v>
      </c>
      <c r="G74" s="8">
        <f>tblSalaries[[#This Row],[clean Salary (in local currency)]]*VLOOKUP(tblSalaries[[#This Row],[Currency]],tblXrate[],2,FALSE)</f>
        <v>57000</v>
      </c>
      <c r="H74" t="s">
        <v>121</v>
      </c>
      <c r="I74" t="s">
        <v>20</v>
      </c>
      <c r="J74" t="s">
        <v>15</v>
      </c>
      <c r="K74" t="str">
        <f>VLOOKUP(tblSalaries[[#This Row],[Where do you work]],tblCountries[[Actual]:[Mapping]],2,FALSE)</f>
        <v>USA</v>
      </c>
      <c r="L74" t="s">
        <v>9</v>
      </c>
    </row>
    <row r="75" spans="2:12" ht="15" customHeight="1">
      <c r="B75" t="s">
        <v>2078</v>
      </c>
      <c r="C75" s="1">
        <v>41054.953101851854</v>
      </c>
      <c r="D75" s="4">
        <v>75000</v>
      </c>
      <c r="E75">
        <v>75000</v>
      </c>
      <c r="F75" t="s">
        <v>6</v>
      </c>
      <c r="G75" s="8">
        <f>tblSalaries[[#This Row],[clean Salary (in local currency)]]*VLOOKUP(tblSalaries[[#This Row],[Currency]],tblXrate[],2,FALSE)</f>
        <v>75000</v>
      </c>
      <c r="H75" t="s">
        <v>122</v>
      </c>
      <c r="I75" t="s">
        <v>52</v>
      </c>
      <c r="J75" t="s">
        <v>15</v>
      </c>
      <c r="K75" t="str">
        <f>VLOOKUP(tblSalaries[[#This Row],[Where do you work]],tblCountries[[Actual]:[Mapping]],2,FALSE)</f>
        <v>USA</v>
      </c>
      <c r="L75" t="s">
        <v>13</v>
      </c>
    </row>
    <row r="76" spans="2:12" ht="15" customHeight="1">
      <c r="B76" t="s">
        <v>2079</v>
      </c>
      <c r="C76" s="1">
        <v>41054.957696759258</v>
      </c>
      <c r="D76" s="4" t="s">
        <v>123</v>
      </c>
      <c r="E76">
        <v>100000</v>
      </c>
      <c r="F76" t="s">
        <v>82</v>
      </c>
      <c r="G76" s="8">
        <f>tblSalaries[[#This Row],[clean Salary (in local currency)]]*VLOOKUP(tblSalaries[[#This Row],[Currency]],tblXrate[],2,FALSE)</f>
        <v>101990.96564026357</v>
      </c>
      <c r="H76" t="s">
        <v>124</v>
      </c>
      <c r="I76" t="s">
        <v>52</v>
      </c>
      <c r="J76" t="s">
        <v>84</v>
      </c>
      <c r="K76" t="str">
        <f>VLOOKUP(tblSalaries[[#This Row],[Where do you work]],tblCountries[[Actual]:[Mapping]],2,FALSE)</f>
        <v>Australia</v>
      </c>
      <c r="L76" t="s">
        <v>9</v>
      </c>
    </row>
    <row r="77" spans="2:12" ht="15" customHeight="1">
      <c r="B77" t="s">
        <v>2080</v>
      </c>
      <c r="C77" s="1">
        <v>41054.95925925926</v>
      </c>
      <c r="D77" s="4">
        <v>2785</v>
      </c>
      <c r="E77">
        <v>33420</v>
      </c>
      <c r="F77" t="s">
        <v>6</v>
      </c>
      <c r="G77" s="8">
        <f>tblSalaries[[#This Row],[clean Salary (in local currency)]]*VLOOKUP(tblSalaries[[#This Row],[Currency]],tblXrate[],2,FALSE)</f>
        <v>33420</v>
      </c>
      <c r="H77" t="s">
        <v>125</v>
      </c>
      <c r="I77" t="s">
        <v>52</v>
      </c>
      <c r="J77" t="s">
        <v>126</v>
      </c>
      <c r="K77" t="str">
        <f>VLOOKUP(tblSalaries[[#This Row],[Where do you work]],tblCountries[[Actual]:[Mapping]],2,FALSE)</f>
        <v>UAE</v>
      </c>
      <c r="L77" t="s">
        <v>13</v>
      </c>
    </row>
    <row r="78" spans="2:12" ht="15" customHeight="1">
      <c r="B78" t="s">
        <v>2081</v>
      </c>
      <c r="C78" s="1">
        <v>41054.960416666669</v>
      </c>
      <c r="D78" s="4">
        <v>59450</v>
      </c>
      <c r="E78">
        <v>59450</v>
      </c>
      <c r="F78" t="s">
        <v>86</v>
      </c>
      <c r="G78" s="8">
        <f>tblSalaries[[#This Row],[clean Salary (in local currency)]]*VLOOKUP(tblSalaries[[#This Row],[Currency]],tblXrate[],2,FALSE)</f>
        <v>58460.842544152933</v>
      </c>
      <c r="H78" t="s">
        <v>127</v>
      </c>
      <c r="I78" t="s">
        <v>67</v>
      </c>
      <c r="J78" t="s">
        <v>88</v>
      </c>
      <c r="K78" t="str">
        <f>VLOOKUP(tblSalaries[[#This Row],[Where do you work]],tblCountries[[Actual]:[Mapping]],2,FALSE)</f>
        <v>Canada</v>
      </c>
      <c r="L78" t="s">
        <v>13</v>
      </c>
    </row>
    <row r="79" spans="2:12" ht="15" customHeight="1">
      <c r="B79" t="s">
        <v>2082</v>
      </c>
      <c r="C79" s="1">
        <v>41054.967002314814</v>
      </c>
      <c r="D79" s="4">
        <v>15000</v>
      </c>
      <c r="E79">
        <v>15000</v>
      </c>
      <c r="F79" t="s">
        <v>6</v>
      </c>
      <c r="G79" s="8">
        <f>tblSalaries[[#This Row],[clean Salary (in local currency)]]*VLOOKUP(tblSalaries[[#This Row],[Currency]],tblXrate[],2,FALSE)</f>
        <v>15000</v>
      </c>
      <c r="H79" t="s">
        <v>128</v>
      </c>
      <c r="I79" t="s">
        <v>356</v>
      </c>
      <c r="J79" t="s">
        <v>15</v>
      </c>
      <c r="K79" t="str">
        <f>VLOOKUP(tblSalaries[[#This Row],[Where do you work]],tblCountries[[Actual]:[Mapping]],2,FALSE)</f>
        <v>USA</v>
      </c>
      <c r="L79" t="s">
        <v>13</v>
      </c>
    </row>
    <row r="80" spans="2:12" ht="15" customHeight="1">
      <c r="B80" t="s">
        <v>2083</v>
      </c>
      <c r="C80" s="1">
        <v>41054.969143518516</v>
      </c>
      <c r="D80" s="4" t="s">
        <v>129</v>
      </c>
      <c r="E80">
        <v>60000</v>
      </c>
      <c r="F80" t="s">
        <v>6</v>
      </c>
      <c r="G80" s="8">
        <f>tblSalaries[[#This Row],[clean Salary (in local currency)]]*VLOOKUP(tblSalaries[[#This Row],[Currency]],tblXrate[],2,FALSE)</f>
        <v>60000</v>
      </c>
      <c r="H80" t="s">
        <v>130</v>
      </c>
      <c r="I80" t="s">
        <v>20</v>
      </c>
      <c r="J80" t="s">
        <v>88</v>
      </c>
      <c r="K80" t="str">
        <f>VLOOKUP(tblSalaries[[#This Row],[Where do you work]],tblCountries[[Actual]:[Mapping]],2,FALSE)</f>
        <v>Canada</v>
      </c>
      <c r="L80" t="s">
        <v>25</v>
      </c>
    </row>
    <row r="81" spans="2:12" ht="15" customHeight="1">
      <c r="B81" t="s">
        <v>2084</v>
      </c>
      <c r="C81" s="1">
        <v>41054.971354166664</v>
      </c>
      <c r="D81" s="4">
        <v>100000</v>
      </c>
      <c r="E81">
        <v>100000</v>
      </c>
      <c r="F81" t="s">
        <v>69</v>
      </c>
      <c r="G81" s="8">
        <f>tblSalaries[[#This Row],[clean Salary (in local currency)]]*VLOOKUP(tblSalaries[[#This Row],[Currency]],tblXrate[],2,FALSE)</f>
        <v>157617.8272067284</v>
      </c>
      <c r="H81" t="s">
        <v>20</v>
      </c>
      <c r="I81" t="s">
        <v>20</v>
      </c>
      <c r="J81" t="s">
        <v>71</v>
      </c>
      <c r="K81" t="str">
        <f>VLOOKUP(tblSalaries[[#This Row],[Where do you work]],tblCountries[[Actual]:[Mapping]],2,FALSE)</f>
        <v>UK</v>
      </c>
      <c r="L81" t="s">
        <v>18</v>
      </c>
    </row>
    <row r="82" spans="2:12" ht="15" customHeight="1">
      <c r="B82" t="s">
        <v>2085</v>
      </c>
      <c r="C82" s="1">
        <v>41054.972754629627</v>
      </c>
      <c r="D82" s="4" t="s">
        <v>131</v>
      </c>
      <c r="E82">
        <v>18000</v>
      </c>
      <c r="F82" t="s">
        <v>6</v>
      </c>
      <c r="G82" s="8">
        <f>tblSalaries[[#This Row],[clean Salary (in local currency)]]*VLOOKUP(tblSalaries[[#This Row],[Currency]],tblXrate[],2,FALSE)</f>
        <v>18000</v>
      </c>
      <c r="H82" t="s">
        <v>132</v>
      </c>
      <c r="I82" t="s">
        <v>20</v>
      </c>
      <c r="J82" t="s">
        <v>133</v>
      </c>
      <c r="K82" t="str">
        <f>VLOOKUP(tblSalaries[[#This Row],[Where do you work]],tblCountries[[Actual]:[Mapping]],2,FALSE)</f>
        <v>Saudi Arabia</v>
      </c>
      <c r="L82" t="s">
        <v>13</v>
      </c>
    </row>
    <row r="83" spans="2:12" ht="15" customHeight="1">
      <c r="B83" t="s">
        <v>2086</v>
      </c>
      <c r="C83" s="1">
        <v>41054.980046296296</v>
      </c>
      <c r="D83" s="4">
        <v>50000</v>
      </c>
      <c r="E83">
        <v>50000</v>
      </c>
      <c r="F83" t="s">
        <v>6</v>
      </c>
      <c r="G83" s="8">
        <f>tblSalaries[[#This Row],[clean Salary (in local currency)]]*VLOOKUP(tblSalaries[[#This Row],[Currency]],tblXrate[],2,FALSE)</f>
        <v>50000</v>
      </c>
      <c r="H83" t="s">
        <v>134</v>
      </c>
      <c r="I83" t="s">
        <v>52</v>
      </c>
      <c r="J83" t="s">
        <v>15</v>
      </c>
      <c r="K83" t="str">
        <f>VLOOKUP(tblSalaries[[#This Row],[Where do you work]],tblCountries[[Actual]:[Mapping]],2,FALSE)</f>
        <v>USA</v>
      </c>
      <c r="L83" t="s">
        <v>18</v>
      </c>
    </row>
    <row r="84" spans="2:12" ht="15" customHeight="1">
      <c r="B84" t="s">
        <v>2087</v>
      </c>
      <c r="C84" s="1">
        <v>41054.981423611112</v>
      </c>
      <c r="D84" s="4">
        <v>26000</v>
      </c>
      <c r="E84">
        <v>26000</v>
      </c>
      <c r="F84" t="s">
        <v>6</v>
      </c>
      <c r="G84" s="8">
        <f>tblSalaries[[#This Row],[clean Salary (in local currency)]]*VLOOKUP(tblSalaries[[#This Row],[Currency]],tblXrate[],2,FALSE)</f>
        <v>26000</v>
      </c>
      <c r="H84" t="s">
        <v>135</v>
      </c>
      <c r="I84" t="s">
        <v>20</v>
      </c>
      <c r="J84" t="s">
        <v>136</v>
      </c>
      <c r="K84" t="str">
        <f>VLOOKUP(tblSalaries[[#This Row],[Where do you work]],tblCountries[[Actual]:[Mapping]],2,FALSE)</f>
        <v>Panama</v>
      </c>
      <c r="L84" t="s">
        <v>13</v>
      </c>
    </row>
    <row r="85" spans="2:12" ht="15" customHeight="1">
      <c r="B85" t="s">
        <v>2088</v>
      </c>
      <c r="C85" s="1">
        <v>41054.992673611108</v>
      </c>
      <c r="D85" s="4" t="s">
        <v>137</v>
      </c>
      <c r="E85">
        <v>30000</v>
      </c>
      <c r="F85" t="s">
        <v>69</v>
      </c>
      <c r="G85" s="8">
        <f>tblSalaries[[#This Row],[clean Salary (in local currency)]]*VLOOKUP(tblSalaries[[#This Row],[Currency]],tblXrate[],2,FALSE)</f>
        <v>47285.348162018527</v>
      </c>
      <c r="H85" t="s">
        <v>138</v>
      </c>
      <c r="I85" t="s">
        <v>52</v>
      </c>
      <c r="J85" t="s">
        <v>71</v>
      </c>
      <c r="K85" t="str">
        <f>VLOOKUP(tblSalaries[[#This Row],[Where do you work]],tblCountries[[Actual]:[Mapping]],2,FALSE)</f>
        <v>UK</v>
      </c>
      <c r="L85" t="s">
        <v>9</v>
      </c>
    </row>
    <row r="86" spans="2:12" ht="15" customHeight="1">
      <c r="B86" t="s">
        <v>2089</v>
      </c>
      <c r="C86" s="1">
        <v>41055.000601851854</v>
      </c>
      <c r="D86" s="4">
        <v>150000</v>
      </c>
      <c r="E86">
        <v>150000</v>
      </c>
      <c r="F86" t="s">
        <v>6</v>
      </c>
      <c r="G86" s="8">
        <f>tblSalaries[[#This Row],[clean Salary (in local currency)]]*VLOOKUP(tblSalaries[[#This Row],[Currency]],tblXrate[],2,FALSE)</f>
        <v>150000</v>
      </c>
      <c r="H86" t="s">
        <v>139</v>
      </c>
      <c r="I86" t="s">
        <v>4001</v>
      </c>
      <c r="J86" t="s">
        <v>15</v>
      </c>
      <c r="K86" t="str">
        <f>VLOOKUP(tblSalaries[[#This Row],[Where do you work]],tblCountries[[Actual]:[Mapping]],2,FALSE)</f>
        <v>USA</v>
      </c>
      <c r="L86" t="s">
        <v>13</v>
      </c>
    </row>
    <row r="87" spans="2:12" ht="15" customHeight="1">
      <c r="B87" t="s">
        <v>2090</v>
      </c>
      <c r="C87" s="1">
        <v>41055.003993055558</v>
      </c>
      <c r="D87" s="4">
        <v>120000</v>
      </c>
      <c r="E87">
        <v>120000</v>
      </c>
      <c r="F87" t="s">
        <v>6</v>
      </c>
      <c r="G87" s="8">
        <f>tblSalaries[[#This Row],[clean Salary (in local currency)]]*VLOOKUP(tblSalaries[[#This Row],[Currency]],tblXrate[],2,FALSE)</f>
        <v>120000</v>
      </c>
      <c r="H87" t="s">
        <v>140</v>
      </c>
      <c r="I87" t="s">
        <v>52</v>
      </c>
      <c r="J87" t="s">
        <v>15</v>
      </c>
      <c r="K87" t="str">
        <f>VLOOKUP(tblSalaries[[#This Row],[Where do you work]],tblCountries[[Actual]:[Mapping]],2,FALSE)</f>
        <v>USA</v>
      </c>
      <c r="L87" t="s">
        <v>9</v>
      </c>
    </row>
    <row r="88" spans="2:12" ht="15" customHeight="1">
      <c r="B88" t="s">
        <v>2091</v>
      </c>
      <c r="C88" s="1">
        <v>41055.007141203707</v>
      </c>
      <c r="D88" s="4">
        <v>500000</v>
      </c>
      <c r="E88">
        <v>500000</v>
      </c>
      <c r="F88" t="s">
        <v>40</v>
      </c>
      <c r="G88" s="8">
        <f>tblSalaries[[#This Row],[clean Salary (in local currency)]]*VLOOKUP(tblSalaries[[#This Row],[Currency]],tblXrate[],2,FALSE)</f>
        <v>8903.9583437212841</v>
      </c>
      <c r="H88" t="s">
        <v>76</v>
      </c>
      <c r="I88" t="s">
        <v>356</v>
      </c>
      <c r="J88" t="s">
        <v>8</v>
      </c>
      <c r="K88" t="str">
        <f>VLOOKUP(tblSalaries[[#This Row],[Where do you work]],tblCountries[[Actual]:[Mapping]],2,FALSE)</f>
        <v>India</v>
      </c>
      <c r="L88" t="s">
        <v>13</v>
      </c>
    </row>
    <row r="89" spans="2:12" ht="15" customHeight="1">
      <c r="B89" t="s">
        <v>2092</v>
      </c>
      <c r="C89" s="1">
        <v>41055.007881944446</v>
      </c>
      <c r="D89" s="4" t="s">
        <v>141</v>
      </c>
      <c r="E89">
        <v>31330</v>
      </c>
      <c r="F89" t="s">
        <v>6</v>
      </c>
      <c r="G89" s="8">
        <f>tblSalaries[[#This Row],[clean Salary (in local currency)]]*VLOOKUP(tblSalaries[[#This Row],[Currency]],tblXrate[],2,FALSE)</f>
        <v>31330</v>
      </c>
      <c r="H89" t="s">
        <v>142</v>
      </c>
      <c r="I89" t="s">
        <v>20</v>
      </c>
      <c r="J89" t="s">
        <v>143</v>
      </c>
      <c r="K89" t="str">
        <f>VLOOKUP(tblSalaries[[#This Row],[Where do you work]],tblCountries[[Actual]:[Mapping]],2,FALSE)</f>
        <v>Brazil</v>
      </c>
      <c r="L89" t="s">
        <v>13</v>
      </c>
    </row>
    <row r="90" spans="2:12" ht="15" customHeight="1">
      <c r="B90" t="s">
        <v>2093</v>
      </c>
      <c r="C90" s="1">
        <v>41055.010613425926</v>
      </c>
      <c r="D90" s="4">
        <v>110000</v>
      </c>
      <c r="E90">
        <v>110000</v>
      </c>
      <c r="F90" t="s">
        <v>6</v>
      </c>
      <c r="G90" s="8">
        <f>tblSalaries[[#This Row],[clean Salary (in local currency)]]*VLOOKUP(tblSalaries[[#This Row],[Currency]],tblXrate[],2,FALSE)</f>
        <v>110000</v>
      </c>
      <c r="H90" t="s">
        <v>144</v>
      </c>
      <c r="I90" t="s">
        <v>279</v>
      </c>
      <c r="J90" t="s">
        <v>15</v>
      </c>
      <c r="K90" t="str">
        <f>VLOOKUP(tblSalaries[[#This Row],[Where do you work]],tblCountries[[Actual]:[Mapping]],2,FALSE)</f>
        <v>USA</v>
      </c>
      <c r="L90" t="s">
        <v>18</v>
      </c>
    </row>
    <row r="91" spans="2:12" ht="15" customHeight="1">
      <c r="B91" t="s">
        <v>2094</v>
      </c>
      <c r="C91" s="1">
        <v>41055.015844907408</v>
      </c>
      <c r="D91" s="4" t="s">
        <v>145</v>
      </c>
      <c r="E91">
        <v>81000</v>
      </c>
      <c r="F91" t="s">
        <v>6</v>
      </c>
      <c r="G91" s="8">
        <f>tblSalaries[[#This Row],[clean Salary (in local currency)]]*VLOOKUP(tblSalaries[[#This Row],[Currency]],tblXrate[],2,FALSE)</f>
        <v>81000</v>
      </c>
      <c r="H91" t="s">
        <v>146</v>
      </c>
      <c r="I91" t="s">
        <v>356</v>
      </c>
      <c r="J91" t="s">
        <v>71</v>
      </c>
      <c r="K91" t="str">
        <f>VLOOKUP(tblSalaries[[#This Row],[Where do you work]],tblCountries[[Actual]:[Mapping]],2,FALSE)</f>
        <v>UK</v>
      </c>
      <c r="L91" t="s">
        <v>9</v>
      </c>
    </row>
    <row r="92" spans="2:12" ht="15" customHeight="1">
      <c r="B92" t="s">
        <v>2095</v>
      </c>
      <c r="C92" s="1">
        <v>41055.027129629627</v>
      </c>
      <c r="D92" s="4">
        <v>40000</v>
      </c>
      <c r="E92">
        <v>40000</v>
      </c>
      <c r="F92" t="s">
        <v>6</v>
      </c>
      <c r="G92" s="8">
        <f>tblSalaries[[#This Row],[clean Salary (in local currency)]]*VLOOKUP(tblSalaries[[#This Row],[Currency]],tblXrate[],2,FALSE)</f>
        <v>40000</v>
      </c>
      <c r="H92" t="s">
        <v>147</v>
      </c>
      <c r="I92" t="s">
        <v>20</v>
      </c>
      <c r="J92" t="s">
        <v>15</v>
      </c>
      <c r="K92" t="str">
        <f>VLOOKUP(tblSalaries[[#This Row],[Where do you work]],tblCountries[[Actual]:[Mapping]],2,FALSE)</f>
        <v>USA</v>
      </c>
      <c r="L92" t="s">
        <v>9</v>
      </c>
    </row>
    <row r="93" spans="2:12" ht="15" customHeight="1">
      <c r="B93" t="s">
        <v>2096</v>
      </c>
      <c r="C93" s="1">
        <v>41055.027407407404</v>
      </c>
      <c r="D93" s="4">
        <v>42000</v>
      </c>
      <c r="E93">
        <v>42000</v>
      </c>
      <c r="F93" t="s">
        <v>86</v>
      </c>
      <c r="G93" s="8">
        <f>tblSalaries[[#This Row],[clean Salary (in local currency)]]*VLOOKUP(tblSalaries[[#This Row],[Currency]],tblXrate[],2,FALSE)</f>
        <v>41301.183967273726</v>
      </c>
      <c r="H93" t="s">
        <v>148</v>
      </c>
      <c r="I93" t="s">
        <v>20</v>
      </c>
      <c r="J93" t="s">
        <v>88</v>
      </c>
      <c r="K93" t="str">
        <f>VLOOKUP(tblSalaries[[#This Row],[Where do you work]],tblCountries[[Actual]:[Mapping]],2,FALSE)</f>
        <v>Canada</v>
      </c>
      <c r="L93" t="s">
        <v>9</v>
      </c>
    </row>
    <row r="94" spans="2:12" ht="15" customHeight="1">
      <c r="B94" t="s">
        <v>2097</v>
      </c>
      <c r="C94" s="1">
        <v>41055.027499999997</v>
      </c>
      <c r="D94" s="4">
        <v>125000</v>
      </c>
      <c r="E94">
        <v>125000</v>
      </c>
      <c r="F94" t="s">
        <v>6</v>
      </c>
      <c r="G94" s="8">
        <f>tblSalaries[[#This Row],[clean Salary (in local currency)]]*VLOOKUP(tblSalaries[[#This Row],[Currency]],tblXrate[],2,FALSE)</f>
        <v>125000</v>
      </c>
      <c r="H94" t="s">
        <v>149</v>
      </c>
      <c r="I94" t="s">
        <v>4001</v>
      </c>
      <c r="J94" t="s">
        <v>15</v>
      </c>
      <c r="K94" t="str">
        <f>VLOOKUP(tblSalaries[[#This Row],[Where do you work]],tblCountries[[Actual]:[Mapping]],2,FALSE)</f>
        <v>USA</v>
      </c>
      <c r="L94" t="s">
        <v>9</v>
      </c>
    </row>
    <row r="95" spans="2:12" ht="15" customHeight="1">
      <c r="B95" t="s">
        <v>2098</v>
      </c>
      <c r="C95" s="1">
        <v>41055.02752314815</v>
      </c>
      <c r="D95" s="4">
        <v>36000</v>
      </c>
      <c r="E95">
        <v>36000</v>
      </c>
      <c r="F95" t="s">
        <v>6</v>
      </c>
      <c r="G95" s="8">
        <f>tblSalaries[[#This Row],[clean Salary (in local currency)]]*VLOOKUP(tblSalaries[[#This Row],[Currency]],tblXrate[],2,FALSE)</f>
        <v>36000</v>
      </c>
      <c r="H95" t="s">
        <v>150</v>
      </c>
      <c r="I95" t="s">
        <v>52</v>
      </c>
      <c r="J95" t="s">
        <v>15</v>
      </c>
      <c r="K95" t="str">
        <f>VLOOKUP(tblSalaries[[#This Row],[Where do you work]],tblCountries[[Actual]:[Mapping]],2,FALSE)</f>
        <v>USA</v>
      </c>
      <c r="L95" t="s">
        <v>18</v>
      </c>
    </row>
    <row r="96" spans="2:12" ht="15" customHeight="1">
      <c r="B96" t="s">
        <v>2099</v>
      </c>
      <c r="C96" s="1">
        <v>41055.027708333335</v>
      </c>
      <c r="D96" s="4" t="s">
        <v>151</v>
      </c>
      <c r="E96">
        <v>144000</v>
      </c>
      <c r="F96" t="s">
        <v>40</v>
      </c>
      <c r="G96" s="8">
        <f>tblSalaries[[#This Row],[clean Salary (in local currency)]]*VLOOKUP(tblSalaries[[#This Row],[Currency]],tblXrate[],2,FALSE)</f>
        <v>2564.3400029917298</v>
      </c>
      <c r="H96" t="s">
        <v>152</v>
      </c>
      <c r="I96" t="s">
        <v>356</v>
      </c>
      <c r="J96" t="s">
        <v>8</v>
      </c>
      <c r="K96" t="str">
        <f>VLOOKUP(tblSalaries[[#This Row],[Where do you work]],tblCountries[[Actual]:[Mapping]],2,FALSE)</f>
        <v>India</v>
      </c>
      <c r="L96" t="s">
        <v>25</v>
      </c>
    </row>
    <row r="97" spans="2:12" ht="15" customHeight="1">
      <c r="B97" t="s">
        <v>2100</v>
      </c>
      <c r="C97" s="1">
        <v>41055.027777777781</v>
      </c>
      <c r="D97" s="4">
        <v>75000</v>
      </c>
      <c r="E97">
        <v>75000</v>
      </c>
      <c r="F97" t="s">
        <v>6</v>
      </c>
      <c r="G97" s="8">
        <f>tblSalaries[[#This Row],[clean Salary (in local currency)]]*VLOOKUP(tblSalaries[[#This Row],[Currency]],tblXrate[],2,FALSE)</f>
        <v>75000</v>
      </c>
      <c r="H97" t="s">
        <v>153</v>
      </c>
      <c r="I97" t="s">
        <v>20</v>
      </c>
      <c r="J97" t="s">
        <v>15</v>
      </c>
      <c r="K97" t="str">
        <f>VLOOKUP(tblSalaries[[#This Row],[Where do you work]],tblCountries[[Actual]:[Mapping]],2,FALSE)</f>
        <v>USA</v>
      </c>
      <c r="L97" t="s">
        <v>25</v>
      </c>
    </row>
    <row r="98" spans="2:12" ht="15" customHeight="1">
      <c r="B98" t="s">
        <v>2101</v>
      </c>
      <c r="C98" s="1">
        <v>41055.028009259258</v>
      </c>
      <c r="D98" s="4">
        <v>95000</v>
      </c>
      <c r="E98">
        <v>95000</v>
      </c>
      <c r="F98" t="s">
        <v>6</v>
      </c>
      <c r="G98" s="8">
        <f>tblSalaries[[#This Row],[clean Salary (in local currency)]]*VLOOKUP(tblSalaries[[#This Row],[Currency]],tblXrate[],2,FALSE)</f>
        <v>95000</v>
      </c>
      <c r="H98" t="s">
        <v>29</v>
      </c>
      <c r="I98" t="s">
        <v>4001</v>
      </c>
      <c r="J98" t="s">
        <v>15</v>
      </c>
      <c r="K98" t="str">
        <f>VLOOKUP(tblSalaries[[#This Row],[Where do you work]],tblCountries[[Actual]:[Mapping]],2,FALSE)</f>
        <v>USA</v>
      </c>
      <c r="L98" t="s">
        <v>9</v>
      </c>
    </row>
    <row r="99" spans="2:12" ht="15" customHeight="1">
      <c r="B99" t="s">
        <v>2102</v>
      </c>
      <c r="C99" s="1">
        <v>41055.028090277781</v>
      </c>
      <c r="D99" s="4">
        <v>24000</v>
      </c>
      <c r="E99">
        <v>24000</v>
      </c>
      <c r="F99" t="s">
        <v>6</v>
      </c>
      <c r="G99" s="8">
        <f>tblSalaries[[#This Row],[clean Salary (in local currency)]]*VLOOKUP(tblSalaries[[#This Row],[Currency]],tblXrate[],2,FALSE)</f>
        <v>24000</v>
      </c>
      <c r="H99" t="s">
        <v>154</v>
      </c>
      <c r="I99" t="s">
        <v>52</v>
      </c>
      <c r="J99" t="s">
        <v>15</v>
      </c>
      <c r="K99" t="str">
        <f>VLOOKUP(tblSalaries[[#This Row],[Where do you work]],tblCountries[[Actual]:[Mapping]],2,FALSE)</f>
        <v>USA</v>
      </c>
      <c r="L99" t="s">
        <v>18</v>
      </c>
    </row>
    <row r="100" spans="2:12" ht="15" customHeight="1">
      <c r="B100" t="s">
        <v>2103</v>
      </c>
      <c r="C100" s="1">
        <v>41055.028136574074</v>
      </c>
      <c r="D100" s="4" t="s">
        <v>155</v>
      </c>
      <c r="E100">
        <v>91000</v>
      </c>
      <c r="F100" t="s">
        <v>6</v>
      </c>
      <c r="G100" s="8">
        <f>tblSalaries[[#This Row],[clean Salary (in local currency)]]*VLOOKUP(tblSalaries[[#This Row],[Currency]],tblXrate[],2,FALSE)</f>
        <v>91000</v>
      </c>
      <c r="H100" t="s">
        <v>156</v>
      </c>
      <c r="I100" t="s">
        <v>52</v>
      </c>
      <c r="J100" t="s">
        <v>15</v>
      </c>
      <c r="K100" t="str">
        <f>VLOOKUP(tblSalaries[[#This Row],[Where do you work]],tblCountries[[Actual]:[Mapping]],2,FALSE)</f>
        <v>USA</v>
      </c>
      <c r="L100" t="s">
        <v>25</v>
      </c>
    </row>
    <row r="101" spans="2:12" ht="15" customHeight="1">
      <c r="B101" t="s">
        <v>2104</v>
      </c>
      <c r="C101" s="1">
        <v>41055.028229166666</v>
      </c>
      <c r="D101" s="4">
        <v>40000</v>
      </c>
      <c r="E101">
        <v>40000</v>
      </c>
      <c r="F101" t="s">
        <v>6</v>
      </c>
      <c r="G101" s="8">
        <f>tblSalaries[[#This Row],[clean Salary (in local currency)]]*VLOOKUP(tblSalaries[[#This Row],[Currency]],tblXrate[],2,FALSE)</f>
        <v>40000</v>
      </c>
      <c r="H101" t="s">
        <v>157</v>
      </c>
      <c r="I101" t="s">
        <v>20</v>
      </c>
      <c r="J101" t="s">
        <v>15</v>
      </c>
      <c r="K101" t="str">
        <f>VLOOKUP(tblSalaries[[#This Row],[Where do you work]],tblCountries[[Actual]:[Mapping]],2,FALSE)</f>
        <v>USA</v>
      </c>
      <c r="L101" t="s">
        <v>9</v>
      </c>
    </row>
    <row r="102" spans="2:12" ht="15" customHeight="1">
      <c r="B102" t="s">
        <v>2105</v>
      </c>
      <c r="C102" s="1">
        <v>41055.028240740743</v>
      </c>
      <c r="D102" s="4">
        <v>57000</v>
      </c>
      <c r="E102">
        <v>57000</v>
      </c>
      <c r="F102" t="s">
        <v>6</v>
      </c>
      <c r="G102" s="8">
        <f>tblSalaries[[#This Row],[clean Salary (in local currency)]]*VLOOKUP(tblSalaries[[#This Row],[Currency]],tblXrate[],2,FALSE)</f>
        <v>57000</v>
      </c>
      <c r="H102" t="s">
        <v>158</v>
      </c>
      <c r="I102" t="s">
        <v>52</v>
      </c>
      <c r="J102" t="s">
        <v>15</v>
      </c>
      <c r="K102" t="str">
        <f>VLOOKUP(tblSalaries[[#This Row],[Where do you work]],tblCountries[[Actual]:[Mapping]],2,FALSE)</f>
        <v>USA</v>
      </c>
      <c r="L102" t="s">
        <v>9</v>
      </c>
    </row>
    <row r="103" spans="2:12" ht="15" customHeight="1">
      <c r="B103" t="s">
        <v>2106</v>
      </c>
      <c r="C103" s="1">
        <v>41055.028252314813</v>
      </c>
      <c r="D103" s="4">
        <v>74000</v>
      </c>
      <c r="E103">
        <v>74000</v>
      </c>
      <c r="F103" t="s">
        <v>6</v>
      </c>
      <c r="G103" s="8">
        <f>tblSalaries[[#This Row],[clean Salary (in local currency)]]*VLOOKUP(tblSalaries[[#This Row],[Currency]],tblXrate[],2,FALSE)</f>
        <v>74000</v>
      </c>
      <c r="H103" t="s">
        <v>76</v>
      </c>
      <c r="I103" t="s">
        <v>356</v>
      </c>
      <c r="J103" t="s">
        <v>15</v>
      </c>
      <c r="K103" t="str">
        <f>VLOOKUP(tblSalaries[[#This Row],[Where do you work]],tblCountries[[Actual]:[Mapping]],2,FALSE)</f>
        <v>USA</v>
      </c>
      <c r="L103" t="s">
        <v>9</v>
      </c>
    </row>
    <row r="104" spans="2:12" ht="15" customHeight="1">
      <c r="B104" t="s">
        <v>2107</v>
      </c>
      <c r="C104" s="1">
        <v>41055.028263888889</v>
      </c>
      <c r="D104" s="4" t="s">
        <v>159</v>
      </c>
      <c r="E104">
        <v>80000</v>
      </c>
      <c r="F104" t="s">
        <v>6</v>
      </c>
      <c r="G104" s="8">
        <f>tblSalaries[[#This Row],[clean Salary (in local currency)]]*VLOOKUP(tblSalaries[[#This Row],[Currency]],tblXrate[],2,FALSE)</f>
        <v>80000</v>
      </c>
      <c r="H104" t="s">
        <v>160</v>
      </c>
      <c r="I104" t="s">
        <v>20</v>
      </c>
      <c r="J104" t="s">
        <v>15</v>
      </c>
      <c r="K104" t="str">
        <f>VLOOKUP(tblSalaries[[#This Row],[Where do you work]],tblCountries[[Actual]:[Mapping]],2,FALSE)</f>
        <v>USA</v>
      </c>
      <c r="L104" t="s">
        <v>9</v>
      </c>
    </row>
    <row r="105" spans="2:12" ht="15" customHeight="1">
      <c r="B105" t="s">
        <v>2108</v>
      </c>
      <c r="C105" s="1">
        <v>41055.028310185182</v>
      </c>
      <c r="D105" s="4">
        <v>90000</v>
      </c>
      <c r="E105">
        <v>90000</v>
      </c>
      <c r="F105" t="s">
        <v>6</v>
      </c>
      <c r="G105" s="8">
        <f>tblSalaries[[#This Row],[clean Salary (in local currency)]]*VLOOKUP(tblSalaries[[#This Row],[Currency]],tblXrate[],2,FALSE)</f>
        <v>90000</v>
      </c>
      <c r="H105" t="s">
        <v>161</v>
      </c>
      <c r="I105" t="s">
        <v>67</v>
      </c>
      <c r="J105" t="s">
        <v>15</v>
      </c>
      <c r="K105" t="str">
        <f>VLOOKUP(tblSalaries[[#This Row],[Where do you work]],tblCountries[[Actual]:[Mapping]],2,FALSE)</f>
        <v>USA</v>
      </c>
      <c r="L105" t="s">
        <v>9</v>
      </c>
    </row>
    <row r="106" spans="2:12" ht="15" customHeight="1">
      <c r="B106" t="s">
        <v>2109</v>
      </c>
      <c r="C106" s="1">
        <v>41055.028333333335</v>
      </c>
      <c r="D106" s="4">
        <v>21000</v>
      </c>
      <c r="E106">
        <v>21000</v>
      </c>
      <c r="F106" t="s">
        <v>6</v>
      </c>
      <c r="G106" s="8">
        <f>tblSalaries[[#This Row],[clean Salary (in local currency)]]*VLOOKUP(tblSalaries[[#This Row],[Currency]],tblXrate[],2,FALSE)</f>
        <v>21000</v>
      </c>
      <c r="H106" t="s">
        <v>162</v>
      </c>
      <c r="I106" t="s">
        <v>20</v>
      </c>
      <c r="J106" t="s">
        <v>163</v>
      </c>
      <c r="K106" t="str">
        <f>VLOOKUP(tblSalaries[[#This Row],[Where do you work]],tblCountries[[Actual]:[Mapping]],2,FALSE)</f>
        <v>arabian Gulf</v>
      </c>
      <c r="L106" t="s">
        <v>25</v>
      </c>
    </row>
    <row r="107" spans="2:12" ht="15" customHeight="1">
      <c r="B107" t="s">
        <v>2110</v>
      </c>
      <c r="C107" s="1">
        <v>41055.028356481482</v>
      </c>
      <c r="D107" s="4">
        <v>52000</v>
      </c>
      <c r="E107">
        <v>52000</v>
      </c>
      <c r="F107" t="s">
        <v>6</v>
      </c>
      <c r="G107" s="8">
        <f>tblSalaries[[#This Row],[clean Salary (in local currency)]]*VLOOKUP(tblSalaries[[#This Row],[Currency]],tblXrate[],2,FALSE)</f>
        <v>52000</v>
      </c>
      <c r="H107" t="s">
        <v>164</v>
      </c>
      <c r="I107" t="s">
        <v>52</v>
      </c>
      <c r="J107" t="s">
        <v>15</v>
      </c>
      <c r="K107" t="str">
        <f>VLOOKUP(tblSalaries[[#This Row],[Where do you work]],tblCountries[[Actual]:[Mapping]],2,FALSE)</f>
        <v>USA</v>
      </c>
      <c r="L107" t="s">
        <v>9</v>
      </c>
    </row>
    <row r="108" spans="2:12" ht="15" customHeight="1">
      <c r="B108" t="s">
        <v>2111</v>
      </c>
      <c r="C108" s="1">
        <v>41055.028379629628</v>
      </c>
      <c r="D108" s="4">
        <v>19200</v>
      </c>
      <c r="E108">
        <v>19200</v>
      </c>
      <c r="F108" t="s">
        <v>6</v>
      </c>
      <c r="G108" s="8">
        <f>tblSalaries[[#This Row],[clean Salary (in local currency)]]*VLOOKUP(tblSalaries[[#This Row],[Currency]],tblXrate[],2,FALSE)</f>
        <v>19200</v>
      </c>
      <c r="H108" t="s">
        <v>165</v>
      </c>
      <c r="I108" t="s">
        <v>20</v>
      </c>
      <c r="J108" t="s">
        <v>166</v>
      </c>
      <c r="K108" t="str">
        <f>VLOOKUP(tblSalaries[[#This Row],[Where do you work]],tblCountries[[Actual]:[Mapping]],2,FALSE)</f>
        <v>Mexico</v>
      </c>
      <c r="L108" t="s">
        <v>9</v>
      </c>
    </row>
    <row r="109" spans="2:12" ht="15" customHeight="1">
      <c r="B109" t="s">
        <v>2112</v>
      </c>
      <c r="C109" s="1">
        <v>41055.028437499997</v>
      </c>
      <c r="D109" s="4">
        <v>36000</v>
      </c>
      <c r="E109">
        <v>36000</v>
      </c>
      <c r="F109" t="s">
        <v>6</v>
      </c>
      <c r="G109" s="8">
        <f>tblSalaries[[#This Row],[clean Salary (in local currency)]]*VLOOKUP(tblSalaries[[#This Row],[Currency]],tblXrate[],2,FALSE)</f>
        <v>36000</v>
      </c>
      <c r="H109" t="s">
        <v>20</v>
      </c>
      <c r="I109" t="s">
        <v>20</v>
      </c>
      <c r="J109" t="s">
        <v>15</v>
      </c>
      <c r="K109" t="str">
        <f>VLOOKUP(tblSalaries[[#This Row],[Where do you work]],tblCountries[[Actual]:[Mapping]],2,FALSE)</f>
        <v>USA</v>
      </c>
      <c r="L109" t="s">
        <v>9</v>
      </c>
    </row>
    <row r="110" spans="2:12" ht="15" customHeight="1">
      <c r="B110" t="s">
        <v>2113</v>
      </c>
      <c r="C110" s="1">
        <v>41055.028495370374</v>
      </c>
      <c r="D110" s="4">
        <v>57400</v>
      </c>
      <c r="E110">
        <v>57400</v>
      </c>
      <c r="F110" t="s">
        <v>6</v>
      </c>
      <c r="G110" s="8">
        <f>tblSalaries[[#This Row],[clean Salary (in local currency)]]*VLOOKUP(tblSalaries[[#This Row],[Currency]],tblXrate[],2,FALSE)</f>
        <v>57400</v>
      </c>
      <c r="H110" t="s">
        <v>167</v>
      </c>
      <c r="I110" t="s">
        <v>20</v>
      </c>
      <c r="J110" t="s">
        <v>15</v>
      </c>
      <c r="K110" t="str">
        <f>VLOOKUP(tblSalaries[[#This Row],[Where do you work]],tblCountries[[Actual]:[Mapping]],2,FALSE)</f>
        <v>USA</v>
      </c>
      <c r="L110" t="s">
        <v>9</v>
      </c>
    </row>
    <row r="111" spans="2:12" ht="15" customHeight="1">
      <c r="B111" t="s">
        <v>2114</v>
      </c>
      <c r="C111" s="1">
        <v>41055.028506944444</v>
      </c>
      <c r="D111" s="4">
        <v>66000</v>
      </c>
      <c r="E111">
        <v>66000</v>
      </c>
      <c r="F111" t="s">
        <v>6</v>
      </c>
      <c r="G111" s="8">
        <f>tblSalaries[[#This Row],[clean Salary (in local currency)]]*VLOOKUP(tblSalaries[[#This Row],[Currency]],tblXrate[],2,FALSE)</f>
        <v>66000</v>
      </c>
      <c r="H111" t="s">
        <v>20</v>
      </c>
      <c r="I111" t="s">
        <v>20</v>
      </c>
      <c r="J111" t="s">
        <v>15</v>
      </c>
      <c r="K111" t="str">
        <f>VLOOKUP(tblSalaries[[#This Row],[Where do you work]],tblCountries[[Actual]:[Mapping]],2,FALSE)</f>
        <v>USA</v>
      </c>
      <c r="L111" t="s">
        <v>18</v>
      </c>
    </row>
    <row r="112" spans="2:12" ht="15" customHeight="1">
      <c r="B112" t="s">
        <v>2115</v>
      </c>
      <c r="C112" s="1">
        <v>41055.028541666667</v>
      </c>
      <c r="D112" s="4">
        <v>35000</v>
      </c>
      <c r="E112">
        <v>35000</v>
      </c>
      <c r="F112" t="s">
        <v>22</v>
      </c>
      <c r="G112" s="8">
        <f>tblSalaries[[#This Row],[clean Salary (in local currency)]]*VLOOKUP(tblSalaries[[#This Row],[Currency]],tblXrate[],2,FALSE)</f>
        <v>44463.980364706273</v>
      </c>
      <c r="H112" t="s">
        <v>168</v>
      </c>
      <c r="I112" t="s">
        <v>52</v>
      </c>
      <c r="J112" t="s">
        <v>169</v>
      </c>
      <c r="K112" t="str">
        <f>VLOOKUP(tblSalaries[[#This Row],[Where do you work]],tblCountries[[Actual]:[Mapping]],2,FALSE)</f>
        <v>Greece</v>
      </c>
      <c r="L112" t="s">
        <v>9</v>
      </c>
    </row>
    <row r="113" spans="2:12" ht="15" customHeight="1">
      <c r="B113" t="s">
        <v>2116</v>
      </c>
      <c r="C113" s="1">
        <v>41055.028657407405</v>
      </c>
      <c r="D113" s="4" t="s">
        <v>172</v>
      </c>
      <c r="E113">
        <v>85000</v>
      </c>
      <c r="F113" t="s">
        <v>6</v>
      </c>
      <c r="G113" s="8">
        <f>tblSalaries[[#This Row],[clean Salary (in local currency)]]*VLOOKUP(tblSalaries[[#This Row],[Currency]],tblXrate[],2,FALSE)</f>
        <v>85000</v>
      </c>
      <c r="H113" t="s">
        <v>173</v>
      </c>
      <c r="I113" t="s">
        <v>20</v>
      </c>
      <c r="J113" t="s">
        <v>15</v>
      </c>
      <c r="K113" t="str">
        <f>VLOOKUP(tblSalaries[[#This Row],[Where do you work]],tblCountries[[Actual]:[Mapping]],2,FALSE)</f>
        <v>USA</v>
      </c>
      <c r="L113" t="s">
        <v>9</v>
      </c>
    </row>
    <row r="114" spans="2:12" ht="15" customHeight="1">
      <c r="B114" t="s">
        <v>2117</v>
      </c>
      <c r="C114" s="1">
        <v>41055.028726851851</v>
      </c>
      <c r="D114" s="4">
        <v>50000</v>
      </c>
      <c r="E114">
        <v>50000</v>
      </c>
      <c r="F114" t="s">
        <v>6</v>
      </c>
      <c r="G114" s="8">
        <f>tblSalaries[[#This Row],[clean Salary (in local currency)]]*VLOOKUP(tblSalaries[[#This Row],[Currency]],tblXrate[],2,FALSE)</f>
        <v>50000</v>
      </c>
      <c r="H114" t="s">
        <v>174</v>
      </c>
      <c r="I114" t="s">
        <v>67</v>
      </c>
      <c r="J114" t="s">
        <v>15</v>
      </c>
      <c r="K114" t="str">
        <f>VLOOKUP(tblSalaries[[#This Row],[Where do you work]],tblCountries[[Actual]:[Mapping]],2,FALSE)</f>
        <v>USA</v>
      </c>
      <c r="L114" t="s">
        <v>9</v>
      </c>
    </row>
    <row r="115" spans="2:12" ht="15" customHeight="1">
      <c r="B115" t="s">
        <v>2118</v>
      </c>
      <c r="C115" s="1">
        <v>41055.028784722221</v>
      </c>
      <c r="D115" s="4" t="s">
        <v>175</v>
      </c>
      <c r="E115">
        <v>58000</v>
      </c>
      <c r="F115" t="s">
        <v>6</v>
      </c>
      <c r="G115" s="8">
        <f>tblSalaries[[#This Row],[clean Salary (in local currency)]]*VLOOKUP(tblSalaries[[#This Row],[Currency]],tblXrate[],2,FALSE)</f>
        <v>58000</v>
      </c>
      <c r="H115" t="s">
        <v>176</v>
      </c>
      <c r="I115" t="s">
        <v>52</v>
      </c>
      <c r="J115" t="s">
        <v>15</v>
      </c>
      <c r="K115" t="str">
        <f>VLOOKUP(tblSalaries[[#This Row],[Where do you work]],tblCountries[[Actual]:[Mapping]],2,FALSE)</f>
        <v>USA</v>
      </c>
      <c r="L115" t="s">
        <v>9</v>
      </c>
    </row>
    <row r="116" spans="2:12" ht="15" customHeight="1">
      <c r="B116" t="s">
        <v>2119</v>
      </c>
      <c r="C116" s="1">
        <v>41055.028796296298</v>
      </c>
      <c r="D116" s="4">
        <v>37900</v>
      </c>
      <c r="E116">
        <v>37900</v>
      </c>
      <c r="F116" t="s">
        <v>6</v>
      </c>
      <c r="G116" s="8">
        <f>tblSalaries[[#This Row],[clean Salary (in local currency)]]*VLOOKUP(tblSalaries[[#This Row],[Currency]],tblXrate[],2,FALSE)</f>
        <v>37900</v>
      </c>
      <c r="H116" t="s">
        <v>177</v>
      </c>
      <c r="I116" t="s">
        <v>310</v>
      </c>
      <c r="J116" t="s">
        <v>15</v>
      </c>
      <c r="K116" t="str">
        <f>VLOOKUP(tblSalaries[[#This Row],[Where do you work]],tblCountries[[Actual]:[Mapping]],2,FALSE)</f>
        <v>USA</v>
      </c>
      <c r="L116" t="s">
        <v>13</v>
      </c>
    </row>
    <row r="117" spans="2:12" ht="15" customHeight="1">
      <c r="B117" t="s">
        <v>2120</v>
      </c>
      <c r="C117" s="1">
        <v>41055.028819444444</v>
      </c>
      <c r="D117" s="4">
        <v>4000</v>
      </c>
      <c r="E117">
        <v>48000</v>
      </c>
      <c r="F117" t="s">
        <v>6</v>
      </c>
      <c r="G117" s="8">
        <f>tblSalaries[[#This Row],[clean Salary (in local currency)]]*VLOOKUP(tblSalaries[[#This Row],[Currency]],tblXrate[],2,FALSE)</f>
        <v>48000</v>
      </c>
      <c r="H117" t="s">
        <v>178</v>
      </c>
      <c r="I117" t="s">
        <v>52</v>
      </c>
      <c r="J117" t="s">
        <v>179</v>
      </c>
      <c r="K117" t="str">
        <f>VLOOKUP(tblSalaries[[#This Row],[Where do you work]],tblCountries[[Actual]:[Mapping]],2,FALSE)</f>
        <v>UAE</v>
      </c>
      <c r="L117" t="s">
        <v>18</v>
      </c>
    </row>
    <row r="118" spans="2:12" ht="15" customHeight="1">
      <c r="B118" t="s">
        <v>2121</v>
      </c>
      <c r="C118" s="1">
        <v>41055.02884259259</v>
      </c>
      <c r="D118" s="4">
        <v>67000</v>
      </c>
      <c r="E118">
        <v>67000</v>
      </c>
      <c r="F118" t="s">
        <v>6</v>
      </c>
      <c r="G118" s="8">
        <f>tblSalaries[[#This Row],[clean Salary (in local currency)]]*VLOOKUP(tblSalaries[[#This Row],[Currency]],tblXrate[],2,FALSE)</f>
        <v>67000</v>
      </c>
      <c r="H118" t="s">
        <v>180</v>
      </c>
      <c r="I118" t="s">
        <v>20</v>
      </c>
      <c r="J118" t="s">
        <v>15</v>
      </c>
      <c r="K118" t="str">
        <f>VLOOKUP(tblSalaries[[#This Row],[Where do you work]],tblCountries[[Actual]:[Mapping]],2,FALSE)</f>
        <v>USA</v>
      </c>
      <c r="L118" t="s">
        <v>9</v>
      </c>
    </row>
    <row r="119" spans="2:12" ht="15" customHeight="1">
      <c r="B119" t="s">
        <v>2122</v>
      </c>
      <c r="C119" s="1">
        <v>41055.028877314813</v>
      </c>
      <c r="D119" s="4">
        <v>85000</v>
      </c>
      <c r="E119">
        <v>85000</v>
      </c>
      <c r="F119" t="s">
        <v>6</v>
      </c>
      <c r="G119" s="8">
        <f>tblSalaries[[#This Row],[clean Salary (in local currency)]]*VLOOKUP(tblSalaries[[#This Row],[Currency]],tblXrate[],2,FALSE)</f>
        <v>85000</v>
      </c>
      <c r="H119" t="s">
        <v>181</v>
      </c>
      <c r="I119" t="s">
        <v>488</v>
      </c>
      <c r="J119" t="s">
        <v>179</v>
      </c>
      <c r="K119" t="str">
        <f>VLOOKUP(tblSalaries[[#This Row],[Where do you work]],tblCountries[[Actual]:[Mapping]],2,FALSE)</f>
        <v>UAE</v>
      </c>
      <c r="L119" t="s">
        <v>9</v>
      </c>
    </row>
    <row r="120" spans="2:12" ht="15" customHeight="1">
      <c r="B120" t="s">
        <v>2123</v>
      </c>
      <c r="C120" s="1">
        <v>41055.028877314813</v>
      </c>
      <c r="D120" s="4">
        <v>56160</v>
      </c>
      <c r="E120">
        <v>56160</v>
      </c>
      <c r="F120" t="s">
        <v>6</v>
      </c>
      <c r="G120" s="8">
        <f>tblSalaries[[#This Row],[clean Salary (in local currency)]]*VLOOKUP(tblSalaries[[#This Row],[Currency]],tblXrate[],2,FALSE)</f>
        <v>56160</v>
      </c>
      <c r="H120" t="s">
        <v>182</v>
      </c>
      <c r="I120" t="s">
        <v>20</v>
      </c>
      <c r="J120" t="s">
        <v>15</v>
      </c>
      <c r="K120" t="str">
        <f>VLOOKUP(tblSalaries[[#This Row],[Where do you work]],tblCountries[[Actual]:[Mapping]],2,FALSE)</f>
        <v>USA</v>
      </c>
      <c r="L120" t="s">
        <v>9</v>
      </c>
    </row>
    <row r="121" spans="2:12" ht="15" customHeight="1">
      <c r="B121" t="s">
        <v>2124</v>
      </c>
      <c r="C121" s="1">
        <v>41055.028912037036</v>
      </c>
      <c r="D121" s="4">
        <v>2000</v>
      </c>
      <c r="E121">
        <v>24000</v>
      </c>
      <c r="F121" t="s">
        <v>6</v>
      </c>
      <c r="G121" s="8">
        <f>tblSalaries[[#This Row],[clean Salary (in local currency)]]*VLOOKUP(tblSalaries[[#This Row],[Currency]],tblXrate[],2,FALSE)</f>
        <v>24000</v>
      </c>
      <c r="H121" t="s">
        <v>183</v>
      </c>
      <c r="I121" t="s">
        <v>52</v>
      </c>
      <c r="J121" t="s">
        <v>184</v>
      </c>
      <c r="K121" t="str">
        <f>VLOOKUP(tblSalaries[[#This Row],[Where do you work]],tblCountries[[Actual]:[Mapping]],2,FALSE)</f>
        <v>Colombia</v>
      </c>
      <c r="L121" t="s">
        <v>13</v>
      </c>
    </row>
    <row r="122" spans="2:12" ht="15" customHeight="1">
      <c r="B122" t="s">
        <v>2125</v>
      </c>
      <c r="C122" s="1">
        <v>41055.028912037036</v>
      </c>
      <c r="D122" s="4">
        <v>52000</v>
      </c>
      <c r="E122">
        <v>52000</v>
      </c>
      <c r="F122" t="s">
        <v>6</v>
      </c>
      <c r="G122" s="8">
        <f>tblSalaries[[#This Row],[clean Salary (in local currency)]]*VLOOKUP(tblSalaries[[#This Row],[Currency]],tblXrate[],2,FALSE)</f>
        <v>52000</v>
      </c>
      <c r="H122" t="s">
        <v>185</v>
      </c>
      <c r="I122" t="s">
        <v>20</v>
      </c>
      <c r="J122" t="s">
        <v>15</v>
      </c>
      <c r="K122" t="str">
        <f>VLOOKUP(tblSalaries[[#This Row],[Where do you work]],tblCountries[[Actual]:[Mapping]],2,FALSE)</f>
        <v>USA</v>
      </c>
      <c r="L122" t="s">
        <v>186</v>
      </c>
    </row>
    <row r="123" spans="2:12" ht="15" customHeight="1">
      <c r="B123" t="s">
        <v>2126</v>
      </c>
      <c r="C123" s="1">
        <v>41055.028946759259</v>
      </c>
      <c r="D123" s="4">
        <v>60000</v>
      </c>
      <c r="E123">
        <v>60000</v>
      </c>
      <c r="F123" t="s">
        <v>86</v>
      </c>
      <c r="G123" s="8">
        <f>tblSalaries[[#This Row],[clean Salary (in local currency)]]*VLOOKUP(tblSalaries[[#This Row],[Currency]],tblXrate[],2,FALSE)</f>
        <v>59001.691381819612</v>
      </c>
      <c r="H123" t="s">
        <v>187</v>
      </c>
      <c r="I123" t="s">
        <v>20</v>
      </c>
      <c r="J123" t="s">
        <v>88</v>
      </c>
      <c r="K123" t="str">
        <f>VLOOKUP(tblSalaries[[#This Row],[Where do you work]],tblCountries[[Actual]:[Mapping]],2,FALSE)</f>
        <v>Canada</v>
      </c>
      <c r="L123" t="s">
        <v>186</v>
      </c>
    </row>
    <row r="124" spans="2:12" ht="15" customHeight="1">
      <c r="B124" t="s">
        <v>2127</v>
      </c>
      <c r="C124" s="1">
        <v>41055.028969907406</v>
      </c>
      <c r="D124" s="4">
        <v>70000</v>
      </c>
      <c r="E124">
        <v>70000</v>
      </c>
      <c r="F124" t="s">
        <v>6</v>
      </c>
      <c r="G124" s="8">
        <f>tblSalaries[[#This Row],[clean Salary (in local currency)]]*VLOOKUP(tblSalaries[[#This Row],[Currency]],tblXrate[],2,FALSE)</f>
        <v>70000</v>
      </c>
      <c r="H124" t="s">
        <v>188</v>
      </c>
      <c r="I124" t="s">
        <v>310</v>
      </c>
      <c r="J124" t="s">
        <v>15</v>
      </c>
      <c r="K124" t="str">
        <f>VLOOKUP(tblSalaries[[#This Row],[Where do you work]],tblCountries[[Actual]:[Mapping]],2,FALSE)</f>
        <v>USA</v>
      </c>
      <c r="L124" t="s">
        <v>13</v>
      </c>
    </row>
    <row r="125" spans="2:12" ht="15" customHeight="1">
      <c r="B125" t="s">
        <v>2128</v>
      </c>
      <c r="C125" s="1">
        <v>41055.029120370367</v>
      </c>
      <c r="D125" s="4">
        <v>50000</v>
      </c>
      <c r="E125">
        <v>50000</v>
      </c>
      <c r="F125" t="s">
        <v>6</v>
      </c>
      <c r="G125" s="8">
        <f>tblSalaries[[#This Row],[clean Salary (in local currency)]]*VLOOKUP(tblSalaries[[#This Row],[Currency]],tblXrate[],2,FALSE)</f>
        <v>50000</v>
      </c>
      <c r="H125" t="s">
        <v>189</v>
      </c>
      <c r="I125" t="s">
        <v>67</v>
      </c>
      <c r="J125" t="s">
        <v>15</v>
      </c>
      <c r="K125" t="str">
        <f>VLOOKUP(tblSalaries[[#This Row],[Where do you work]],tblCountries[[Actual]:[Mapping]],2,FALSE)</f>
        <v>USA</v>
      </c>
      <c r="L125" t="s">
        <v>9</v>
      </c>
    </row>
    <row r="126" spans="2:12" ht="15" customHeight="1">
      <c r="B126" t="s">
        <v>2129</v>
      </c>
      <c r="C126" s="1">
        <v>41055.029143518521</v>
      </c>
      <c r="D126" s="4">
        <v>2300000</v>
      </c>
      <c r="E126">
        <v>2300000</v>
      </c>
      <c r="F126" t="s">
        <v>40</v>
      </c>
      <c r="G126" s="8">
        <f>tblSalaries[[#This Row],[clean Salary (in local currency)]]*VLOOKUP(tblSalaries[[#This Row],[Currency]],tblXrate[],2,FALSE)</f>
        <v>40958.208381117904</v>
      </c>
      <c r="H126" t="s">
        <v>190</v>
      </c>
      <c r="I126" t="s">
        <v>20</v>
      </c>
      <c r="J126" t="s">
        <v>8</v>
      </c>
      <c r="K126" t="str">
        <f>VLOOKUP(tblSalaries[[#This Row],[Where do you work]],tblCountries[[Actual]:[Mapping]],2,FALSE)</f>
        <v>India</v>
      </c>
      <c r="L126" t="s">
        <v>25</v>
      </c>
    </row>
    <row r="127" spans="2:12" ht="15" customHeight="1">
      <c r="B127" t="s">
        <v>2130</v>
      </c>
      <c r="C127" s="1">
        <v>41055.029166666667</v>
      </c>
      <c r="D127" s="4">
        <v>80000</v>
      </c>
      <c r="E127">
        <v>80000</v>
      </c>
      <c r="F127" t="s">
        <v>6</v>
      </c>
      <c r="G127" s="8">
        <f>tblSalaries[[#This Row],[clean Salary (in local currency)]]*VLOOKUP(tblSalaries[[#This Row],[Currency]],tblXrate[],2,FALSE)</f>
        <v>80000</v>
      </c>
      <c r="H127" t="s">
        <v>14</v>
      </c>
      <c r="I127" t="s">
        <v>20</v>
      </c>
      <c r="J127" t="s">
        <v>15</v>
      </c>
      <c r="K127" t="str">
        <f>VLOOKUP(tblSalaries[[#This Row],[Where do you work]],tblCountries[[Actual]:[Mapping]],2,FALSE)</f>
        <v>USA</v>
      </c>
      <c r="L127" t="s">
        <v>9</v>
      </c>
    </row>
    <row r="128" spans="2:12" ht="15" customHeight="1">
      <c r="B128" t="s">
        <v>2131</v>
      </c>
      <c r="C128" s="1">
        <v>41055.02925925926</v>
      </c>
      <c r="D128" s="4">
        <v>128000</v>
      </c>
      <c r="E128">
        <v>128000</v>
      </c>
      <c r="F128" t="s">
        <v>6</v>
      </c>
      <c r="G128" s="8">
        <f>tblSalaries[[#This Row],[clean Salary (in local currency)]]*VLOOKUP(tblSalaries[[#This Row],[Currency]],tblXrate[],2,FALSE)</f>
        <v>128000</v>
      </c>
      <c r="H128" t="s">
        <v>191</v>
      </c>
      <c r="I128" t="s">
        <v>52</v>
      </c>
      <c r="J128" t="s">
        <v>15</v>
      </c>
      <c r="K128" t="str">
        <f>VLOOKUP(tblSalaries[[#This Row],[Where do you work]],tblCountries[[Actual]:[Mapping]],2,FALSE)</f>
        <v>USA</v>
      </c>
      <c r="L128" t="s">
        <v>13</v>
      </c>
    </row>
    <row r="129" spans="2:12" ht="15" customHeight="1">
      <c r="B129" t="s">
        <v>2132</v>
      </c>
      <c r="C129" s="1">
        <v>41055.029282407406</v>
      </c>
      <c r="D129" s="4" t="s">
        <v>192</v>
      </c>
      <c r="E129">
        <v>44000</v>
      </c>
      <c r="F129" t="s">
        <v>6</v>
      </c>
      <c r="G129" s="8">
        <f>tblSalaries[[#This Row],[clean Salary (in local currency)]]*VLOOKUP(tblSalaries[[#This Row],[Currency]],tblXrate[],2,FALSE)</f>
        <v>44000</v>
      </c>
      <c r="H129" t="s">
        <v>193</v>
      </c>
      <c r="I129" t="s">
        <v>52</v>
      </c>
      <c r="J129" t="s">
        <v>15</v>
      </c>
      <c r="K129" t="str">
        <f>VLOOKUP(tblSalaries[[#This Row],[Where do you work]],tblCountries[[Actual]:[Mapping]],2,FALSE)</f>
        <v>USA</v>
      </c>
      <c r="L129" t="s">
        <v>25</v>
      </c>
    </row>
    <row r="130" spans="2:12" ht="15" customHeight="1">
      <c r="B130" t="s">
        <v>2133</v>
      </c>
      <c r="C130" s="1">
        <v>41055.029293981483</v>
      </c>
      <c r="D130" s="4">
        <v>65000</v>
      </c>
      <c r="E130">
        <v>65000</v>
      </c>
      <c r="F130" t="s">
        <v>6</v>
      </c>
      <c r="G130" s="8">
        <f>tblSalaries[[#This Row],[clean Salary (in local currency)]]*VLOOKUP(tblSalaries[[#This Row],[Currency]],tblXrate[],2,FALSE)</f>
        <v>65000</v>
      </c>
      <c r="H130" t="s">
        <v>194</v>
      </c>
      <c r="I130" t="s">
        <v>310</v>
      </c>
      <c r="J130" t="s">
        <v>15</v>
      </c>
      <c r="K130" t="str">
        <f>VLOOKUP(tblSalaries[[#This Row],[Where do you work]],tblCountries[[Actual]:[Mapping]],2,FALSE)</f>
        <v>USA</v>
      </c>
      <c r="L130" t="s">
        <v>13</v>
      </c>
    </row>
    <row r="131" spans="2:12" ht="15" customHeight="1">
      <c r="B131" t="s">
        <v>2134</v>
      </c>
      <c r="C131" s="1">
        <v>41055.029537037037</v>
      </c>
      <c r="D131" s="4" t="s">
        <v>195</v>
      </c>
      <c r="E131">
        <v>36000</v>
      </c>
      <c r="F131" t="s">
        <v>6</v>
      </c>
      <c r="G131" s="8">
        <f>tblSalaries[[#This Row],[clean Salary (in local currency)]]*VLOOKUP(tblSalaries[[#This Row],[Currency]],tblXrate[],2,FALSE)</f>
        <v>36000</v>
      </c>
      <c r="H131" t="s">
        <v>196</v>
      </c>
      <c r="I131" t="s">
        <v>310</v>
      </c>
      <c r="J131" t="s">
        <v>197</v>
      </c>
      <c r="K131" t="str">
        <f>VLOOKUP(tblSalaries[[#This Row],[Where do you work]],tblCountries[[Actual]:[Mapping]],2,FALSE)</f>
        <v>Turkey</v>
      </c>
      <c r="L131" t="s">
        <v>9</v>
      </c>
    </row>
    <row r="132" spans="2:12" ht="15" customHeight="1">
      <c r="B132" t="s">
        <v>2135</v>
      </c>
      <c r="C132" s="1">
        <v>41055.029560185183</v>
      </c>
      <c r="D132" s="4">
        <v>1000</v>
      </c>
      <c r="E132">
        <v>12000</v>
      </c>
      <c r="F132" t="s">
        <v>6</v>
      </c>
      <c r="G132" s="8">
        <f>tblSalaries[[#This Row],[clean Salary (in local currency)]]*VLOOKUP(tblSalaries[[#This Row],[Currency]],tblXrate[],2,FALSE)</f>
        <v>12000</v>
      </c>
      <c r="H132" t="s">
        <v>198</v>
      </c>
      <c r="I132" t="s">
        <v>356</v>
      </c>
      <c r="J132" t="s">
        <v>17</v>
      </c>
      <c r="K132" t="str">
        <f>VLOOKUP(tblSalaries[[#This Row],[Where do you work]],tblCountries[[Actual]:[Mapping]],2,FALSE)</f>
        <v>Pakistan</v>
      </c>
      <c r="L132" t="s">
        <v>25</v>
      </c>
    </row>
    <row r="133" spans="2:12" ht="15" customHeight="1">
      <c r="B133" t="s">
        <v>2136</v>
      </c>
      <c r="C133" s="1">
        <v>41055.029641203706</v>
      </c>
      <c r="D133" s="4">
        <v>28159.200000000001</v>
      </c>
      <c r="E133">
        <v>28159</v>
      </c>
      <c r="F133" t="s">
        <v>69</v>
      </c>
      <c r="G133" s="8">
        <f>tblSalaries[[#This Row],[clean Salary (in local currency)]]*VLOOKUP(tblSalaries[[#This Row],[Currency]],tblXrate[],2,FALSE)</f>
        <v>44383.603963142654</v>
      </c>
      <c r="H133" t="s">
        <v>153</v>
      </c>
      <c r="I133" t="s">
        <v>20</v>
      </c>
      <c r="J133" t="s">
        <v>71</v>
      </c>
      <c r="K133" t="str">
        <f>VLOOKUP(tblSalaries[[#This Row],[Where do you work]],tblCountries[[Actual]:[Mapping]],2,FALSE)</f>
        <v>UK</v>
      </c>
      <c r="L133" t="s">
        <v>13</v>
      </c>
    </row>
    <row r="134" spans="2:12" ht="15" customHeight="1">
      <c r="B134" t="s">
        <v>2137</v>
      </c>
      <c r="C134" s="1">
        <v>41055.029699074075</v>
      </c>
      <c r="D134" s="4">
        <v>45000</v>
      </c>
      <c r="E134">
        <v>45000</v>
      </c>
      <c r="F134" t="s">
        <v>6</v>
      </c>
      <c r="G134" s="8">
        <f>tblSalaries[[#This Row],[clean Salary (in local currency)]]*VLOOKUP(tblSalaries[[#This Row],[Currency]],tblXrate[],2,FALSE)</f>
        <v>45000</v>
      </c>
      <c r="H134" t="s">
        <v>199</v>
      </c>
      <c r="I134" t="s">
        <v>20</v>
      </c>
      <c r="J134" t="s">
        <v>15</v>
      </c>
      <c r="K134" t="str">
        <f>VLOOKUP(tblSalaries[[#This Row],[Where do you work]],tblCountries[[Actual]:[Mapping]],2,FALSE)</f>
        <v>USA</v>
      </c>
      <c r="L134" t="s">
        <v>9</v>
      </c>
    </row>
    <row r="135" spans="2:12" ht="15" customHeight="1">
      <c r="B135" t="s">
        <v>2138</v>
      </c>
      <c r="C135" s="1">
        <v>41055.02983796296</v>
      </c>
      <c r="D135" s="4">
        <v>54000</v>
      </c>
      <c r="E135">
        <v>54000</v>
      </c>
      <c r="F135" t="s">
        <v>6</v>
      </c>
      <c r="G135" s="8">
        <f>tblSalaries[[#This Row],[clean Salary (in local currency)]]*VLOOKUP(tblSalaries[[#This Row],[Currency]],tblXrate[],2,FALSE)</f>
        <v>54000</v>
      </c>
      <c r="H135" t="s">
        <v>200</v>
      </c>
      <c r="I135" t="s">
        <v>20</v>
      </c>
      <c r="J135" t="s">
        <v>15</v>
      </c>
      <c r="K135" t="str">
        <f>VLOOKUP(tblSalaries[[#This Row],[Where do you work]],tblCountries[[Actual]:[Mapping]],2,FALSE)</f>
        <v>USA</v>
      </c>
      <c r="L135" t="s">
        <v>18</v>
      </c>
    </row>
    <row r="136" spans="2:12" ht="15" customHeight="1">
      <c r="B136" t="s">
        <v>2139</v>
      </c>
      <c r="C136" s="1">
        <v>41055.029895833337</v>
      </c>
      <c r="D136" s="4">
        <v>70000</v>
      </c>
      <c r="E136">
        <v>70000</v>
      </c>
      <c r="F136" t="s">
        <v>69</v>
      </c>
      <c r="G136" s="8">
        <f>tblSalaries[[#This Row],[clean Salary (in local currency)]]*VLOOKUP(tblSalaries[[#This Row],[Currency]],tblXrate[],2,FALSE)</f>
        <v>110332.47904470989</v>
      </c>
      <c r="H136" t="s">
        <v>201</v>
      </c>
      <c r="I136" t="s">
        <v>52</v>
      </c>
      <c r="J136" t="s">
        <v>71</v>
      </c>
      <c r="K136" t="str">
        <f>VLOOKUP(tblSalaries[[#This Row],[Where do you work]],tblCountries[[Actual]:[Mapping]],2,FALSE)</f>
        <v>UK</v>
      </c>
      <c r="L136" t="s">
        <v>18</v>
      </c>
    </row>
    <row r="137" spans="2:12" ht="15" customHeight="1">
      <c r="B137" t="s">
        <v>2140</v>
      </c>
      <c r="C137" s="1">
        <v>41055.029942129629</v>
      </c>
      <c r="D137" s="4">
        <v>71000</v>
      </c>
      <c r="E137">
        <v>71000</v>
      </c>
      <c r="F137" t="s">
        <v>6</v>
      </c>
      <c r="G137" s="8">
        <f>tblSalaries[[#This Row],[clean Salary (in local currency)]]*VLOOKUP(tblSalaries[[#This Row],[Currency]],tblXrate[],2,FALSE)</f>
        <v>71000</v>
      </c>
      <c r="H137" t="s">
        <v>202</v>
      </c>
      <c r="I137" t="s">
        <v>20</v>
      </c>
      <c r="J137" t="s">
        <v>15</v>
      </c>
      <c r="K137" t="str">
        <f>VLOOKUP(tblSalaries[[#This Row],[Where do you work]],tblCountries[[Actual]:[Mapping]],2,FALSE)</f>
        <v>USA</v>
      </c>
      <c r="L137" t="s">
        <v>9</v>
      </c>
    </row>
    <row r="138" spans="2:12" ht="15" customHeight="1">
      <c r="B138" t="s">
        <v>2141</v>
      </c>
      <c r="C138" s="1">
        <v>41055.029953703706</v>
      </c>
      <c r="D138" s="4">
        <v>800000</v>
      </c>
      <c r="E138">
        <v>800000</v>
      </c>
      <c r="F138" t="s">
        <v>40</v>
      </c>
      <c r="G138" s="8">
        <f>tblSalaries[[#This Row],[clean Salary (in local currency)]]*VLOOKUP(tblSalaries[[#This Row],[Currency]],tblXrate[],2,FALSE)</f>
        <v>14246.333349954055</v>
      </c>
      <c r="H138" t="s">
        <v>203</v>
      </c>
      <c r="I138" t="s">
        <v>52</v>
      </c>
      <c r="J138" t="s">
        <v>8</v>
      </c>
      <c r="K138" t="str">
        <f>VLOOKUP(tblSalaries[[#This Row],[Where do you work]],tblCountries[[Actual]:[Mapping]],2,FALSE)</f>
        <v>India</v>
      </c>
      <c r="L138" t="s">
        <v>18</v>
      </c>
    </row>
    <row r="139" spans="2:12" ht="15" customHeight="1">
      <c r="B139" t="s">
        <v>2142</v>
      </c>
      <c r="C139" s="1">
        <v>41055.030057870368</v>
      </c>
      <c r="D139" s="4">
        <v>70000</v>
      </c>
      <c r="E139">
        <v>70000</v>
      </c>
      <c r="F139" t="s">
        <v>86</v>
      </c>
      <c r="G139" s="8">
        <f>tblSalaries[[#This Row],[clean Salary (in local currency)]]*VLOOKUP(tblSalaries[[#This Row],[Currency]],tblXrate[],2,FALSE)</f>
        <v>68835.306612122877</v>
      </c>
      <c r="H139" t="s">
        <v>204</v>
      </c>
      <c r="I139" t="s">
        <v>52</v>
      </c>
      <c r="J139" t="s">
        <v>205</v>
      </c>
      <c r="K139" t="str">
        <f>VLOOKUP(tblSalaries[[#This Row],[Where do you work]],tblCountries[[Actual]:[Mapping]],2,FALSE)</f>
        <v>Canada</v>
      </c>
      <c r="L139" t="s">
        <v>9</v>
      </c>
    </row>
    <row r="140" spans="2:12" ht="15" customHeight="1">
      <c r="B140" t="s">
        <v>2143</v>
      </c>
      <c r="C140" s="1">
        <v>41055.030150462961</v>
      </c>
      <c r="D140" s="4">
        <v>50000</v>
      </c>
      <c r="E140">
        <v>50000</v>
      </c>
      <c r="F140" t="s">
        <v>86</v>
      </c>
      <c r="G140" s="8">
        <f>tblSalaries[[#This Row],[clean Salary (in local currency)]]*VLOOKUP(tblSalaries[[#This Row],[Currency]],tblXrate[],2,FALSE)</f>
        <v>49168.076151516347</v>
      </c>
      <c r="H140" t="s">
        <v>206</v>
      </c>
      <c r="I140" t="s">
        <v>52</v>
      </c>
      <c r="J140" t="s">
        <v>88</v>
      </c>
      <c r="K140" t="str">
        <f>VLOOKUP(tblSalaries[[#This Row],[Where do you work]],tblCountries[[Actual]:[Mapping]],2,FALSE)</f>
        <v>Canada</v>
      </c>
      <c r="L140" t="s">
        <v>9</v>
      </c>
    </row>
    <row r="141" spans="2:12" ht="15" customHeight="1">
      <c r="B141" t="s">
        <v>2144</v>
      </c>
      <c r="C141" s="1">
        <v>41055.030173611114</v>
      </c>
      <c r="D141" s="4">
        <v>40000</v>
      </c>
      <c r="E141">
        <v>40000</v>
      </c>
      <c r="F141" t="s">
        <v>6</v>
      </c>
      <c r="G141" s="8">
        <f>tblSalaries[[#This Row],[clean Salary (in local currency)]]*VLOOKUP(tblSalaries[[#This Row],[Currency]],tblXrate[],2,FALSE)</f>
        <v>40000</v>
      </c>
      <c r="H141" t="s">
        <v>207</v>
      </c>
      <c r="I141" t="s">
        <v>20</v>
      </c>
      <c r="J141" t="s">
        <v>15</v>
      </c>
      <c r="K141" t="str">
        <f>VLOOKUP(tblSalaries[[#This Row],[Where do you work]],tblCountries[[Actual]:[Mapping]],2,FALSE)</f>
        <v>USA</v>
      </c>
      <c r="L141" t="s">
        <v>9</v>
      </c>
    </row>
    <row r="142" spans="2:12" ht="15" customHeight="1">
      <c r="B142" t="s">
        <v>2145</v>
      </c>
      <c r="C142" s="1">
        <v>41055.03025462963</v>
      </c>
      <c r="D142" s="4" t="s">
        <v>208</v>
      </c>
      <c r="E142">
        <v>62000</v>
      </c>
      <c r="F142" t="s">
        <v>86</v>
      </c>
      <c r="G142" s="8">
        <f>tblSalaries[[#This Row],[clean Salary (in local currency)]]*VLOOKUP(tblSalaries[[#This Row],[Currency]],tblXrate[],2,FALSE)</f>
        <v>60968.414427880263</v>
      </c>
      <c r="H142" t="s">
        <v>209</v>
      </c>
      <c r="I142" t="s">
        <v>20</v>
      </c>
      <c r="J142" t="s">
        <v>88</v>
      </c>
      <c r="K142" t="str">
        <f>VLOOKUP(tblSalaries[[#This Row],[Where do you work]],tblCountries[[Actual]:[Mapping]],2,FALSE)</f>
        <v>Canada</v>
      </c>
      <c r="L142" t="s">
        <v>18</v>
      </c>
    </row>
    <row r="143" spans="2:12" ht="15" customHeight="1">
      <c r="B143" t="s">
        <v>2146</v>
      </c>
      <c r="C143" s="1">
        <v>41055.030277777776</v>
      </c>
      <c r="D143" s="4" t="s">
        <v>210</v>
      </c>
      <c r="E143">
        <v>336000</v>
      </c>
      <c r="F143" t="s">
        <v>40</v>
      </c>
      <c r="G143" s="8">
        <f>tblSalaries[[#This Row],[clean Salary (in local currency)]]*VLOOKUP(tblSalaries[[#This Row],[Currency]],tblXrate[],2,FALSE)</f>
        <v>5983.4600069807029</v>
      </c>
      <c r="H143" t="s">
        <v>211</v>
      </c>
      <c r="I143" t="s">
        <v>3999</v>
      </c>
      <c r="J143" t="s">
        <v>8</v>
      </c>
      <c r="K143" t="str">
        <f>VLOOKUP(tblSalaries[[#This Row],[Where do you work]],tblCountries[[Actual]:[Mapping]],2,FALSE)</f>
        <v>India</v>
      </c>
      <c r="L143" t="s">
        <v>9</v>
      </c>
    </row>
    <row r="144" spans="2:12" ht="15" customHeight="1">
      <c r="B144" t="s">
        <v>2147</v>
      </c>
      <c r="C144" s="1">
        <v>41055.030277777776</v>
      </c>
      <c r="D144" s="4">
        <v>53000</v>
      </c>
      <c r="E144">
        <v>53000</v>
      </c>
      <c r="F144" t="s">
        <v>6</v>
      </c>
      <c r="G144" s="8">
        <f>tblSalaries[[#This Row],[clean Salary (in local currency)]]*VLOOKUP(tblSalaries[[#This Row],[Currency]],tblXrate[],2,FALSE)</f>
        <v>53000</v>
      </c>
      <c r="H144" t="s">
        <v>153</v>
      </c>
      <c r="I144" t="s">
        <v>20</v>
      </c>
      <c r="J144" t="s">
        <v>15</v>
      </c>
      <c r="K144" t="str">
        <f>VLOOKUP(tblSalaries[[#This Row],[Where do you work]],tblCountries[[Actual]:[Mapping]],2,FALSE)</f>
        <v>USA</v>
      </c>
      <c r="L144" t="s">
        <v>9</v>
      </c>
    </row>
    <row r="145" spans="2:12" ht="15" customHeight="1">
      <c r="B145" t="s">
        <v>2148</v>
      </c>
      <c r="C145" s="1">
        <v>41055.030428240738</v>
      </c>
      <c r="D145" s="4">
        <v>104000</v>
      </c>
      <c r="E145">
        <v>104000</v>
      </c>
      <c r="F145" t="s">
        <v>6</v>
      </c>
      <c r="G145" s="8">
        <f>tblSalaries[[#This Row],[clean Salary (in local currency)]]*VLOOKUP(tblSalaries[[#This Row],[Currency]],tblXrate[],2,FALSE)</f>
        <v>104000</v>
      </c>
      <c r="H145" t="s">
        <v>212</v>
      </c>
      <c r="I145" t="s">
        <v>4001</v>
      </c>
      <c r="J145" t="s">
        <v>15</v>
      </c>
      <c r="K145" t="str">
        <f>VLOOKUP(tblSalaries[[#This Row],[Where do you work]],tblCountries[[Actual]:[Mapping]],2,FALSE)</f>
        <v>USA</v>
      </c>
      <c r="L145" t="s">
        <v>18</v>
      </c>
    </row>
    <row r="146" spans="2:12" ht="15" customHeight="1">
      <c r="B146" t="s">
        <v>2149</v>
      </c>
      <c r="C146" s="1">
        <v>41055.030578703707</v>
      </c>
      <c r="D146" s="4">
        <v>57000</v>
      </c>
      <c r="E146">
        <v>57000</v>
      </c>
      <c r="F146" t="s">
        <v>6</v>
      </c>
      <c r="G146" s="8">
        <f>tblSalaries[[#This Row],[clean Salary (in local currency)]]*VLOOKUP(tblSalaries[[#This Row],[Currency]],tblXrate[],2,FALSE)</f>
        <v>57000</v>
      </c>
      <c r="H146" t="s">
        <v>213</v>
      </c>
      <c r="I146" t="s">
        <v>279</v>
      </c>
      <c r="J146" t="s">
        <v>15</v>
      </c>
      <c r="K146" t="str">
        <f>VLOOKUP(tblSalaries[[#This Row],[Where do you work]],tblCountries[[Actual]:[Mapping]],2,FALSE)</f>
        <v>USA</v>
      </c>
      <c r="L146" t="s">
        <v>9</v>
      </c>
    </row>
    <row r="147" spans="2:12" ht="15" customHeight="1">
      <c r="B147" t="s">
        <v>2150</v>
      </c>
      <c r="C147" s="1">
        <v>41055.030659722222</v>
      </c>
      <c r="D147" s="4">
        <v>45000</v>
      </c>
      <c r="E147">
        <v>45000</v>
      </c>
      <c r="F147" t="s">
        <v>6</v>
      </c>
      <c r="G147" s="8">
        <f>tblSalaries[[#This Row],[clean Salary (in local currency)]]*VLOOKUP(tblSalaries[[#This Row],[Currency]],tblXrate[],2,FALSE)</f>
        <v>45000</v>
      </c>
      <c r="H147" t="s">
        <v>214</v>
      </c>
      <c r="I147" t="s">
        <v>20</v>
      </c>
      <c r="J147" t="s">
        <v>15</v>
      </c>
      <c r="K147" t="str">
        <f>VLOOKUP(tblSalaries[[#This Row],[Where do you work]],tblCountries[[Actual]:[Mapping]],2,FALSE)</f>
        <v>USA</v>
      </c>
      <c r="L147" t="s">
        <v>18</v>
      </c>
    </row>
    <row r="148" spans="2:12" ht="15" customHeight="1">
      <c r="B148" t="s">
        <v>2151</v>
      </c>
      <c r="C148" s="1">
        <v>41055.030729166669</v>
      </c>
      <c r="D148" s="4">
        <v>92000</v>
      </c>
      <c r="E148">
        <v>92000</v>
      </c>
      <c r="F148" t="s">
        <v>6</v>
      </c>
      <c r="G148" s="8">
        <f>tblSalaries[[#This Row],[clean Salary (in local currency)]]*VLOOKUP(tblSalaries[[#This Row],[Currency]],tblXrate[],2,FALSE)</f>
        <v>92000</v>
      </c>
      <c r="H148" t="s">
        <v>215</v>
      </c>
      <c r="I148" t="s">
        <v>20</v>
      </c>
      <c r="J148" t="s">
        <v>15</v>
      </c>
      <c r="K148" t="str">
        <f>VLOOKUP(tblSalaries[[#This Row],[Where do you work]],tblCountries[[Actual]:[Mapping]],2,FALSE)</f>
        <v>USA</v>
      </c>
      <c r="L148" t="s">
        <v>9</v>
      </c>
    </row>
    <row r="149" spans="2:12" ht="15" customHeight="1">
      <c r="B149" t="s">
        <v>2152</v>
      </c>
      <c r="C149" s="1">
        <v>41055.030763888892</v>
      </c>
      <c r="D149" s="4">
        <v>88000</v>
      </c>
      <c r="E149">
        <v>88000</v>
      </c>
      <c r="F149" t="s">
        <v>6</v>
      </c>
      <c r="G149" s="8">
        <f>tblSalaries[[#This Row],[clean Salary (in local currency)]]*VLOOKUP(tblSalaries[[#This Row],[Currency]],tblXrate[],2,FALSE)</f>
        <v>88000</v>
      </c>
      <c r="H149" t="s">
        <v>216</v>
      </c>
      <c r="I149" t="s">
        <v>52</v>
      </c>
      <c r="J149" t="s">
        <v>15</v>
      </c>
      <c r="K149" t="str">
        <f>VLOOKUP(tblSalaries[[#This Row],[Where do you work]],tblCountries[[Actual]:[Mapping]],2,FALSE)</f>
        <v>USA</v>
      </c>
      <c r="L149" t="s">
        <v>9</v>
      </c>
    </row>
    <row r="150" spans="2:12" ht="15" customHeight="1">
      <c r="B150" t="s">
        <v>2153</v>
      </c>
      <c r="C150" s="1">
        <v>41055.030787037038</v>
      </c>
      <c r="D150" s="4">
        <v>80000</v>
      </c>
      <c r="E150">
        <v>80000</v>
      </c>
      <c r="F150" t="s">
        <v>6</v>
      </c>
      <c r="G150" s="8">
        <f>tblSalaries[[#This Row],[clean Salary (in local currency)]]*VLOOKUP(tblSalaries[[#This Row],[Currency]],tblXrate[],2,FALSE)</f>
        <v>80000</v>
      </c>
      <c r="H150" t="s">
        <v>217</v>
      </c>
      <c r="I150" t="s">
        <v>20</v>
      </c>
      <c r="J150" t="s">
        <v>15</v>
      </c>
      <c r="K150" t="str">
        <f>VLOOKUP(tblSalaries[[#This Row],[Where do you work]],tblCountries[[Actual]:[Mapping]],2,FALSE)</f>
        <v>USA</v>
      </c>
      <c r="L150" t="s">
        <v>18</v>
      </c>
    </row>
    <row r="151" spans="2:12" ht="15" customHeight="1">
      <c r="B151" t="s">
        <v>2154</v>
      </c>
      <c r="C151" s="1">
        <v>41055.030810185184</v>
      </c>
      <c r="D151" s="4">
        <v>69000</v>
      </c>
      <c r="E151">
        <v>69000</v>
      </c>
      <c r="F151" t="s">
        <v>6</v>
      </c>
      <c r="G151" s="8">
        <f>tblSalaries[[#This Row],[clean Salary (in local currency)]]*VLOOKUP(tblSalaries[[#This Row],[Currency]],tblXrate[],2,FALSE)</f>
        <v>69000</v>
      </c>
      <c r="H151" t="s">
        <v>218</v>
      </c>
      <c r="I151" t="s">
        <v>356</v>
      </c>
      <c r="J151" t="s">
        <v>15</v>
      </c>
      <c r="K151" t="str">
        <f>VLOOKUP(tblSalaries[[#This Row],[Where do you work]],tblCountries[[Actual]:[Mapping]],2,FALSE)</f>
        <v>USA</v>
      </c>
      <c r="L151" t="s">
        <v>9</v>
      </c>
    </row>
    <row r="152" spans="2:12" ht="15" customHeight="1">
      <c r="B152" t="s">
        <v>2155</v>
      </c>
      <c r="C152" s="1">
        <v>41055.030821759261</v>
      </c>
      <c r="D152" s="4">
        <v>50000</v>
      </c>
      <c r="E152">
        <v>50000</v>
      </c>
      <c r="F152" t="s">
        <v>6</v>
      </c>
      <c r="G152" s="8">
        <f>tblSalaries[[#This Row],[clean Salary (in local currency)]]*VLOOKUP(tblSalaries[[#This Row],[Currency]],tblXrate[],2,FALSE)</f>
        <v>50000</v>
      </c>
      <c r="H152" t="s">
        <v>219</v>
      </c>
      <c r="I152" t="s">
        <v>20</v>
      </c>
      <c r="J152" t="s">
        <v>166</v>
      </c>
      <c r="K152" t="str">
        <f>VLOOKUP(tblSalaries[[#This Row],[Where do you work]],tblCountries[[Actual]:[Mapping]],2,FALSE)</f>
        <v>Mexico</v>
      </c>
      <c r="L152" t="s">
        <v>13</v>
      </c>
    </row>
    <row r="153" spans="2:12" ht="15" customHeight="1">
      <c r="B153" t="s">
        <v>2156</v>
      </c>
      <c r="C153" s="1">
        <v>41055.031018518515</v>
      </c>
      <c r="D153" s="4">
        <v>35000</v>
      </c>
      <c r="E153">
        <v>35000</v>
      </c>
      <c r="F153" t="s">
        <v>6</v>
      </c>
      <c r="G153" s="8">
        <f>tblSalaries[[#This Row],[clean Salary (in local currency)]]*VLOOKUP(tblSalaries[[#This Row],[Currency]],tblXrate[],2,FALSE)</f>
        <v>35000</v>
      </c>
      <c r="H153" t="s">
        <v>220</v>
      </c>
      <c r="I153" t="s">
        <v>52</v>
      </c>
      <c r="J153" t="s">
        <v>15</v>
      </c>
      <c r="K153" t="str">
        <f>VLOOKUP(tblSalaries[[#This Row],[Where do you work]],tblCountries[[Actual]:[Mapping]],2,FALSE)</f>
        <v>USA</v>
      </c>
      <c r="L153" t="s">
        <v>18</v>
      </c>
    </row>
    <row r="154" spans="2:12" ht="15" customHeight="1">
      <c r="B154" t="s">
        <v>2157</v>
      </c>
      <c r="C154" s="1">
        <v>41055.031238425923</v>
      </c>
      <c r="D154" s="4">
        <v>96000</v>
      </c>
      <c r="E154">
        <v>96000</v>
      </c>
      <c r="F154" t="s">
        <v>6</v>
      </c>
      <c r="G154" s="8">
        <f>tblSalaries[[#This Row],[clean Salary (in local currency)]]*VLOOKUP(tblSalaries[[#This Row],[Currency]],tblXrate[],2,FALSE)</f>
        <v>96000</v>
      </c>
      <c r="H154" t="s">
        <v>221</v>
      </c>
      <c r="I154" t="s">
        <v>20</v>
      </c>
      <c r="J154" t="s">
        <v>15</v>
      </c>
      <c r="K154" t="str">
        <f>VLOOKUP(tblSalaries[[#This Row],[Where do you work]],tblCountries[[Actual]:[Mapping]],2,FALSE)</f>
        <v>USA</v>
      </c>
      <c r="L154" t="s">
        <v>9</v>
      </c>
    </row>
    <row r="155" spans="2:12" ht="15" customHeight="1">
      <c r="B155" t="s">
        <v>2158</v>
      </c>
      <c r="C155" s="1">
        <v>41055.03125</v>
      </c>
      <c r="D155" s="4">
        <v>65000</v>
      </c>
      <c r="E155">
        <v>65000</v>
      </c>
      <c r="F155" t="s">
        <v>6</v>
      </c>
      <c r="G155" s="8">
        <f>tblSalaries[[#This Row],[clean Salary (in local currency)]]*VLOOKUP(tblSalaries[[#This Row],[Currency]],tblXrate[],2,FALSE)</f>
        <v>65000</v>
      </c>
      <c r="H155" t="s">
        <v>222</v>
      </c>
      <c r="I155" t="s">
        <v>310</v>
      </c>
      <c r="J155" t="s">
        <v>15</v>
      </c>
      <c r="K155" t="str">
        <f>VLOOKUP(tblSalaries[[#This Row],[Where do you work]],tblCountries[[Actual]:[Mapping]],2,FALSE)</f>
        <v>USA</v>
      </c>
      <c r="L155" t="s">
        <v>13</v>
      </c>
    </row>
    <row r="156" spans="2:12" ht="15" customHeight="1">
      <c r="B156" t="s">
        <v>2159</v>
      </c>
      <c r="C156" s="1">
        <v>41055.031319444446</v>
      </c>
      <c r="D156" s="4">
        <v>37440</v>
      </c>
      <c r="E156">
        <v>37440</v>
      </c>
      <c r="F156" t="s">
        <v>6</v>
      </c>
      <c r="G156" s="8">
        <f>tblSalaries[[#This Row],[clean Salary (in local currency)]]*VLOOKUP(tblSalaries[[#This Row],[Currency]],tblXrate[],2,FALSE)</f>
        <v>37440</v>
      </c>
      <c r="H156" t="s">
        <v>121</v>
      </c>
      <c r="I156" t="s">
        <v>20</v>
      </c>
      <c r="J156" t="s">
        <v>15</v>
      </c>
      <c r="K156" t="str">
        <f>VLOOKUP(tblSalaries[[#This Row],[Where do you work]],tblCountries[[Actual]:[Mapping]],2,FALSE)</f>
        <v>USA</v>
      </c>
      <c r="L156" t="s">
        <v>13</v>
      </c>
    </row>
    <row r="157" spans="2:12" ht="15" customHeight="1">
      <c r="B157" t="s">
        <v>2160</v>
      </c>
      <c r="C157" s="1">
        <v>41055.031377314815</v>
      </c>
      <c r="D157" s="4">
        <v>15500</v>
      </c>
      <c r="E157">
        <v>15500</v>
      </c>
      <c r="F157" t="s">
        <v>6</v>
      </c>
      <c r="G157" s="8">
        <f>tblSalaries[[#This Row],[clean Salary (in local currency)]]*VLOOKUP(tblSalaries[[#This Row],[Currency]],tblXrate[],2,FALSE)</f>
        <v>15500</v>
      </c>
      <c r="H157" t="s">
        <v>223</v>
      </c>
      <c r="I157" t="s">
        <v>310</v>
      </c>
      <c r="J157" t="s">
        <v>166</v>
      </c>
      <c r="K157" t="str">
        <f>VLOOKUP(tblSalaries[[#This Row],[Where do you work]],tblCountries[[Actual]:[Mapping]],2,FALSE)</f>
        <v>Mexico</v>
      </c>
      <c r="L157" t="s">
        <v>13</v>
      </c>
    </row>
    <row r="158" spans="2:12" ht="15" customHeight="1">
      <c r="B158" t="s">
        <v>2161</v>
      </c>
      <c r="C158" s="1">
        <v>41055.031446759262</v>
      </c>
      <c r="D158" s="4" t="s">
        <v>224</v>
      </c>
      <c r="E158">
        <v>90000</v>
      </c>
      <c r="F158" t="s">
        <v>6</v>
      </c>
      <c r="G158" s="8">
        <f>tblSalaries[[#This Row],[clean Salary (in local currency)]]*VLOOKUP(tblSalaries[[#This Row],[Currency]],tblXrate[],2,FALSE)</f>
        <v>90000</v>
      </c>
      <c r="H158" t="s">
        <v>225</v>
      </c>
      <c r="I158" t="s">
        <v>20</v>
      </c>
      <c r="J158" t="s">
        <v>15</v>
      </c>
      <c r="K158" t="str">
        <f>VLOOKUP(tblSalaries[[#This Row],[Where do you work]],tblCountries[[Actual]:[Mapping]],2,FALSE)</f>
        <v>USA</v>
      </c>
      <c r="L158" t="s">
        <v>18</v>
      </c>
    </row>
    <row r="159" spans="2:12" ht="15" customHeight="1">
      <c r="B159" t="s">
        <v>2162</v>
      </c>
      <c r="C159" s="1">
        <v>41055.031782407408</v>
      </c>
      <c r="D159" s="4">
        <v>66500</v>
      </c>
      <c r="E159">
        <v>66500</v>
      </c>
      <c r="F159" t="s">
        <v>6</v>
      </c>
      <c r="G159" s="8">
        <f>tblSalaries[[#This Row],[clean Salary (in local currency)]]*VLOOKUP(tblSalaries[[#This Row],[Currency]],tblXrate[],2,FALSE)</f>
        <v>66500</v>
      </c>
      <c r="H159" t="s">
        <v>226</v>
      </c>
      <c r="I159" t="s">
        <v>20</v>
      </c>
      <c r="J159" t="s">
        <v>15</v>
      </c>
      <c r="K159" t="str">
        <f>VLOOKUP(tblSalaries[[#This Row],[Where do you work]],tblCountries[[Actual]:[Mapping]],2,FALSE)</f>
        <v>USA</v>
      </c>
      <c r="L159" t="s">
        <v>13</v>
      </c>
    </row>
    <row r="160" spans="2:12" ht="15" customHeight="1">
      <c r="B160" t="s">
        <v>2163</v>
      </c>
      <c r="C160" s="1">
        <v>41055.031817129631</v>
      </c>
      <c r="D160" s="4">
        <v>100000</v>
      </c>
      <c r="E160">
        <v>100000</v>
      </c>
      <c r="F160" t="s">
        <v>6</v>
      </c>
      <c r="G160" s="8">
        <f>tblSalaries[[#This Row],[clean Salary (in local currency)]]*VLOOKUP(tblSalaries[[#This Row],[Currency]],tblXrate[],2,FALSE)</f>
        <v>100000</v>
      </c>
      <c r="H160" t="s">
        <v>227</v>
      </c>
      <c r="I160" t="s">
        <v>310</v>
      </c>
      <c r="J160" t="s">
        <v>15</v>
      </c>
      <c r="K160" t="str">
        <f>VLOOKUP(tblSalaries[[#This Row],[Where do you work]],tblCountries[[Actual]:[Mapping]],2,FALSE)</f>
        <v>USA</v>
      </c>
      <c r="L160" t="s">
        <v>13</v>
      </c>
    </row>
    <row r="161" spans="2:12" ht="15" customHeight="1">
      <c r="B161" t="s">
        <v>2164</v>
      </c>
      <c r="C161" s="1">
        <v>41055.031840277778</v>
      </c>
      <c r="D161" s="4" t="s">
        <v>228</v>
      </c>
      <c r="E161">
        <v>32250</v>
      </c>
      <c r="F161" t="s">
        <v>69</v>
      </c>
      <c r="G161" s="8">
        <f>tblSalaries[[#This Row],[clean Salary (in local currency)]]*VLOOKUP(tblSalaries[[#This Row],[Currency]],tblXrate[],2,FALSE)</f>
        <v>50831.74927416991</v>
      </c>
      <c r="H161" t="s">
        <v>229</v>
      </c>
      <c r="I161" t="s">
        <v>52</v>
      </c>
      <c r="J161" t="s">
        <v>71</v>
      </c>
      <c r="K161" t="str">
        <f>VLOOKUP(tblSalaries[[#This Row],[Where do you work]],tblCountries[[Actual]:[Mapping]],2,FALSE)</f>
        <v>UK</v>
      </c>
      <c r="L161" t="s">
        <v>9</v>
      </c>
    </row>
    <row r="162" spans="2:12" ht="15" customHeight="1">
      <c r="B162" t="s">
        <v>2165</v>
      </c>
      <c r="C162" s="1">
        <v>41055.031863425924</v>
      </c>
      <c r="D162" s="4">
        <v>420000</v>
      </c>
      <c r="E162">
        <v>420000</v>
      </c>
      <c r="F162" t="s">
        <v>40</v>
      </c>
      <c r="G162" s="8">
        <f>tblSalaries[[#This Row],[clean Salary (in local currency)]]*VLOOKUP(tblSalaries[[#This Row],[Currency]],tblXrate[],2,FALSE)</f>
        <v>7479.3250087258784</v>
      </c>
      <c r="H162" t="s">
        <v>230</v>
      </c>
      <c r="I162" t="s">
        <v>52</v>
      </c>
      <c r="J162" t="s">
        <v>8</v>
      </c>
      <c r="K162" t="str">
        <f>VLOOKUP(tblSalaries[[#This Row],[Where do you work]],tblCountries[[Actual]:[Mapping]],2,FALSE)</f>
        <v>India</v>
      </c>
      <c r="L162" t="s">
        <v>25</v>
      </c>
    </row>
    <row r="163" spans="2:12" ht="15" customHeight="1">
      <c r="B163" t="s">
        <v>2166</v>
      </c>
      <c r="C163" s="1">
        <v>41055.031944444447</v>
      </c>
      <c r="D163" s="4">
        <v>75000</v>
      </c>
      <c r="E163">
        <v>75000</v>
      </c>
      <c r="F163" t="s">
        <v>6</v>
      </c>
      <c r="G163" s="8">
        <f>tblSalaries[[#This Row],[clean Salary (in local currency)]]*VLOOKUP(tblSalaries[[#This Row],[Currency]],tblXrate[],2,FALSE)</f>
        <v>75000</v>
      </c>
      <c r="H163" t="s">
        <v>231</v>
      </c>
      <c r="I163" t="s">
        <v>20</v>
      </c>
      <c r="J163" t="s">
        <v>15</v>
      </c>
      <c r="K163" t="str">
        <f>VLOOKUP(tblSalaries[[#This Row],[Where do you work]],tblCountries[[Actual]:[Mapping]],2,FALSE)</f>
        <v>USA</v>
      </c>
      <c r="L163" t="s">
        <v>25</v>
      </c>
    </row>
    <row r="164" spans="2:12" ht="15" customHeight="1">
      <c r="B164" t="s">
        <v>2167</v>
      </c>
      <c r="C164" s="1">
        <v>41055.032233796293</v>
      </c>
      <c r="D164" s="4">
        <v>58</v>
      </c>
      <c r="E164">
        <v>58000</v>
      </c>
      <c r="F164" t="s">
        <v>6</v>
      </c>
      <c r="G164" s="8">
        <f>tblSalaries[[#This Row],[clean Salary (in local currency)]]*VLOOKUP(tblSalaries[[#This Row],[Currency]],tblXrate[],2,FALSE)</f>
        <v>58000</v>
      </c>
      <c r="H164" t="s">
        <v>232</v>
      </c>
      <c r="I164" t="s">
        <v>52</v>
      </c>
      <c r="J164" t="s">
        <v>88</v>
      </c>
      <c r="K164" t="str">
        <f>VLOOKUP(tblSalaries[[#This Row],[Where do you work]],tblCountries[[Actual]:[Mapping]],2,FALSE)</f>
        <v>Canada</v>
      </c>
      <c r="L164" t="s">
        <v>25</v>
      </c>
    </row>
    <row r="165" spans="2:12" ht="15" customHeight="1">
      <c r="B165" t="s">
        <v>2168</v>
      </c>
      <c r="C165" s="1">
        <v>41055.032280092593</v>
      </c>
      <c r="D165" s="4">
        <v>55000</v>
      </c>
      <c r="E165">
        <v>55000</v>
      </c>
      <c r="F165" t="s">
        <v>6</v>
      </c>
      <c r="G165" s="8">
        <f>tblSalaries[[#This Row],[clean Salary (in local currency)]]*VLOOKUP(tblSalaries[[#This Row],[Currency]],tblXrate[],2,FALSE)</f>
        <v>55000</v>
      </c>
      <c r="H165" t="s">
        <v>233</v>
      </c>
      <c r="I165" t="s">
        <v>52</v>
      </c>
      <c r="J165" t="s">
        <v>15</v>
      </c>
      <c r="K165" t="str">
        <f>VLOOKUP(tblSalaries[[#This Row],[Where do you work]],tblCountries[[Actual]:[Mapping]],2,FALSE)</f>
        <v>USA</v>
      </c>
      <c r="L165" t="s">
        <v>18</v>
      </c>
    </row>
    <row r="166" spans="2:12" ht="15" customHeight="1">
      <c r="B166" t="s">
        <v>2169</v>
      </c>
      <c r="C166" s="1">
        <v>41055.033125000002</v>
      </c>
      <c r="D166" s="4">
        <v>60000</v>
      </c>
      <c r="E166">
        <v>60000</v>
      </c>
      <c r="F166" t="s">
        <v>6</v>
      </c>
      <c r="G166" s="8">
        <f>tblSalaries[[#This Row],[clean Salary (in local currency)]]*VLOOKUP(tblSalaries[[#This Row],[Currency]],tblXrate[],2,FALSE)</f>
        <v>60000</v>
      </c>
      <c r="H166" t="s">
        <v>234</v>
      </c>
      <c r="I166" t="s">
        <v>20</v>
      </c>
      <c r="J166" t="s">
        <v>15</v>
      </c>
      <c r="K166" t="str">
        <f>VLOOKUP(tblSalaries[[#This Row],[Where do you work]],tblCountries[[Actual]:[Mapping]],2,FALSE)</f>
        <v>USA</v>
      </c>
      <c r="L166" t="s">
        <v>9</v>
      </c>
    </row>
    <row r="167" spans="2:12" ht="15" customHeight="1">
      <c r="B167" t="s">
        <v>2170</v>
      </c>
      <c r="C167" s="1">
        <v>41055.033159722225</v>
      </c>
      <c r="D167" s="4" t="s">
        <v>235</v>
      </c>
      <c r="E167">
        <v>1300000</v>
      </c>
      <c r="F167" t="s">
        <v>40</v>
      </c>
      <c r="G167" s="8">
        <f>tblSalaries[[#This Row],[clean Salary (in local currency)]]*VLOOKUP(tblSalaries[[#This Row],[Currency]],tblXrate[],2,FALSE)</f>
        <v>23150.291693675339</v>
      </c>
      <c r="H167" t="s">
        <v>52</v>
      </c>
      <c r="I167" t="s">
        <v>52</v>
      </c>
      <c r="J167" t="s">
        <v>8</v>
      </c>
      <c r="K167" t="str">
        <f>VLOOKUP(tblSalaries[[#This Row],[Where do you work]],tblCountries[[Actual]:[Mapping]],2,FALSE)</f>
        <v>India</v>
      </c>
      <c r="L167" t="s">
        <v>9</v>
      </c>
    </row>
    <row r="168" spans="2:12" ht="15" customHeight="1">
      <c r="B168" t="s">
        <v>2171</v>
      </c>
      <c r="C168" s="1">
        <v>41055.033217592594</v>
      </c>
      <c r="D168" s="4">
        <v>107000</v>
      </c>
      <c r="E168">
        <v>107000</v>
      </c>
      <c r="F168" t="s">
        <v>86</v>
      </c>
      <c r="G168" s="8">
        <f>tblSalaries[[#This Row],[clean Salary (in local currency)]]*VLOOKUP(tblSalaries[[#This Row],[Currency]],tblXrate[],2,FALSE)</f>
        <v>105219.68296424497</v>
      </c>
      <c r="H168" t="s">
        <v>236</v>
      </c>
      <c r="I168" t="s">
        <v>52</v>
      </c>
      <c r="J168" t="s">
        <v>88</v>
      </c>
      <c r="K168" t="str">
        <f>VLOOKUP(tblSalaries[[#This Row],[Where do you work]],tblCountries[[Actual]:[Mapping]],2,FALSE)</f>
        <v>Canada</v>
      </c>
      <c r="L168" t="s">
        <v>18</v>
      </c>
    </row>
    <row r="169" spans="2:12" ht="15" customHeight="1">
      <c r="B169" t="s">
        <v>2172</v>
      </c>
      <c r="C169" s="1">
        <v>41055.03329861111</v>
      </c>
      <c r="D169" s="4">
        <v>145000</v>
      </c>
      <c r="E169">
        <v>145000</v>
      </c>
      <c r="F169" t="s">
        <v>6</v>
      </c>
      <c r="G169" s="8">
        <f>tblSalaries[[#This Row],[clean Salary (in local currency)]]*VLOOKUP(tblSalaries[[#This Row],[Currency]],tblXrate[],2,FALSE)</f>
        <v>145000</v>
      </c>
      <c r="H169" t="s">
        <v>237</v>
      </c>
      <c r="I169" t="s">
        <v>488</v>
      </c>
      <c r="J169" t="s">
        <v>46</v>
      </c>
      <c r="K169" t="str">
        <f>VLOOKUP(tblSalaries[[#This Row],[Where do you work]],tblCountries[[Actual]:[Mapping]],2,FALSE)</f>
        <v>Switzerland</v>
      </c>
      <c r="L169" t="s">
        <v>13</v>
      </c>
    </row>
    <row r="170" spans="2:12" ht="15" customHeight="1">
      <c r="B170" t="s">
        <v>2173</v>
      </c>
      <c r="C170" s="1">
        <v>41055.033379629633</v>
      </c>
      <c r="D170" s="4">
        <v>22880</v>
      </c>
      <c r="E170">
        <v>22880</v>
      </c>
      <c r="F170" t="s">
        <v>6</v>
      </c>
      <c r="G170" s="8">
        <f>tblSalaries[[#This Row],[clean Salary (in local currency)]]*VLOOKUP(tblSalaries[[#This Row],[Currency]],tblXrate[],2,FALSE)</f>
        <v>22880</v>
      </c>
      <c r="H170" t="s">
        <v>238</v>
      </c>
      <c r="I170" t="s">
        <v>310</v>
      </c>
      <c r="J170" t="s">
        <v>15</v>
      </c>
      <c r="K170" t="str">
        <f>VLOOKUP(tblSalaries[[#This Row],[Where do you work]],tblCountries[[Actual]:[Mapping]],2,FALSE)</f>
        <v>USA</v>
      </c>
      <c r="L170" t="s">
        <v>9</v>
      </c>
    </row>
    <row r="171" spans="2:12" ht="15" customHeight="1">
      <c r="B171" t="s">
        <v>2174</v>
      </c>
      <c r="C171" s="1">
        <v>41055.033414351848</v>
      </c>
      <c r="D171" s="4">
        <v>80000</v>
      </c>
      <c r="E171">
        <v>80000</v>
      </c>
      <c r="F171" t="s">
        <v>6</v>
      </c>
      <c r="G171" s="8">
        <f>tblSalaries[[#This Row],[clean Salary (in local currency)]]*VLOOKUP(tblSalaries[[#This Row],[Currency]],tblXrate[],2,FALSE)</f>
        <v>80000</v>
      </c>
      <c r="H171" t="s">
        <v>239</v>
      </c>
      <c r="I171" t="s">
        <v>356</v>
      </c>
      <c r="J171" t="s">
        <v>15</v>
      </c>
      <c r="K171" t="str">
        <f>VLOOKUP(tblSalaries[[#This Row],[Where do you work]],tblCountries[[Actual]:[Mapping]],2,FALSE)</f>
        <v>USA</v>
      </c>
      <c r="L171" t="s">
        <v>9</v>
      </c>
    </row>
    <row r="172" spans="2:12" ht="15" customHeight="1">
      <c r="B172" t="s">
        <v>2175</v>
      </c>
      <c r="C172" s="1">
        <v>41055.033460648148</v>
      </c>
      <c r="D172" s="4" t="s">
        <v>240</v>
      </c>
      <c r="E172">
        <v>500000</v>
      </c>
      <c r="F172" t="s">
        <v>40</v>
      </c>
      <c r="G172" s="8">
        <f>tblSalaries[[#This Row],[clean Salary (in local currency)]]*VLOOKUP(tblSalaries[[#This Row],[Currency]],tblXrate[],2,FALSE)</f>
        <v>8903.9583437212841</v>
      </c>
      <c r="H172" t="s">
        <v>241</v>
      </c>
      <c r="I172" t="s">
        <v>20</v>
      </c>
      <c r="J172" t="s">
        <v>8</v>
      </c>
      <c r="K172" t="str">
        <f>VLOOKUP(tblSalaries[[#This Row],[Where do you work]],tblCountries[[Actual]:[Mapping]],2,FALSE)</f>
        <v>India</v>
      </c>
      <c r="L172" t="s">
        <v>18</v>
      </c>
    </row>
    <row r="173" spans="2:12" ht="15" customHeight="1">
      <c r="B173" t="s">
        <v>2176</v>
      </c>
      <c r="C173" s="1">
        <v>41055.033865740741</v>
      </c>
      <c r="D173" s="4">
        <v>90000</v>
      </c>
      <c r="E173">
        <v>90000</v>
      </c>
      <c r="F173" t="s">
        <v>86</v>
      </c>
      <c r="G173" s="8">
        <f>tblSalaries[[#This Row],[clean Salary (in local currency)]]*VLOOKUP(tblSalaries[[#This Row],[Currency]],tblXrate[],2,FALSE)</f>
        <v>88502.537072729421</v>
      </c>
      <c r="H173" t="s">
        <v>242</v>
      </c>
      <c r="I173" t="s">
        <v>20</v>
      </c>
      <c r="J173" t="s">
        <v>88</v>
      </c>
      <c r="K173" t="str">
        <f>VLOOKUP(tblSalaries[[#This Row],[Where do you work]],tblCountries[[Actual]:[Mapping]],2,FALSE)</f>
        <v>Canada</v>
      </c>
      <c r="L173" t="s">
        <v>9</v>
      </c>
    </row>
    <row r="174" spans="2:12" ht="15" customHeight="1">
      <c r="B174" t="s">
        <v>2177</v>
      </c>
      <c r="C174" s="1">
        <v>41055.033888888887</v>
      </c>
      <c r="D174" s="4">
        <v>180000</v>
      </c>
      <c r="E174">
        <v>180000</v>
      </c>
      <c r="F174" t="s">
        <v>40</v>
      </c>
      <c r="G174" s="8">
        <f>tblSalaries[[#This Row],[clean Salary (in local currency)]]*VLOOKUP(tblSalaries[[#This Row],[Currency]],tblXrate[],2,FALSE)</f>
        <v>3205.4250037396623</v>
      </c>
      <c r="H174" t="s">
        <v>243</v>
      </c>
      <c r="I174" t="s">
        <v>20</v>
      </c>
      <c r="J174" t="s">
        <v>8</v>
      </c>
      <c r="K174" t="str">
        <f>VLOOKUP(tblSalaries[[#This Row],[Where do you work]],tblCountries[[Actual]:[Mapping]],2,FALSE)</f>
        <v>India</v>
      </c>
      <c r="L174" t="s">
        <v>9</v>
      </c>
    </row>
    <row r="175" spans="2:12" ht="15" customHeight="1">
      <c r="B175" t="s">
        <v>2178</v>
      </c>
      <c r="C175" s="1">
        <v>41055.033888888887</v>
      </c>
      <c r="D175" s="4">
        <v>46584</v>
      </c>
      <c r="E175">
        <v>46584</v>
      </c>
      <c r="F175" t="s">
        <v>6</v>
      </c>
      <c r="G175" s="8">
        <f>tblSalaries[[#This Row],[clean Salary (in local currency)]]*VLOOKUP(tblSalaries[[#This Row],[Currency]],tblXrate[],2,FALSE)</f>
        <v>46584</v>
      </c>
      <c r="H175" t="s">
        <v>244</v>
      </c>
      <c r="I175" t="s">
        <v>20</v>
      </c>
      <c r="J175" t="s">
        <v>15</v>
      </c>
      <c r="K175" t="str">
        <f>VLOOKUP(tblSalaries[[#This Row],[Where do you work]],tblCountries[[Actual]:[Mapping]],2,FALSE)</f>
        <v>USA</v>
      </c>
      <c r="L175" t="s">
        <v>9</v>
      </c>
    </row>
    <row r="176" spans="2:12" ht="15" customHeight="1">
      <c r="B176" t="s">
        <v>2179</v>
      </c>
      <c r="C176" s="1">
        <v>41055.033888888887</v>
      </c>
      <c r="D176" s="4">
        <v>67000</v>
      </c>
      <c r="E176">
        <v>67000</v>
      </c>
      <c r="F176" t="s">
        <v>6</v>
      </c>
      <c r="G176" s="8">
        <f>tblSalaries[[#This Row],[clean Salary (in local currency)]]*VLOOKUP(tblSalaries[[#This Row],[Currency]],tblXrate[],2,FALSE)</f>
        <v>67000</v>
      </c>
      <c r="H176" t="s">
        <v>245</v>
      </c>
      <c r="I176" t="s">
        <v>20</v>
      </c>
      <c r="J176" t="s">
        <v>15</v>
      </c>
      <c r="K176" t="str">
        <f>VLOOKUP(tblSalaries[[#This Row],[Where do you work]],tblCountries[[Actual]:[Mapping]],2,FALSE)</f>
        <v>USA</v>
      </c>
      <c r="L176" t="s">
        <v>9</v>
      </c>
    </row>
    <row r="177" spans="2:12" ht="15" customHeight="1">
      <c r="B177" t="s">
        <v>2180</v>
      </c>
      <c r="C177" s="1">
        <v>41055.033993055556</v>
      </c>
      <c r="D177" s="4" t="s">
        <v>246</v>
      </c>
      <c r="E177">
        <v>1100000</v>
      </c>
      <c r="F177" t="s">
        <v>40</v>
      </c>
      <c r="G177" s="8">
        <f>tblSalaries[[#This Row],[clean Salary (in local currency)]]*VLOOKUP(tblSalaries[[#This Row],[Currency]],tblXrate[],2,FALSE)</f>
        <v>19588.708356186824</v>
      </c>
      <c r="H177" t="s">
        <v>247</v>
      </c>
      <c r="I177" t="s">
        <v>52</v>
      </c>
      <c r="J177" t="s">
        <v>8</v>
      </c>
      <c r="K177" t="str">
        <f>VLOOKUP(tblSalaries[[#This Row],[Where do you work]],tblCountries[[Actual]:[Mapping]],2,FALSE)</f>
        <v>India</v>
      </c>
      <c r="L177" t="s">
        <v>9</v>
      </c>
    </row>
    <row r="178" spans="2:12" ht="15" customHeight="1">
      <c r="B178" t="s">
        <v>2181</v>
      </c>
      <c r="C178" s="1">
        <v>41055.034236111111</v>
      </c>
      <c r="D178" s="4">
        <v>92000</v>
      </c>
      <c r="E178">
        <v>92000</v>
      </c>
      <c r="F178" t="s">
        <v>6</v>
      </c>
      <c r="G178" s="8">
        <f>tblSalaries[[#This Row],[clean Salary (in local currency)]]*VLOOKUP(tblSalaries[[#This Row],[Currency]],tblXrate[],2,FALSE)</f>
        <v>92000</v>
      </c>
      <c r="H178" t="s">
        <v>248</v>
      </c>
      <c r="I178" t="s">
        <v>279</v>
      </c>
      <c r="J178" t="s">
        <v>15</v>
      </c>
      <c r="K178" t="str">
        <f>VLOOKUP(tblSalaries[[#This Row],[Where do you work]],tblCountries[[Actual]:[Mapping]],2,FALSE)</f>
        <v>USA</v>
      </c>
      <c r="L178" t="s">
        <v>9</v>
      </c>
    </row>
    <row r="179" spans="2:12" ht="15" customHeight="1">
      <c r="B179" t="s">
        <v>2182</v>
      </c>
      <c r="C179" s="1">
        <v>41055.034270833334</v>
      </c>
      <c r="D179" s="4">
        <v>75000</v>
      </c>
      <c r="E179">
        <v>75000</v>
      </c>
      <c r="F179" t="s">
        <v>6</v>
      </c>
      <c r="G179" s="8">
        <f>tblSalaries[[#This Row],[clean Salary (in local currency)]]*VLOOKUP(tblSalaries[[#This Row],[Currency]],tblXrate[],2,FALSE)</f>
        <v>75000</v>
      </c>
      <c r="H179" t="s">
        <v>249</v>
      </c>
      <c r="I179" t="s">
        <v>67</v>
      </c>
      <c r="J179" t="s">
        <v>15</v>
      </c>
      <c r="K179" t="str">
        <f>VLOOKUP(tblSalaries[[#This Row],[Where do you work]],tblCountries[[Actual]:[Mapping]],2,FALSE)</f>
        <v>USA</v>
      </c>
      <c r="L179" t="s">
        <v>13</v>
      </c>
    </row>
    <row r="180" spans="2:12" ht="15" customHeight="1">
      <c r="B180" t="s">
        <v>2183</v>
      </c>
      <c r="C180" s="1">
        <v>41055.034432870372</v>
      </c>
      <c r="D180" s="4">
        <v>180000</v>
      </c>
      <c r="E180">
        <v>180000</v>
      </c>
      <c r="F180" t="s">
        <v>40</v>
      </c>
      <c r="G180" s="8">
        <f>tblSalaries[[#This Row],[clean Salary (in local currency)]]*VLOOKUP(tblSalaries[[#This Row],[Currency]],tblXrate[],2,FALSE)</f>
        <v>3205.4250037396623</v>
      </c>
      <c r="H180" t="s">
        <v>243</v>
      </c>
      <c r="I180" t="s">
        <v>20</v>
      </c>
      <c r="J180" t="s">
        <v>8</v>
      </c>
      <c r="K180" t="str">
        <f>VLOOKUP(tblSalaries[[#This Row],[Where do you work]],tblCountries[[Actual]:[Mapping]],2,FALSE)</f>
        <v>India</v>
      </c>
      <c r="L180" t="s">
        <v>9</v>
      </c>
    </row>
    <row r="181" spans="2:12" ht="15" customHeight="1">
      <c r="B181" t="s">
        <v>2184</v>
      </c>
      <c r="C181" s="1">
        <v>41055.034583333334</v>
      </c>
      <c r="D181" s="4">
        <v>18500</v>
      </c>
      <c r="E181">
        <v>18500</v>
      </c>
      <c r="F181" t="s">
        <v>69</v>
      </c>
      <c r="G181" s="8">
        <f>tblSalaries[[#This Row],[clean Salary (in local currency)]]*VLOOKUP(tblSalaries[[#This Row],[Currency]],tblXrate[],2,FALSE)</f>
        <v>29159.298033244755</v>
      </c>
      <c r="H181" t="s">
        <v>250</v>
      </c>
      <c r="I181" t="s">
        <v>52</v>
      </c>
      <c r="J181" t="s">
        <v>71</v>
      </c>
      <c r="K181" t="str">
        <f>VLOOKUP(tblSalaries[[#This Row],[Where do you work]],tblCountries[[Actual]:[Mapping]],2,FALSE)</f>
        <v>UK</v>
      </c>
      <c r="L181" t="s">
        <v>13</v>
      </c>
    </row>
    <row r="182" spans="2:12" ht="15" customHeight="1">
      <c r="B182" t="s">
        <v>2185</v>
      </c>
      <c r="C182" s="1">
        <v>41055.03460648148</v>
      </c>
      <c r="D182" s="4">
        <v>40000</v>
      </c>
      <c r="E182">
        <v>40000</v>
      </c>
      <c r="F182" t="s">
        <v>6</v>
      </c>
      <c r="G182" s="8">
        <f>tblSalaries[[#This Row],[clean Salary (in local currency)]]*VLOOKUP(tblSalaries[[#This Row],[Currency]],tblXrate[],2,FALSE)</f>
        <v>40000</v>
      </c>
      <c r="H182" t="s">
        <v>251</v>
      </c>
      <c r="I182" t="s">
        <v>20</v>
      </c>
      <c r="J182" t="s">
        <v>15</v>
      </c>
      <c r="K182" t="str">
        <f>VLOOKUP(tblSalaries[[#This Row],[Where do you work]],tblCountries[[Actual]:[Mapping]],2,FALSE)</f>
        <v>USA</v>
      </c>
      <c r="L182" t="s">
        <v>13</v>
      </c>
    </row>
    <row r="183" spans="2:12" ht="15" customHeight="1">
      <c r="B183" t="s">
        <v>2186</v>
      </c>
      <c r="C183" s="1">
        <v>41055.034710648149</v>
      </c>
      <c r="D183" s="4">
        <v>111680</v>
      </c>
      <c r="E183">
        <v>111680</v>
      </c>
      <c r="F183" t="s">
        <v>6</v>
      </c>
      <c r="G183" s="8">
        <f>tblSalaries[[#This Row],[clean Salary (in local currency)]]*VLOOKUP(tblSalaries[[#This Row],[Currency]],tblXrate[],2,FALSE)</f>
        <v>111680</v>
      </c>
      <c r="H183" t="s">
        <v>252</v>
      </c>
      <c r="I183" t="s">
        <v>20</v>
      </c>
      <c r="J183" t="s">
        <v>15</v>
      </c>
      <c r="K183" t="str">
        <f>VLOOKUP(tblSalaries[[#This Row],[Where do you work]],tblCountries[[Actual]:[Mapping]],2,FALSE)</f>
        <v>USA</v>
      </c>
      <c r="L183" t="s">
        <v>18</v>
      </c>
    </row>
    <row r="184" spans="2:12" ht="15" customHeight="1">
      <c r="B184" t="s">
        <v>2187</v>
      </c>
      <c r="C184" s="1">
        <v>41055.034849537034</v>
      </c>
      <c r="D184" s="4">
        <v>41.405999999999999</v>
      </c>
      <c r="E184">
        <v>41406</v>
      </c>
      <c r="F184" t="s">
        <v>6</v>
      </c>
      <c r="G184" s="8">
        <f>tblSalaries[[#This Row],[clean Salary (in local currency)]]*VLOOKUP(tblSalaries[[#This Row],[Currency]],tblXrate[],2,FALSE)</f>
        <v>41406</v>
      </c>
      <c r="H184" t="s">
        <v>253</v>
      </c>
      <c r="I184" t="s">
        <v>20</v>
      </c>
      <c r="J184" t="s">
        <v>88</v>
      </c>
      <c r="K184" t="str">
        <f>VLOOKUP(tblSalaries[[#This Row],[Where do you work]],tblCountries[[Actual]:[Mapping]],2,FALSE)</f>
        <v>Canada</v>
      </c>
      <c r="L184" t="s">
        <v>25</v>
      </c>
    </row>
    <row r="185" spans="2:12" ht="15" customHeight="1">
      <c r="B185" t="s">
        <v>2188</v>
      </c>
      <c r="C185" s="1">
        <v>41055.034895833334</v>
      </c>
      <c r="D185" s="4">
        <v>70000</v>
      </c>
      <c r="E185">
        <v>70000</v>
      </c>
      <c r="F185" t="s">
        <v>6</v>
      </c>
      <c r="G185" s="8">
        <f>tblSalaries[[#This Row],[clean Salary (in local currency)]]*VLOOKUP(tblSalaries[[#This Row],[Currency]],tblXrate[],2,FALSE)</f>
        <v>70000</v>
      </c>
      <c r="H185" t="s">
        <v>254</v>
      </c>
      <c r="I185" t="s">
        <v>52</v>
      </c>
      <c r="J185" t="s">
        <v>15</v>
      </c>
      <c r="K185" t="str">
        <f>VLOOKUP(tblSalaries[[#This Row],[Where do you work]],tblCountries[[Actual]:[Mapping]],2,FALSE)</f>
        <v>USA</v>
      </c>
      <c r="L185" t="s">
        <v>9</v>
      </c>
    </row>
    <row r="186" spans="2:12" ht="15" customHeight="1">
      <c r="B186" t="s">
        <v>2189</v>
      </c>
      <c r="C186" s="1">
        <v>41055.035081018519</v>
      </c>
      <c r="D186" s="4">
        <v>40700</v>
      </c>
      <c r="E186">
        <v>40700</v>
      </c>
      <c r="F186" t="s">
        <v>6</v>
      </c>
      <c r="G186" s="8">
        <f>tblSalaries[[#This Row],[clean Salary (in local currency)]]*VLOOKUP(tblSalaries[[#This Row],[Currency]],tblXrate[],2,FALSE)</f>
        <v>40700</v>
      </c>
      <c r="H186" t="s">
        <v>255</v>
      </c>
      <c r="I186" t="s">
        <v>20</v>
      </c>
      <c r="J186" t="s">
        <v>15</v>
      </c>
      <c r="K186" t="str">
        <f>VLOOKUP(tblSalaries[[#This Row],[Where do you work]],tblCountries[[Actual]:[Mapping]],2,FALSE)</f>
        <v>USA</v>
      </c>
      <c r="L186" t="s">
        <v>25</v>
      </c>
    </row>
    <row r="187" spans="2:12" ht="15" customHeight="1">
      <c r="B187" t="s">
        <v>2190</v>
      </c>
      <c r="C187" s="1">
        <v>41055.035092592596</v>
      </c>
      <c r="D187" s="4">
        <v>40000</v>
      </c>
      <c r="E187">
        <v>40000</v>
      </c>
      <c r="F187" t="s">
        <v>6</v>
      </c>
      <c r="G187" s="8">
        <f>tblSalaries[[#This Row],[clean Salary (in local currency)]]*VLOOKUP(tblSalaries[[#This Row],[Currency]],tblXrate[],2,FALSE)</f>
        <v>40000</v>
      </c>
      <c r="H187" t="s">
        <v>256</v>
      </c>
      <c r="I187" t="s">
        <v>20</v>
      </c>
      <c r="J187" t="s">
        <v>15</v>
      </c>
      <c r="K187" t="str">
        <f>VLOOKUP(tblSalaries[[#This Row],[Where do you work]],tblCountries[[Actual]:[Mapping]],2,FALSE)</f>
        <v>USA</v>
      </c>
      <c r="L187" t="s">
        <v>9</v>
      </c>
    </row>
    <row r="188" spans="2:12" ht="15" customHeight="1">
      <c r="B188" t="s">
        <v>2191</v>
      </c>
      <c r="C188" s="1">
        <v>41055.035162037035</v>
      </c>
      <c r="D188" s="4">
        <v>60000</v>
      </c>
      <c r="E188">
        <v>60000</v>
      </c>
      <c r="F188" t="s">
        <v>6</v>
      </c>
      <c r="G188" s="8">
        <f>tblSalaries[[#This Row],[clean Salary (in local currency)]]*VLOOKUP(tblSalaries[[#This Row],[Currency]],tblXrate[],2,FALSE)</f>
        <v>60000</v>
      </c>
      <c r="H188" t="s">
        <v>257</v>
      </c>
      <c r="I188" t="s">
        <v>310</v>
      </c>
      <c r="J188" t="s">
        <v>15</v>
      </c>
      <c r="K188" t="str">
        <f>VLOOKUP(tblSalaries[[#This Row],[Where do you work]],tblCountries[[Actual]:[Mapping]],2,FALSE)</f>
        <v>USA</v>
      </c>
      <c r="L188" t="s">
        <v>9</v>
      </c>
    </row>
    <row r="189" spans="2:12" ht="15" customHeight="1">
      <c r="B189" t="s">
        <v>2192</v>
      </c>
      <c r="C189" s="1">
        <v>41055.035196759258</v>
      </c>
      <c r="D189" s="4">
        <v>92000</v>
      </c>
      <c r="E189">
        <v>92000</v>
      </c>
      <c r="F189" t="s">
        <v>86</v>
      </c>
      <c r="G189" s="8">
        <f>tblSalaries[[#This Row],[clean Salary (in local currency)]]*VLOOKUP(tblSalaries[[#This Row],[Currency]],tblXrate[],2,FALSE)</f>
        <v>90469.260118790073</v>
      </c>
      <c r="H189" t="s">
        <v>258</v>
      </c>
      <c r="I189" t="s">
        <v>356</v>
      </c>
      <c r="J189" t="s">
        <v>88</v>
      </c>
      <c r="K189" t="str">
        <f>VLOOKUP(tblSalaries[[#This Row],[Where do you work]],tblCountries[[Actual]:[Mapping]],2,FALSE)</f>
        <v>Canada</v>
      </c>
      <c r="L189" t="s">
        <v>13</v>
      </c>
    </row>
    <row r="190" spans="2:12" ht="15" customHeight="1">
      <c r="B190" t="s">
        <v>2193</v>
      </c>
      <c r="C190" s="1">
        <v>41055.035219907404</v>
      </c>
      <c r="D190" s="4">
        <v>13636.36</v>
      </c>
      <c r="E190">
        <v>13636</v>
      </c>
      <c r="F190" t="s">
        <v>6</v>
      </c>
      <c r="G190" s="8">
        <f>tblSalaries[[#This Row],[clean Salary (in local currency)]]*VLOOKUP(tblSalaries[[#This Row],[Currency]],tblXrate[],2,FALSE)</f>
        <v>13636</v>
      </c>
      <c r="H190" t="s">
        <v>259</v>
      </c>
      <c r="I190" t="s">
        <v>52</v>
      </c>
      <c r="J190" t="s">
        <v>8</v>
      </c>
      <c r="K190" t="str">
        <f>VLOOKUP(tblSalaries[[#This Row],[Where do you work]],tblCountries[[Actual]:[Mapping]],2,FALSE)</f>
        <v>India</v>
      </c>
      <c r="L190" t="s">
        <v>13</v>
      </c>
    </row>
    <row r="191" spans="2:12" ht="15" customHeight="1">
      <c r="B191" t="s">
        <v>2194</v>
      </c>
      <c r="C191" s="1">
        <v>41055.035219907404</v>
      </c>
      <c r="D191" s="4">
        <v>80000</v>
      </c>
      <c r="E191">
        <v>80000</v>
      </c>
      <c r="F191" t="s">
        <v>6</v>
      </c>
      <c r="G191" s="8">
        <f>tblSalaries[[#This Row],[clean Salary (in local currency)]]*VLOOKUP(tblSalaries[[#This Row],[Currency]],tblXrate[],2,FALSE)</f>
        <v>80000</v>
      </c>
      <c r="H191" t="s">
        <v>260</v>
      </c>
      <c r="I191" t="s">
        <v>52</v>
      </c>
      <c r="J191" t="s">
        <v>15</v>
      </c>
      <c r="K191" t="str">
        <f>VLOOKUP(tblSalaries[[#This Row],[Where do you work]],tblCountries[[Actual]:[Mapping]],2,FALSE)</f>
        <v>USA</v>
      </c>
      <c r="L191" t="s">
        <v>18</v>
      </c>
    </row>
    <row r="192" spans="2:12" ht="15" customHeight="1">
      <c r="B192" t="s">
        <v>2195</v>
      </c>
      <c r="C192" s="1">
        <v>41055.035416666666</v>
      </c>
      <c r="D192" s="4" t="s">
        <v>261</v>
      </c>
      <c r="E192">
        <v>60000</v>
      </c>
      <c r="F192" t="s">
        <v>86</v>
      </c>
      <c r="G192" s="8">
        <f>tblSalaries[[#This Row],[clean Salary (in local currency)]]*VLOOKUP(tblSalaries[[#This Row],[Currency]],tblXrate[],2,FALSE)</f>
        <v>59001.691381819612</v>
      </c>
      <c r="H192" t="s">
        <v>262</v>
      </c>
      <c r="I192" t="s">
        <v>20</v>
      </c>
      <c r="J192" t="s">
        <v>88</v>
      </c>
      <c r="K192" t="str">
        <f>VLOOKUP(tblSalaries[[#This Row],[Where do you work]],tblCountries[[Actual]:[Mapping]],2,FALSE)</f>
        <v>Canada</v>
      </c>
      <c r="L192" t="s">
        <v>18</v>
      </c>
    </row>
    <row r="193" spans="2:12" ht="15" customHeight="1">
      <c r="B193" t="s">
        <v>2196</v>
      </c>
      <c r="C193" s="1">
        <v>41055.035914351851</v>
      </c>
      <c r="D193" s="4">
        <v>28000</v>
      </c>
      <c r="E193">
        <v>28000</v>
      </c>
      <c r="F193" t="s">
        <v>6</v>
      </c>
      <c r="G193" s="8">
        <f>tblSalaries[[#This Row],[clean Salary (in local currency)]]*VLOOKUP(tblSalaries[[#This Row],[Currency]],tblXrate[],2,FALSE)</f>
        <v>28000</v>
      </c>
      <c r="H193" t="s">
        <v>263</v>
      </c>
      <c r="I193" t="s">
        <v>20</v>
      </c>
      <c r="J193" t="s">
        <v>15</v>
      </c>
      <c r="K193" t="str">
        <f>VLOOKUP(tblSalaries[[#This Row],[Where do you work]],tblCountries[[Actual]:[Mapping]],2,FALSE)</f>
        <v>USA</v>
      </c>
      <c r="L193" t="s">
        <v>9</v>
      </c>
    </row>
    <row r="194" spans="2:12" ht="15" customHeight="1">
      <c r="B194" t="s">
        <v>2197</v>
      </c>
      <c r="C194" s="1">
        <v>41055.036053240743</v>
      </c>
      <c r="D194" s="4">
        <v>60000</v>
      </c>
      <c r="E194">
        <v>60000</v>
      </c>
      <c r="F194" t="s">
        <v>6</v>
      </c>
      <c r="G194" s="8">
        <f>tblSalaries[[#This Row],[clean Salary (in local currency)]]*VLOOKUP(tblSalaries[[#This Row],[Currency]],tblXrate[],2,FALSE)</f>
        <v>60000</v>
      </c>
      <c r="H194" t="s">
        <v>264</v>
      </c>
      <c r="I194" t="s">
        <v>20</v>
      </c>
      <c r="J194" t="s">
        <v>15</v>
      </c>
      <c r="K194" t="str">
        <f>VLOOKUP(tblSalaries[[#This Row],[Where do you work]],tblCountries[[Actual]:[Mapping]],2,FALSE)</f>
        <v>USA</v>
      </c>
      <c r="L194" t="s">
        <v>9</v>
      </c>
    </row>
    <row r="195" spans="2:12" ht="15" customHeight="1">
      <c r="B195" t="s">
        <v>2198</v>
      </c>
      <c r="C195" s="1">
        <v>41055.036099537036</v>
      </c>
      <c r="D195" s="4">
        <v>96000</v>
      </c>
      <c r="E195">
        <v>96000</v>
      </c>
      <c r="F195" t="s">
        <v>6</v>
      </c>
      <c r="G195" s="8">
        <f>tblSalaries[[#This Row],[clean Salary (in local currency)]]*VLOOKUP(tblSalaries[[#This Row],[Currency]],tblXrate[],2,FALSE)</f>
        <v>96000</v>
      </c>
      <c r="H195" t="s">
        <v>265</v>
      </c>
      <c r="I195" t="s">
        <v>67</v>
      </c>
      <c r="J195" t="s">
        <v>15</v>
      </c>
      <c r="K195" t="str">
        <f>VLOOKUP(tblSalaries[[#This Row],[Where do you work]],tblCountries[[Actual]:[Mapping]],2,FALSE)</f>
        <v>USA</v>
      </c>
      <c r="L195" t="s">
        <v>18</v>
      </c>
    </row>
    <row r="196" spans="2:12" ht="15" customHeight="1">
      <c r="B196" t="s">
        <v>2199</v>
      </c>
      <c r="C196" s="1">
        <v>41055.036354166667</v>
      </c>
      <c r="D196" s="4">
        <v>67000</v>
      </c>
      <c r="E196">
        <v>67000</v>
      </c>
      <c r="F196" t="s">
        <v>6</v>
      </c>
      <c r="G196" s="8">
        <f>tblSalaries[[#This Row],[clean Salary (in local currency)]]*VLOOKUP(tblSalaries[[#This Row],[Currency]],tblXrate[],2,FALSE)</f>
        <v>67000</v>
      </c>
      <c r="H196" t="s">
        <v>14</v>
      </c>
      <c r="I196" t="s">
        <v>20</v>
      </c>
      <c r="J196" t="s">
        <v>15</v>
      </c>
      <c r="K196" t="str">
        <f>VLOOKUP(tblSalaries[[#This Row],[Where do you work]],tblCountries[[Actual]:[Mapping]],2,FALSE)</f>
        <v>USA</v>
      </c>
      <c r="L196" t="s">
        <v>9</v>
      </c>
    </row>
    <row r="197" spans="2:12" ht="15" customHeight="1">
      <c r="B197" t="s">
        <v>2200</v>
      </c>
      <c r="C197" s="1">
        <v>41055.036400462966</v>
      </c>
      <c r="D197" s="4">
        <v>70000</v>
      </c>
      <c r="E197">
        <v>70000</v>
      </c>
      <c r="F197" t="s">
        <v>6</v>
      </c>
      <c r="G197" s="8">
        <f>tblSalaries[[#This Row],[clean Salary (in local currency)]]*VLOOKUP(tblSalaries[[#This Row],[Currency]],tblXrate[],2,FALSE)</f>
        <v>70000</v>
      </c>
      <c r="H197" t="s">
        <v>266</v>
      </c>
      <c r="I197" t="s">
        <v>20</v>
      </c>
      <c r="J197" t="s">
        <v>15</v>
      </c>
      <c r="K197" t="str">
        <f>VLOOKUP(tblSalaries[[#This Row],[Where do you work]],tblCountries[[Actual]:[Mapping]],2,FALSE)</f>
        <v>USA</v>
      </c>
      <c r="L197" t="s">
        <v>9</v>
      </c>
    </row>
    <row r="198" spans="2:12" ht="15" customHeight="1">
      <c r="B198" t="s">
        <v>2201</v>
      </c>
      <c r="C198" s="1">
        <v>41055.036458333336</v>
      </c>
      <c r="D198" s="4">
        <v>233000</v>
      </c>
      <c r="E198">
        <v>233000</v>
      </c>
      <c r="F198" t="s">
        <v>40</v>
      </c>
      <c r="G198" s="8">
        <f>tblSalaries[[#This Row],[clean Salary (in local currency)]]*VLOOKUP(tblSalaries[[#This Row],[Currency]],tblXrate[],2,FALSE)</f>
        <v>4149.2445881741187</v>
      </c>
      <c r="H198" t="s">
        <v>267</v>
      </c>
      <c r="I198" t="s">
        <v>52</v>
      </c>
      <c r="J198" t="s">
        <v>8</v>
      </c>
      <c r="K198" t="str">
        <f>VLOOKUP(tblSalaries[[#This Row],[Where do you work]],tblCountries[[Actual]:[Mapping]],2,FALSE)</f>
        <v>India</v>
      </c>
      <c r="L198" t="s">
        <v>13</v>
      </c>
    </row>
    <row r="199" spans="2:12" ht="15" customHeight="1">
      <c r="B199" t="s">
        <v>2202</v>
      </c>
      <c r="C199" s="1">
        <v>41055.036539351851</v>
      </c>
      <c r="D199" s="4" t="s">
        <v>268</v>
      </c>
      <c r="E199">
        <v>99000</v>
      </c>
      <c r="F199" t="s">
        <v>6</v>
      </c>
      <c r="G199" s="8">
        <f>tblSalaries[[#This Row],[clean Salary (in local currency)]]*VLOOKUP(tblSalaries[[#This Row],[Currency]],tblXrate[],2,FALSE)</f>
        <v>99000</v>
      </c>
      <c r="H199" t="s">
        <v>269</v>
      </c>
      <c r="I199" t="s">
        <v>488</v>
      </c>
      <c r="J199" t="s">
        <v>15</v>
      </c>
      <c r="K199" t="str">
        <f>VLOOKUP(tblSalaries[[#This Row],[Where do you work]],tblCountries[[Actual]:[Mapping]],2,FALSE)</f>
        <v>USA</v>
      </c>
      <c r="L199" t="s">
        <v>9</v>
      </c>
    </row>
    <row r="200" spans="2:12" ht="15" customHeight="1">
      <c r="B200" t="s">
        <v>2203</v>
      </c>
      <c r="C200" s="1">
        <v>41055.036805555559</v>
      </c>
      <c r="D200" s="4">
        <v>90000</v>
      </c>
      <c r="E200">
        <v>90000</v>
      </c>
      <c r="F200" t="s">
        <v>6</v>
      </c>
      <c r="G200" s="8">
        <f>tblSalaries[[#This Row],[clean Salary (in local currency)]]*VLOOKUP(tblSalaries[[#This Row],[Currency]],tblXrate[],2,FALSE)</f>
        <v>90000</v>
      </c>
      <c r="H200" t="s">
        <v>201</v>
      </c>
      <c r="I200" t="s">
        <v>52</v>
      </c>
      <c r="J200" t="s">
        <v>15</v>
      </c>
      <c r="K200" t="str">
        <f>VLOOKUP(tblSalaries[[#This Row],[Where do you work]],tblCountries[[Actual]:[Mapping]],2,FALSE)</f>
        <v>USA</v>
      </c>
      <c r="L200" t="s">
        <v>18</v>
      </c>
    </row>
    <row r="201" spans="2:12" ht="15" customHeight="1">
      <c r="B201" t="s">
        <v>2204</v>
      </c>
      <c r="C201" s="1">
        <v>41055.036828703705</v>
      </c>
      <c r="D201" s="4" t="s">
        <v>271</v>
      </c>
      <c r="E201">
        <v>275000</v>
      </c>
      <c r="F201" t="s">
        <v>40</v>
      </c>
      <c r="G201" s="8">
        <f>tblSalaries[[#This Row],[clean Salary (in local currency)]]*VLOOKUP(tblSalaries[[#This Row],[Currency]],tblXrate[],2,FALSE)</f>
        <v>4897.177089046706</v>
      </c>
      <c r="H201" t="s">
        <v>272</v>
      </c>
      <c r="I201" t="s">
        <v>20</v>
      </c>
      <c r="J201" t="s">
        <v>8</v>
      </c>
      <c r="K201" t="str">
        <f>VLOOKUP(tblSalaries[[#This Row],[Where do you work]],tblCountries[[Actual]:[Mapping]],2,FALSE)</f>
        <v>India</v>
      </c>
      <c r="L201" t="s">
        <v>18</v>
      </c>
    </row>
    <row r="202" spans="2:12" ht="15" customHeight="1">
      <c r="B202" t="s">
        <v>2205</v>
      </c>
      <c r="C202" s="1">
        <v>41055.03701388889</v>
      </c>
      <c r="D202" s="4" t="s">
        <v>273</v>
      </c>
      <c r="E202">
        <v>192000</v>
      </c>
      <c r="F202" t="s">
        <v>40</v>
      </c>
      <c r="G202" s="8">
        <f>tblSalaries[[#This Row],[clean Salary (in local currency)]]*VLOOKUP(tblSalaries[[#This Row],[Currency]],tblXrate[],2,FALSE)</f>
        <v>3419.1200039889732</v>
      </c>
      <c r="H202" t="s">
        <v>274</v>
      </c>
      <c r="I202" t="s">
        <v>20</v>
      </c>
      <c r="J202" t="s">
        <v>8</v>
      </c>
      <c r="K202" t="str">
        <f>VLOOKUP(tblSalaries[[#This Row],[Where do you work]],tblCountries[[Actual]:[Mapping]],2,FALSE)</f>
        <v>India</v>
      </c>
      <c r="L202" t="s">
        <v>13</v>
      </c>
    </row>
    <row r="203" spans="2:12" ht="15" customHeight="1">
      <c r="B203" t="s">
        <v>2206</v>
      </c>
      <c r="C203" s="1">
        <v>41055.037233796298</v>
      </c>
      <c r="D203" s="4">
        <v>51000</v>
      </c>
      <c r="E203">
        <v>51000</v>
      </c>
      <c r="F203" t="s">
        <v>6</v>
      </c>
      <c r="G203" s="8">
        <f>tblSalaries[[#This Row],[clean Salary (in local currency)]]*VLOOKUP(tblSalaries[[#This Row],[Currency]],tblXrate[],2,FALSE)</f>
        <v>51000</v>
      </c>
      <c r="H203" t="s">
        <v>275</v>
      </c>
      <c r="I203" t="s">
        <v>52</v>
      </c>
      <c r="J203" t="s">
        <v>15</v>
      </c>
      <c r="K203" t="str">
        <f>VLOOKUP(tblSalaries[[#This Row],[Where do you work]],tblCountries[[Actual]:[Mapping]],2,FALSE)</f>
        <v>USA</v>
      </c>
      <c r="L203" t="s">
        <v>9</v>
      </c>
    </row>
    <row r="204" spans="2:12" ht="15" customHeight="1">
      <c r="B204" t="s">
        <v>2207</v>
      </c>
      <c r="C204" s="1">
        <v>41055.037291666667</v>
      </c>
      <c r="D204" s="4">
        <v>100000</v>
      </c>
      <c r="E204">
        <v>100000</v>
      </c>
      <c r="F204" t="s">
        <v>6</v>
      </c>
      <c r="G204" s="8">
        <f>tblSalaries[[#This Row],[clean Salary (in local currency)]]*VLOOKUP(tblSalaries[[#This Row],[Currency]],tblXrate[],2,FALSE)</f>
        <v>100000</v>
      </c>
      <c r="H204" t="s">
        <v>276</v>
      </c>
      <c r="I204" t="s">
        <v>52</v>
      </c>
      <c r="J204" t="s">
        <v>15</v>
      </c>
      <c r="K204" t="str">
        <f>VLOOKUP(tblSalaries[[#This Row],[Where do you work]],tblCountries[[Actual]:[Mapping]],2,FALSE)</f>
        <v>USA</v>
      </c>
      <c r="L204" t="s">
        <v>13</v>
      </c>
    </row>
    <row r="205" spans="2:12" ht="15" customHeight="1">
      <c r="B205" t="s">
        <v>2208</v>
      </c>
      <c r="C205" s="1">
        <v>41055.03733796296</v>
      </c>
      <c r="D205" s="4" t="s">
        <v>277</v>
      </c>
      <c r="E205">
        <v>1800000</v>
      </c>
      <c r="F205" t="s">
        <v>40</v>
      </c>
      <c r="G205" s="8">
        <f>tblSalaries[[#This Row],[clean Salary (in local currency)]]*VLOOKUP(tblSalaries[[#This Row],[Currency]],tblXrate[],2,FALSE)</f>
        <v>32054.250037396621</v>
      </c>
      <c r="H205" t="s">
        <v>278</v>
      </c>
      <c r="I205" t="s">
        <v>52</v>
      </c>
      <c r="J205" t="s">
        <v>8</v>
      </c>
      <c r="K205" t="str">
        <f>VLOOKUP(tblSalaries[[#This Row],[Where do you work]],tblCountries[[Actual]:[Mapping]],2,FALSE)</f>
        <v>India</v>
      </c>
      <c r="L205" t="s">
        <v>25</v>
      </c>
    </row>
    <row r="206" spans="2:12" ht="15" customHeight="1">
      <c r="B206" t="s">
        <v>2209</v>
      </c>
      <c r="C206" s="1">
        <v>41055.037638888891</v>
      </c>
      <c r="D206" s="4" t="s">
        <v>137</v>
      </c>
      <c r="E206">
        <v>30000</v>
      </c>
      <c r="F206" t="s">
        <v>69</v>
      </c>
      <c r="G206" s="8">
        <f>tblSalaries[[#This Row],[clean Salary (in local currency)]]*VLOOKUP(tblSalaries[[#This Row],[Currency]],tblXrate[],2,FALSE)</f>
        <v>47285.348162018527</v>
      </c>
      <c r="H206" t="s">
        <v>280</v>
      </c>
      <c r="I206" t="s">
        <v>20</v>
      </c>
      <c r="J206" t="s">
        <v>71</v>
      </c>
      <c r="K206" t="str">
        <f>VLOOKUP(tblSalaries[[#This Row],[Where do you work]],tblCountries[[Actual]:[Mapping]],2,FALSE)</f>
        <v>UK</v>
      </c>
      <c r="L206" t="s">
        <v>18</v>
      </c>
    </row>
    <row r="207" spans="2:12" ht="15" customHeight="1">
      <c r="B207" t="s">
        <v>2210</v>
      </c>
      <c r="C207" s="1">
        <v>41055.037662037037</v>
      </c>
      <c r="D207" s="4" t="s">
        <v>281</v>
      </c>
      <c r="E207">
        <v>50000</v>
      </c>
      <c r="F207" t="s">
        <v>22</v>
      </c>
      <c r="G207" s="8">
        <f>tblSalaries[[#This Row],[clean Salary (in local currency)]]*VLOOKUP(tblSalaries[[#This Row],[Currency]],tblXrate[],2,FALSE)</f>
        <v>63519.971949580387</v>
      </c>
      <c r="H207" t="s">
        <v>153</v>
      </c>
      <c r="I207" t="s">
        <v>20</v>
      </c>
      <c r="J207" t="s">
        <v>36</v>
      </c>
      <c r="K207" t="str">
        <f>VLOOKUP(tblSalaries[[#This Row],[Where do you work]],tblCountries[[Actual]:[Mapping]],2,FALSE)</f>
        <v>Ireland</v>
      </c>
      <c r="L207" t="s">
        <v>9</v>
      </c>
    </row>
    <row r="208" spans="2:12" ht="15" customHeight="1">
      <c r="B208" t="s">
        <v>2211</v>
      </c>
      <c r="C208" s="1">
        <v>41055.037685185183</v>
      </c>
      <c r="D208" s="4">
        <v>108160</v>
      </c>
      <c r="E208">
        <v>108160</v>
      </c>
      <c r="F208" t="s">
        <v>6</v>
      </c>
      <c r="G208" s="8">
        <f>tblSalaries[[#This Row],[clean Salary (in local currency)]]*VLOOKUP(tblSalaries[[#This Row],[Currency]],tblXrate[],2,FALSE)</f>
        <v>108160</v>
      </c>
      <c r="H208" t="s">
        <v>282</v>
      </c>
      <c r="I208" t="s">
        <v>20</v>
      </c>
      <c r="J208" t="s">
        <v>15</v>
      </c>
      <c r="K208" t="str">
        <f>VLOOKUP(tblSalaries[[#This Row],[Where do you work]],tblCountries[[Actual]:[Mapping]],2,FALSE)</f>
        <v>USA</v>
      </c>
      <c r="L208" t="s">
        <v>9</v>
      </c>
    </row>
    <row r="209" spans="2:12" ht="15" customHeight="1">
      <c r="B209" t="s">
        <v>2212</v>
      </c>
      <c r="C209" s="1">
        <v>41055.037812499999</v>
      </c>
      <c r="D209" s="4">
        <v>50000</v>
      </c>
      <c r="E209">
        <v>50000</v>
      </c>
      <c r="F209" t="s">
        <v>6</v>
      </c>
      <c r="G209" s="8">
        <f>tblSalaries[[#This Row],[clean Salary (in local currency)]]*VLOOKUP(tblSalaries[[#This Row],[Currency]],tblXrate[],2,FALSE)</f>
        <v>50000</v>
      </c>
      <c r="H209" t="s">
        <v>283</v>
      </c>
      <c r="I209" t="s">
        <v>52</v>
      </c>
      <c r="J209" t="s">
        <v>15</v>
      </c>
      <c r="K209" t="str">
        <f>VLOOKUP(tblSalaries[[#This Row],[Where do you work]],tblCountries[[Actual]:[Mapping]],2,FALSE)</f>
        <v>USA</v>
      </c>
      <c r="L209" t="s">
        <v>9</v>
      </c>
    </row>
    <row r="210" spans="2:12" ht="15" customHeight="1">
      <c r="B210" t="s">
        <v>2213</v>
      </c>
      <c r="C210" s="1">
        <v>41055.037824074076</v>
      </c>
      <c r="D210" s="4">
        <v>400000</v>
      </c>
      <c r="E210">
        <v>400000</v>
      </c>
      <c r="F210" t="s">
        <v>6</v>
      </c>
      <c r="G210" s="8">
        <f>tblSalaries[[#This Row],[clean Salary (in local currency)]]*VLOOKUP(tblSalaries[[#This Row],[Currency]],tblXrate[],2,FALSE)</f>
        <v>400000</v>
      </c>
      <c r="H210" t="s">
        <v>284</v>
      </c>
      <c r="I210" t="s">
        <v>52</v>
      </c>
      <c r="J210" t="s">
        <v>15</v>
      </c>
      <c r="K210" t="str">
        <f>VLOOKUP(tblSalaries[[#This Row],[Where do you work]],tblCountries[[Actual]:[Mapping]],2,FALSE)</f>
        <v>USA</v>
      </c>
      <c r="L210" t="s">
        <v>25</v>
      </c>
    </row>
    <row r="211" spans="2:12" ht="15" customHeight="1">
      <c r="B211" t="s">
        <v>2214</v>
      </c>
      <c r="C211" s="1">
        <v>41055.037974537037</v>
      </c>
      <c r="D211" s="4">
        <v>43000</v>
      </c>
      <c r="E211">
        <v>43000</v>
      </c>
      <c r="F211" t="s">
        <v>6</v>
      </c>
      <c r="G211" s="8">
        <f>tblSalaries[[#This Row],[clean Salary (in local currency)]]*VLOOKUP(tblSalaries[[#This Row],[Currency]],tblXrate[],2,FALSE)</f>
        <v>43000</v>
      </c>
      <c r="H211" t="s">
        <v>285</v>
      </c>
      <c r="I211" t="s">
        <v>20</v>
      </c>
      <c r="J211" t="s">
        <v>15</v>
      </c>
      <c r="K211" t="str">
        <f>VLOOKUP(tblSalaries[[#This Row],[Where do you work]],tblCountries[[Actual]:[Mapping]],2,FALSE)</f>
        <v>USA</v>
      </c>
      <c r="L211" t="s">
        <v>13</v>
      </c>
    </row>
    <row r="212" spans="2:12" ht="15" customHeight="1">
      <c r="B212" t="s">
        <v>2215</v>
      </c>
      <c r="C212" s="1">
        <v>41055.038032407407</v>
      </c>
      <c r="D212" s="4">
        <v>27000</v>
      </c>
      <c r="E212">
        <v>27000</v>
      </c>
      <c r="F212" t="s">
        <v>6</v>
      </c>
      <c r="G212" s="8">
        <f>tblSalaries[[#This Row],[clean Salary (in local currency)]]*VLOOKUP(tblSalaries[[#This Row],[Currency]],tblXrate[],2,FALSE)</f>
        <v>27000</v>
      </c>
      <c r="H212" t="s">
        <v>170</v>
      </c>
      <c r="I212" t="s">
        <v>20</v>
      </c>
      <c r="J212" t="s">
        <v>171</v>
      </c>
      <c r="K212" t="str">
        <f>VLOOKUP(tblSalaries[[#This Row],[Where do you work]],tblCountries[[Actual]:[Mapping]],2,FALSE)</f>
        <v>Singapore</v>
      </c>
      <c r="L212" t="s">
        <v>13</v>
      </c>
    </row>
    <row r="213" spans="2:12" ht="15" customHeight="1">
      <c r="B213" t="s">
        <v>2216</v>
      </c>
      <c r="C213" s="1">
        <v>41055.038148148145</v>
      </c>
      <c r="D213" s="4">
        <v>41000</v>
      </c>
      <c r="E213">
        <v>41000</v>
      </c>
      <c r="F213" t="s">
        <v>6</v>
      </c>
      <c r="G213" s="8">
        <f>tblSalaries[[#This Row],[clean Salary (in local currency)]]*VLOOKUP(tblSalaries[[#This Row],[Currency]],tblXrate[],2,FALSE)</f>
        <v>41000</v>
      </c>
      <c r="H213" t="s">
        <v>286</v>
      </c>
      <c r="I213" t="s">
        <v>52</v>
      </c>
      <c r="J213" t="s">
        <v>15</v>
      </c>
      <c r="K213" t="str">
        <f>VLOOKUP(tblSalaries[[#This Row],[Where do you work]],tblCountries[[Actual]:[Mapping]],2,FALSE)</f>
        <v>USA</v>
      </c>
      <c r="L213" t="s">
        <v>13</v>
      </c>
    </row>
    <row r="214" spans="2:12" ht="15" customHeight="1">
      <c r="B214" t="s">
        <v>2217</v>
      </c>
      <c r="C214" s="1">
        <v>41055.038263888891</v>
      </c>
      <c r="D214" s="4">
        <v>100000</v>
      </c>
      <c r="E214">
        <v>100000</v>
      </c>
      <c r="F214" t="s">
        <v>6</v>
      </c>
      <c r="G214" s="8">
        <f>tblSalaries[[#This Row],[clean Salary (in local currency)]]*VLOOKUP(tblSalaries[[#This Row],[Currency]],tblXrate[],2,FALSE)</f>
        <v>100000</v>
      </c>
      <c r="H214" t="s">
        <v>287</v>
      </c>
      <c r="I214" t="s">
        <v>4001</v>
      </c>
      <c r="J214" t="s">
        <v>15</v>
      </c>
      <c r="K214" t="str">
        <f>VLOOKUP(tblSalaries[[#This Row],[Where do you work]],tblCountries[[Actual]:[Mapping]],2,FALSE)</f>
        <v>USA</v>
      </c>
      <c r="L214" t="s">
        <v>9</v>
      </c>
    </row>
    <row r="215" spans="2:12" ht="15" customHeight="1">
      <c r="B215" t="s">
        <v>2218</v>
      </c>
      <c r="C215" s="1">
        <v>41055.038773148146</v>
      </c>
      <c r="D215" s="4">
        <v>42140</v>
      </c>
      <c r="E215">
        <v>42140</v>
      </c>
      <c r="F215" t="s">
        <v>6</v>
      </c>
      <c r="G215" s="8">
        <f>tblSalaries[[#This Row],[clean Salary (in local currency)]]*VLOOKUP(tblSalaries[[#This Row],[Currency]],tblXrate[],2,FALSE)</f>
        <v>42140</v>
      </c>
      <c r="H215" t="s">
        <v>288</v>
      </c>
      <c r="I215" t="s">
        <v>20</v>
      </c>
      <c r="J215" t="s">
        <v>15</v>
      </c>
      <c r="K215" t="str">
        <f>VLOOKUP(tblSalaries[[#This Row],[Where do you work]],tblCountries[[Actual]:[Mapping]],2,FALSE)</f>
        <v>USA</v>
      </c>
      <c r="L215" t="s">
        <v>9</v>
      </c>
    </row>
    <row r="216" spans="2:12" ht="15" customHeight="1">
      <c r="B216" t="s">
        <v>2219</v>
      </c>
      <c r="C216" s="1">
        <v>41055.038958333331</v>
      </c>
      <c r="D216" s="4">
        <v>80000</v>
      </c>
      <c r="E216">
        <v>80000</v>
      </c>
      <c r="F216" t="s">
        <v>6</v>
      </c>
      <c r="G216" s="8">
        <f>tblSalaries[[#This Row],[clean Salary (in local currency)]]*VLOOKUP(tblSalaries[[#This Row],[Currency]],tblXrate[],2,FALSE)</f>
        <v>80000</v>
      </c>
      <c r="H216" t="s">
        <v>135</v>
      </c>
      <c r="I216" t="s">
        <v>20</v>
      </c>
      <c r="J216" t="s">
        <v>15</v>
      </c>
      <c r="K216" t="str">
        <f>VLOOKUP(tblSalaries[[#This Row],[Where do you work]],tblCountries[[Actual]:[Mapping]],2,FALSE)</f>
        <v>USA</v>
      </c>
      <c r="L216" t="s">
        <v>9</v>
      </c>
    </row>
    <row r="217" spans="2:12" ht="15" customHeight="1">
      <c r="B217" t="s">
        <v>2220</v>
      </c>
      <c r="C217" s="1">
        <v>41055.039317129631</v>
      </c>
      <c r="D217" s="4">
        <v>41600</v>
      </c>
      <c r="E217">
        <v>41600</v>
      </c>
      <c r="F217" t="s">
        <v>6</v>
      </c>
      <c r="G217" s="8">
        <f>tblSalaries[[#This Row],[clean Salary (in local currency)]]*VLOOKUP(tblSalaries[[#This Row],[Currency]],tblXrate[],2,FALSE)</f>
        <v>41600</v>
      </c>
      <c r="H217" t="s">
        <v>201</v>
      </c>
      <c r="I217" t="s">
        <v>52</v>
      </c>
      <c r="J217" t="s">
        <v>15</v>
      </c>
      <c r="K217" t="str">
        <f>VLOOKUP(tblSalaries[[#This Row],[Where do you work]],tblCountries[[Actual]:[Mapping]],2,FALSE)</f>
        <v>USA</v>
      </c>
      <c r="L217" t="s">
        <v>9</v>
      </c>
    </row>
    <row r="218" spans="2:12" ht="15" customHeight="1">
      <c r="B218" t="s">
        <v>2221</v>
      </c>
      <c r="C218" s="1">
        <v>41055.039317129631</v>
      </c>
      <c r="D218" s="4" t="s">
        <v>289</v>
      </c>
      <c r="E218">
        <v>45000</v>
      </c>
      <c r="F218" t="s">
        <v>6</v>
      </c>
      <c r="G218" s="8">
        <f>tblSalaries[[#This Row],[clean Salary (in local currency)]]*VLOOKUP(tblSalaries[[#This Row],[Currency]],tblXrate[],2,FALSE)</f>
        <v>45000</v>
      </c>
      <c r="H218" t="s">
        <v>290</v>
      </c>
      <c r="I218" t="s">
        <v>310</v>
      </c>
      <c r="J218" t="s">
        <v>15</v>
      </c>
      <c r="K218" t="str">
        <f>VLOOKUP(tblSalaries[[#This Row],[Where do you work]],tblCountries[[Actual]:[Mapping]],2,FALSE)</f>
        <v>USA</v>
      </c>
      <c r="L218" t="s">
        <v>18</v>
      </c>
    </row>
    <row r="219" spans="2:12" ht="15" customHeight="1">
      <c r="B219" t="s">
        <v>2222</v>
      </c>
      <c r="C219" s="1">
        <v>41055.039513888885</v>
      </c>
      <c r="D219" s="4">
        <v>78000</v>
      </c>
      <c r="E219">
        <v>78000</v>
      </c>
      <c r="F219" t="s">
        <v>6</v>
      </c>
      <c r="G219" s="8">
        <f>tblSalaries[[#This Row],[clean Salary (in local currency)]]*VLOOKUP(tblSalaries[[#This Row],[Currency]],tblXrate[],2,FALSE)</f>
        <v>78000</v>
      </c>
      <c r="H219" t="s">
        <v>291</v>
      </c>
      <c r="I219" t="s">
        <v>310</v>
      </c>
      <c r="J219" t="s">
        <v>292</v>
      </c>
      <c r="K219" t="str">
        <f>VLOOKUP(tblSalaries[[#This Row],[Where do you work]],tblCountries[[Actual]:[Mapping]],2,FALSE)</f>
        <v>Bermuda</v>
      </c>
      <c r="L219" t="s">
        <v>9</v>
      </c>
    </row>
    <row r="220" spans="2:12" ht="15" customHeight="1">
      <c r="B220" t="s">
        <v>2223</v>
      </c>
      <c r="C220" s="1">
        <v>41055.039826388886</v>
      </c>
      <c r="D220" s="4" t="s">
        <v>293</v>
      </c>
      <c r="E220">
        <v>500000</v>
      </c>
      <c r="F220" t="s">
        <v>40</v>
      </c>
      <c r="G220" s="8">
        <f>tblSalaries[[#This Row],[clean Salary (in local currency)]]*VLOOKUP(tblSalaries[[#This Row],[Currency]],tblXrate[],2,FALSE)</f>
        <v>8903.9583437212841</v>
      </c>
      <c r="H220" t="s">
        <v>201</v>
      </c>
      <c r="I220" t="s">
        <v>52</v>
      </c>
      <c r="J220" t="s">
        <v>8</v>
      </c>
      <c r="K220" t="str">
        <f>VLOOKUP(tblSalaries[[#This Row],[Where do you work]],tblCountries[[Actual]:[Mapping]],2,FALSE)</f>
        <v>India</v>
      </c>
      <c r="L220" t="s">
        <v>9</v>
      </c>
    </row>
    <row r="221" spans="2:12" ht="15" customHeight="1">
      <c r="B221" t="s">
        <v>2224</v>
      </c>
      <c r="C221" s="1">
        <v>41055.039988425924</v>
      </c>
      <c r="D221" s="4" t="s">
        <v>294</v>
      </c>
      <c r="E221">
        <v>350000</v>
      </c>
      <c r="F221" t="s">
        <v>40</v>
      </c>
      <c r="G221" s="8">
        <f>tblSalaries[[#This Row],[clean Salary (in local currency)]]*VLOOKUP(tblSalaries[[#This Row],[Currency]],tblXrate[],2,FALSE)</f>
        <v>6232.7708406048987</v>
      </c>
      <c r="H221" t="s">
        <v>295</v>
      </c>
      <c r="I221" t="s">
        <v>310</v>
      </c>
      <c r="J221" t="s">
        <v>8</v>
      </c>
      <c r="K221" t="str">
        <f>VLOOKUP(tblSalaries[[#This Row],[Where do you work]],tblCountries[[Actual]:[Mapping]],2,FALSE)</f>
        <v>India</v>
      </c>
      <c r="L221" t="s">
        <v>9</v>
      </c>
    </row>
    <row r="222" spans="2:12" ht="15" customHeight="1">
      <c r="B222" t="s">
        <v>2225</v>
      </c>
      <c r="C222" s="1">
        <v>41055.040092592593</v>
      </c>
      <c r="D222" s="4">
        <v>72500</v>
      </c>
      <c r="E222">
        <v>72500</v>
      </c>
      <c r="F222" t="s">
        <v>6</v>
      </c>
      <c r="G222" s="8">
        <f>tblSalaries[[#This Row],[clean Salary (in local currency)]]*VLOOKUP(tblSalaries[[#This Row],[Currency]],tblXrate[],2,FALSE)</f>
        <v>72500</v>
      </c>
      <c r="H222" t="s">
        <v>296</v>
      </c>
      <c r="I222" t="s">
        <v>488</v>
      </c>
      <c r="J222" t="s">
        <v>15</v>
      </c>
      <c r="K222" t="str">
        <f>VLOOKUP(tblSalaries[[#This Row],[Where do you work]],tblCountries[[Actual]:[Mapping]],2,FALSE)</f>
        <v>USA</v>
      </c>
      <c r="L222" t="s">
        <v>9</v>
      </c>
    </row>
    <row r="223" spans="2:12" ht="15" customHeight="1">
      <c r="B223" t="s">
        <v>2226</v>
      </c>
      <c r="C223" s="1">
        <v>41055.040185185186</v>
      </c>
      <c r="D223" s="4" t="s">
        <v>297</v>
      </c>
      <c r="E223">
        <v>138000</v>
      </c>
      <c r="F223" t="s">
        <v>6</v>
      </c>
      <c r="G223" s="8">
        <f>tblSalaries[[#This Row],[clean Salary (in local currency)]]*VLOOKUP(tblSalaries[[#This Row],[Currency]],tblXrate[],2,FALSE)</f>
        <v>138000</v>
      </c>
      <c r="H223" t="s">
        <v>298</v>
      </c>
      <c r="I223" t="s">
        <v>279</v>
      </c>
      <c r="J223" t="s">
        <v>299</v>
      </c>
      <c r="K223" t="str">
        <f>VLOOKUP(tblSalaries[[#This Row],[Where do you work]],tblCountries[[Actual]:[Mapping]],2,FALSE)</f>
        <v>Thailand</v>
      </c>
      <c r="L223" t="s">
        <v>9</v>
      </c>
    </row>
    <row r="224" spans="2:12" ht="15" customHeight="1">
      <c r="B224" t="s">
        <v>2227</v>
      </c>
      <c r="C224" s="1">
        <v>41055.040312500001</v>
      </c>
      <c r="D224" s="4">
        <v>480000</v>
      </c>
      <c r="E224">
        <v>480000</v>
      </c>
      <c r="F224" t="s">
        <v>40</v>
      </c>
      <c r="G224" s="8">
        <f>tblSalaries[[#This Row],[clean Salary (in local currency)]]*VLOOKUP(tblSalaries[[#This Row],[Currency]],tblXrate[],2,FALSE)</f>
        <v>8547.8000099724322</v>
      </c>
      <c r="H224" t="s">
        <v>300</v>
      </c>
      <c r="I224" t="s">
        <v>52</v>
      </c>
      <c r="J224" t="s">
        <v>8</v>
      </c>
      <c r="K224" t="str">
        <f>VLOOKUP(tblSalaries[[#This Row],[Where do you work]],tblCountries[[Actual]:[Mapping]],2,FALSE)</f>
        <v>India</v>
      </c>
      <c r="L224" t="s">
        <v>9</v>
      </c>
    </row>
    <row r="225" spans="2:12" ht="15" customHeight="1">
      <c r="B225" t="s">
        <v>2228</v>
      </c>
      <c r="C225" s="1">
        <v>41055.040335648147</v>
      </c>
      <c r="D225" s="4">
        <v>80000</v>
      </c>
      <c r="E225">
        <v>80000</v>
      </c>
      <c r="F225" t="s">
        <v>6</v>
      </c>
      <c r="G225" s="8">
        <f>tblSalaries[[#This Row],[clean Salary (in local currency)]]*VLOOKUP(tblSalaries[[#This Row],[Currency]],tblXrate[],2,FALSE)</f>
        <v>80000</v>
      </c>
      <c r="H225" t="s">
        <v>72</v>
      </c>
      <c r="I225" t="s">
        <v>20</v>
      </c>
      <c r="J225" t="s">
        <v>15</v>
      </c>
      <c r="K225" t="str">
        <f>VLOOKUP(tblSalaries[[#This Row],[Where do you work]],tblCountries[[Actual]:[Mapping]],2,FALSE)</f>
        <v>USA</v>
      </c>
      <c r="L225" t="s">
        <v>9</v>
      </c>
    </row>
    <row r="226" spans="2:12" ht="15" customHeight="1">
      <c r="B226" t="s">
        <v>2229</v>
      </c>
      <c r="C226" s="1">
        <v>41055.040347222224</v>
      </c>
      <c r="D226" s="4">
        <v>50000</v>
      </c>
      <c r="E226">
        <v>50000</v>
      </c>
      <c r="F226" t="s">
        <v>6</v>
      </c>
      <c r="G226" s="8">
        <f>tblSalaries[[#This Row],[clean Salary (in local currency)]]*VLOOKUP(tblSalaries[[#This Row],[Currency]],tblXrate[],2,FALSE)</f>
        <v>50000</v>
      </c>
      <c r="H226" t="s">
        <v>201</v>
      </c>
      <c r="I226" t="s">
        <v>52</v>
      </c>
      <c r="J226" t="s">
        <v>15</v>
      </c>
      <c r="K226" t="str">
        <f>VLOOKUP(tblSalaries[[#This Row],[Where do you work]],tblCountries[[Actual]:[Mapping]],2,FALSE)</f>
        <v>USA</v>
      </c>
      <c r="L226" t="s">
        <v>9</v>
      </c>
    </row>
    <row r="227" spans="2:12" ht="15" customHeight="1">
      <c r="B227" t="s">
        <v>2230</v>
      </c>
      <c r="C227" s="1">
        <v>41055.040393518517</v>
      </c>
      <c r="D227" s="4">
        <v>45000</v>
      </c>
      <c r="E227">
        <v>45000</v>
      </c>
      <c r="F227" t="s">
        <v>86</v>
      </c>
      <c r="G227" s="8">
        <f>tblSalaries[[#This Row],[clean Salary (in local currency)]]*VLOOKUP(tblSalaries[[#This Row],[Currency]],tblXrate[],2,FALSE)</f>
        <v>44251.268536364711</v>
      </c>
      <c r="H227" t="s">
        <v>301</v>
      </c>
      <c r="I227" t="s">
        <v>67</v>
      </c>
      <c r="J227" t="s">
        <v>88</v>
      </c>
      <c r="K227" t="str">
        <f>VLOOKUP(tblSalaries[[#This Row],[Where do you work]],tblCountries[[Actual]:[Mapping]],2,FALSE)</f>
        <v>Canada</v>
      </c>
      <c r="L227" t="s">
        <v>25</v>
      </c>
    </row>
    <row r="228" spans="2:12" ht="15" customHeight="1">
      <c r="B228" t="s">
        <v>2231</v>
      </c>
      <c r="C228" s="1">
        <v>41055.040532407409</v>
      </c>
      <c r="D228" s="4">
        <v>43000</v>
      </c>
      <c r="E228">
        <v>43000</v>
      </c>
      <c r="F228" t="s">
        <v>69</v>
      </c>
      <c r="G228" s="8">
        <f>tblSalaries[[#This Row],[clean Salary (in local currency)]]*VLOOKUP(tblSalaries[[#This Row],[Currency]],tblXrate[],2,FALSE)</f>
        <v>67775.665698893223</v>
      </c>
      <c r="H228" t="s">
        <v>302</v>
      </c>
      <c r="I228" t="s">
        <v>52</v>
      </c>
      <c r="J228" t="s">
        <v>71</v>
      </c>
      <c r="K228" t="str">
        <f>VLOOKUP(tblSalaries[[#This Row],[Where do you work]],tblCountries[[Actual]:[Mapping]],2,FALSE)</f>
        <v>UK</v>
      </c>
      <c r="L228" t="s">
        <v>18</v>
      </c>
    </row>
    <row r="229" spans="2:12" ht="15" customHeight="1">
      <c r="B229" t="s">
        <v>2232</v>
      </c>
      <c r="C229" s="1">
        <v>41055.040925925925</v>
      </c>
      <c r="D229" s="4">
        <v>200000</v>
      </c>
      <c r="E229">
        <v>200000</v>
      </c>
      <c r="F229" t="s">
        <v>40</v>
      </c>
      <c r="G229" s="8">
        <f>tblSalaries[[#This Row],[clean Salary (in local currency)]]*VLOOKUP(tblSalaries[[#This Row],[Currency]],tblXrate[],2,FALSE)</f>
        <v>3561.5833374885137</v>
      </c>
      <c r="H229" t="s">
        <v>303</v>
      </c>
      <c r="I229" t="s">
        <v>20</v>
      </c>
      <c r="J229" t="s">
        <v>8</v>
      </c>
      <c r="K229" t="str">
        <f>VLOOKUP(tblSalaries[[#This Row],[Where do you work]],tblCountries[[Actual]:[Mapping]],2,FALSE)</f>
        <v>India</v>
      </c>
      <c r="L229" t="s">
        <v>25</v>
      </c>
    </row>
    <row r="230" spans="2:12" ht="15" customHeight="1">
      <c r="B230" t="s">
        <v>2233</v>
      </c>
      <c r="C230" s="1">
        <v>41055.041006944448</v>
      </c>
      <c r="D230" s="4">
        <v>65000</v>
      </c>
      <c r="E230">
        <v>65000</v>
      </c>
      <c r="F230" t="s">
        <v>6</v>
      </c>
      <c r="G230" s="8">
        <f>tblSalaries[[#This Row],[clean Salary (in local currency)]]*VLOOKUP(tblSalaries[[#This Row],[Currency]],tblXrate[],2,FALSE)</f>
        <v>65000</v>
      </c>
      <c r="H230" t="s">
        <v>304</v>
      </c>
      <c r="I230" t="s">
        <v>67</v>
      </c>
      <c r="J230" t="s">
        <v>15</v>
      </c>
      <c r="K230" t="str">
        <f>VLOOKUP(tblSalaries[[#This Row],[Where do you work]],tblCountries[[Actual]:[Mapping]],2,FALSE)</f>
        <v>USA</v>
      </c>
      <c r="L230" t="s">
        <v>18</v>
      </c>
    </row>
    <row r="231" spans="2:12" ht="15" customHeight="1">
      <c r="B231" t="s">
        <v>2234</v>
      </c>
      <c r="C231" s="1">
        <v>41055.041076388887</v>
      </c>
      <c r="D231" s="4">
        <v>114000</v>
      </c>
      <c r="E231">
        <v>114000</v>
      </c>
      <c r="F231" t="s">
        <v>6</v>
      </c>
      <c r="G231" s="8">
        <f>tblSalaries[[#This Row],[clean Salary (in local currency)]]*VLOOKUP(tblSalaries[[#This Row],[Currency]],tblXrate[],2,FALSE)</f>
        <v>114000</v>
      </c>
      <c r="H231" t="s">
        <v>139</v>
      </c>
      <c r="I231" t="s">
        <v>4001</v>
      </c>
      <c r="J231" t="s">
        <v>15</v>
      </c>
      <c r="K231" t="str">
        <f>VLOOKUP(tblSalaries[[#This Row],[Where do you work]],tblCountries[[Actual]:[Mapping]],2,FALSE)</f>
        <v>USA</v>
      </c>
      <c r="L231" t="s">
        <v>18</v>
      </c>
    </row>
    <row r="232" spans="2:12" ht="15" customHeight="1">
      <c r="B232" t="s">
        <v>2235</v>
      </c>
      <c r="C232" s="1">
        <v>41055.041284722225</v>
      </c>
      <c r="D232" s="4">
        <v>95000</v>
      </c>
      <c r="E232">
        <v>95000</v>
      </c>
      <c r="F232" t="s">
        <v>6</v>
      </c>
      <c r="G232" s="8">
        <f>tblSalaries[[#This Row],[clean Salary (in local currency)]]*VLOOKUP(tblSalaries[[#This Row],[Currency]],tblXrate[],2,FALSE)</f>
        <v>95000</v>
      </c>
      <c r="H232" t="s">
        <v>305</v>
      </c>
      <c r="I232" t="s">
        <v>4001</v>
      </c>
      <c r="J232" t="s">
        <v>15</v>
      </c>
      <c r="K232" t="str">
        <f>VLOOKUP(tblSalaries[[#This Row],[Where do you work]],tblCountries[[Actual]:[Mapping]],2,FALSE)</f>
        <v>USA</v>
      </c>
      <c r="L232" t="s">
        <v>9</v>
      </c>
    </row>
    <row r="233" spans="2:12" ht="15" customHeight="1">
      <c r="B233" t="s">
        <v>2236</v>
      </c>
      <c r="C233" s="1">
        <v>41055.042256944442</v>
      </c>
      <c r="D233" s="4" t="s">
        <v>306</v>
      </c>
      <c r="E233">
        <v>52500</v>
      </c>
      <c r="F233" t="s">
        <v>6</v>
      </c>
      <c r="G233" s="8">
        <f>tblSalaries[[#This Row],[clean Salary (in local currency)]]*VLOOKUP(tblSalaries[[#This Row],[Currency]],tblXrate[],2,FALSE)</f>
        <v>52500</v>
      </c>
      <c r="H233" t="s">
        <v>307</v>
      </c>
      <c r="I233" t="s">
        <v>20</v>
      </c>
      <c r="J233" t="s">
        <v>15</v>
      </c>
      <c r="K233" t="str">
        <f>VLOOKUP(tblSalaries[[#This Row],[Where do you work]],tblCountries[[Actual]:[Mapping]],2,FALSE)</f>
        <v>USA</v>
      </c>
      <c r="L233" t="s">
        <v>9</v>
      </c>
    </row>
    <row r="234" spans="2:12" ht="15" customHeight="1">
      <c r="B234" t="s">
        <v>2237</v>
      </c>
      <c r="C234" s="1">
        <v>41055.042395833334</v>
      </c>
      <c r="D234" s="4">
        <v>45000</v>
      </c>
      <c r="E234">
        <v>45000</v>
      </c>
      <c r="F234" t="s">
        <v>69</v>
      </c>
      <c r="G234" s="8">
        <f>tblSalaries[[#This Row],[clean Salary (in local currency)]]*VLOOKUP(tblSalaries[[#This Row],[Currency]],tblXrate[],2,FALSE)</f>
        <v>70928.022243027779</v>
      </c>
      <c r="H234" t="s">
        <v>308</v>
      </c>
      <c r="I234" t="s">
        <v>52</v>
      </c>
      <c r="J234" t="s">
        <v>71</v>
      </c>
      <c r="K234" t="str">
        <f>VLOOKUP(tblSalaries[[#This Row],[Where do you work]],tblCountries[[Actual]:[Mapping]],2,FALSE)</f>
        <v>UK</v>
      </c>
      <c r="L234" t="s">
        <v>18</v>
      </c>
    </row>
    <row r="235" spans="2:12" ht="15" customHeight="1">
      <c r="B235" t="s">
        <v>2238</v>
      </c>
      <c r="C235" s="1">
        <v>41055.042731481481</v>
      </c>
      <c r="D235" s="4">
        <v>60000</v>
      </c>
      <c r="E235">
        <v>60000</v>
      </c>
      <c r="F235" t="s">
        <v>6</v>
      </c>
      <c r="G235" s="8">
        <f>tblSalaries[[#This Row],[clean Salary (in local currency)]]*VLOOKUP(tblSalaries[[#This Row],[Currency]],tblXrate[],2,FALSE)</f>
        <v>60000</v>
      </c>
      <c r="H235" t="s">
        <v>309</v>
      </c>
      <c r="I235" t="s">
        <v>20</v>
      </c>
      <c r="J235" t="s">
        <v>15</v>
      </c>
      <c r="K235" t="str">
        <f>VLOOKUP(tblSalaries[[#This Row],[Where do you work]],tblCountries[[Actual]:[Mapping]],2,FALSE)</f>
        <v>USA</v>
      </c>
      <c r="L235" t="s">
        <v>9</v>
      </c>
    </row>
    <row r="236" spans="2:12" ht="15" customHeight="1">
      <c r="B236" t="s">
        <v>2239</v>
      </c>
      <c r="C236" s="1">
        <v>41055.04310185185</v>
      </c>
      <c r="D236" s="4">
        <v>65250</v>
      </c>
      <c r="E236">
        <v>65250</v>
      </c>
      <c r="F236" t="s">
        <v>6</v>
      </c>
      <c r="G236" s="8">
        <f>tblSalaries[[#This Row],[clean Salary (in local currency)]]*VLOOKUP(tblSalaries[[#This Row],[Currency]],tblXrate[],2,FALSE)</f>
        <v>65250</v>
      </c>
      <c r="H236" t="s">
        <v>310</v>
      </c>
      <c r="I236" t="s">
        <v>310</v>
      </c>
      <c r="J236" t="s">
        <v>15</v>
      </c>
      <c r="K236" t="str">
        <f>VLOOKUP(tblSalaries[[#This Row],[Where do you work]],tblCountries[[Actual]:[Mapping]],2,FALSE)</f>
        <v>USA</v>
      </c>
      <c r="L236" t="s">
        <v>9</v>
      </c>
    </row>
    <row r="237" spans="2:12" ht="15" customHeight="1">
      <c r="B237" t="s">
        <v>2240</v>
      </c>
      <c r="C237" s="1">
        <v>41055.043136574073</v>
      </c>
      <c r="D237" s="4">
        <v>1200000</v>
      </c>
      <c r="E237">
        <v>1200000</v>
      </c>
      <c r="F237" t="s">
        <v>40</v>
      </c>
      <c r="G237" s="8">
        <f>tblSalaries[[#This Row],[clean Salary (in local currency)]]*VLOOKUP(tblSalaries[[#This Row],[Currency]],tblXrate[],2,FALSE)</f>
        <v>21369.500024931083</v>
      </c>
      <c r="H237" t="s">
        <v>311</v>
      </c>
      <c r="I237" t="s">
        <v>52</v>
      </c>
      <c r="J237" t="s">
        <v>8</v>
      </c>
      <c r="K237" t="str">
        <f>VLOOKUP(tblSalaries[[#This Row],[Where do you work]],tblCountries[[Actual]:[Mapping]],2,FALSE)</f>
        <v>India</v>
      </c>
      <c r="L237" t="s">
        <v>18</v>
      </c>
    </row>
    <row r="238" spans="2:12" ht="15" customHeight="1">
      <c r="B238" t="s">
        <v>2241</v>
      </c>
      <c r="C238" s="1">
        <v>41055.043171296296</v>
      </c>
      <c r="D238" s="4">
        <v>100000</v>
      </c>
      <c r="E238">
        <v>100000</v>
      </c>
      <c r="F238" t="s">
        <v>86</v>
      </c>
      <c r="G238" s="8">
        <f>tblSalaries[[#This Row],[clean Salary (in local currency)]]*VLOOKUP(tblSalaries[[#This Row],[Currency]],tblXrate[],2,FALSE)</f>
        <v>98336.152303032693</v>
      </c>
      <c r="H238" t="s">
        <v>312</v>
      </c>
      <c r="I238" t="s">
        <v>52</v>
      </c>
      <c r="J238" t="s">
        <v>88</v>
      </c>
      <c r="K238" t="str">
        <f>VLOOKUP(tblSalaries[[#This Row],[Where do you work]],tblCountries[[Actual]:[Mapping]],2,FALSE)</f>
        <v>Canada</v>
      </c>
      <c r="L238" t="s">
        <v>18</v>
      </c>
    </row>
    <row r="239" spans="2:12" ht="15" customHeight="1">
      <c r="B239" t="s">
        <v>2242</v>
      </c>
      <c r="C239" s="1">
        <v>41055.043240740742</v>
      </c>
      <c r="D239" s="4" t="s">
        <v>313</v>
      </c>
      <c r="E239">
        <v>12000</v>
      </c>
      <c r="F239" t="s">
        <v>22</v>
      </c>
      <c r="G239" s="8">
        <f>tblSalaries[[#This Row],[clean Salary (in local currency)]]*VLOOKUP(tblSalaries[[#This Row],[Currency]],tblXrate[],2,FALSE)</f>
        <v>15244.793267899293</v>
      </c>
      <c r="H239" t="s">
        <v>314</v>
      </c>
      <c r="I239" t="s">
        <v>67</v>
      </c>
      <c r="J239" t="s">
        <v>30</v>
      </c>
      <c r="K239" t="str">
        <f>VLOOKUP(tblSalaries[[#This Row],[Where do you work]],tblCountries[[Actual]:[Mapping]],2,FALSE)</f>
        <v>Portugal</v>
      </c>
      <c r="L239" t="s">
        <v>13</v>
      </c>
    </row>
    <row r="240" spans="2:12" ht="15" customHeight="1">
      <c r="B240" t="s">
        <v>2243</v>
      </c>
      <c r="C240" s="1">
        <v>41055.043298611112</v>
      </c>
      <c r="D240" s="4">
        <v>73000</v>
      </c>
      <c r="E240">
        <v>73000</v>
      </c>
      <c r="F240" t="s">
        <v>6</v>
      </c>
      <c r="G240" s="8">
        <f>tblSalaries[[#This Row],[clean Salary (in local currency)]]*VLOOKUP(tblSalaries[[#This Row],[Currency]],tblXrate[],2,FALSE)</f>
        <v>73000</v>
      </c>
      <c r="H240" t="s">
        <v>14</v>
      </c>
      <c r="I240" t="s">
        <v>20</v>
      </c>
      <c r="J240" t="s">
        <v>15</v>
      </c>
      <c r="K240" t="str">
        <f>VLOOKUP(tblSalaries[[#This Row],[Where do you work]],tblCountries[[Actual]:[Mapping]],2,FALSE)</f>
        <v>USA</v>
      </c>
      <c r="L240" t="s">
        <v>9</v>
      </c>
    </row>
    <row r="241" spans="2:12" ht="15" customHeight="1">
      <c r="B241" t="s">
        <v>2244</v>
      </c>
      <c r="C241" s="1">
        <v>41055.043599537035</v>
      </c>
      <c r="D241" s="4">
        <v>50000</v>
      </c>
      <c r="E241">
        <v>50000</v>
      </c>
      <c r="F241" t="s">
        <v>6</v>
      </c>
      <c r="G241" s="8">
        <f>tblSalaries[[#This Row],[clean Salary (in local currency)]]*VLOOKUP(tblSalaries[[#This Row],[Currency]],tblXrate[],2,FALSE)</f>
        <v>50000</v>
      </c>
      <c r="H241" t="s">
        <v>214</v>
      </c>
      <c r="I241" t="s">
        <v>20</v>
      </c>
      <c r="J241" t="s">
        <v>15</v>
      </c>
      <c r="K241" t="str">
        <f>VLOOKUP(tblSalaries[[#This Row],[Where do you work]],tblCountries[[Actual]:[Mapping]],2,FALSE)</f>
        <v>USA</v>
      </c>
      <c r="L241" t="s">
        <v>13</v>
      </c>
    </row>
    <row r="242" spans="2:12" ht="15" customHeight="1">
      <c r="B242" t="s">
        <v>2245</v>
      </c>
      <c r="C242" s="1">
        <v>41055.043645833335</v>
      </c>
      <c r="D242" s="4">
        <v>79000</v>
      </c>
      <c r="E242">
        <v>79000</v>
      </c>
      <c r="F242" t="s">
        <v>6</v>
      </c>
      <c r="G242" s="8">
        <f>tblSalaries[[#This Row],[clean Salary (in local currency)]]*VLOOKUP(tblSalaries[[#This Row],[Currency]],tblXrate[],2,FALSE)</f>
        <v>79000</v>
      </c>
      <c r="H242" t="s">
        <v>315</v>
      </c>
      <c r="I242" t="s">
        <v>310</v>
      </c>
      <c r="J242" t="s">
        <v>15</v>
      </c>
      <c r="K242" t="str">
        <f>VLOOKUP(tblSalaries[[#This Row],[Where do you work]],tblCountries[[Actual]:[Mapping]],2,FALSE)</f>
        <v>USA</v>
      </c>
      <c r="L242" t="s">
        <v>18</v>
      </c>
    </row>
    <row r="243" spans="2:12" ht="15" customHeight="1">
      <c r="B243" t="s">
        <v>2246</v>
      </c>
      <c r="C243" s="1">
        <v>41055.04383101852</v>
      </c>
      <c r="D243" s="4">
        <v>90000</v>
      </c>
      <c r="E243">
        <v>90000</v>
      </c>
      <c r="F243" t="s">
        <v>6</v>
      </c>
      <c r="G243" s="8">
        <f>tblSalaries[[#This Row],[clean Salary (in local currency)]]*VLOOKUP(tblSalaries[[#This Row],[Currency]],tblXrate[],2,FALSE)</f>
        <v>90000</v>
      </c>
      <c r="H243" t="s">
        <v>316</v>
      </c>
      <c r="I243" t="s">
        <v>52</v>
      </c>
      <c r="J243" t="s">
        <v>15</v>
      </c>
      <c r="K243" t="str">
        <f>VLOOKUP(tblSalaries[[#This Row],[Where do you work]],tblCountries[[Actual]:[Mapping]],2,FALSE)</f>
        <v>USA</v>
      </c>
      <c r="L243" t="s">
        <v>9</v>
      </c>
    </row>
    <row r="244" spans="2:12" ht="15" customHeight="1">
      <c r="B244" t="s">
        <v>2247</v>
      </c>
      <c r="C244" s="1">
        <v>41055.044074074074</v>
      </c>
      <c r="D244" s="4">
        <v>70000</v>
      </c>
      <c r="E244">
        <v>70000</v>
      </c>
      <c r="F244" t="s">
        <v>6</v>
      </c>
      <c r="G244" s="8">
        <f>tblSalaries[[#This Row],[clean Salary (in local currency)]]*VLOOKUP(tblSalaries[[#This Row],[Currency]],tblXrate[],2,FALSE)</f>
        <v>70000</v>
      </c>
      <c r="H244" t="s">
        <v>317</v>
      </c>
      <c r="I244" t="s">
        <v>52</v>
      </c>
      <c r="J244" t="s">
        <v>15</v>
      </c>
      <c r="K244" t="str">
        <f>VLOOKUP(tblSalaries[[#This Row],[Where do you work]],tblCountries[[Actual]:[Mapping]],2,FALSE)</f>
        <v>USA</v>
      </c>
      <c r="L244" t="s">
        <v>18</v>
      </c>
    </row>
    <row r="245" spans="2:12" ht="15" customHeight="1">
      <c r="B245" t="s">
        <v>2248</v>
      </c>
      <c r="C245" s="1">
        <v>41055.04414351852</v>
      </c>
      <c r="D245" s="4">
        <v>65000</v>
      </c>
      <c r="E245">
        <v>65000</v>
      </c>
      <c r="F245" t="s">
        <v>86</v>
      </c>
      <c r="G245" s="8">
        <f>tblSalaries[[#This Row],[clean Salary (in local currency)]]*VLOOKUP(tblSalaries[[#This Row],[Currency]],tblXrate[],2,FALSE)</f>
        <v>63918.498996971248</v>
      </c>
      <c r="H245" t="s">
        <v>318</v>
      </c>
      <c r="I245" t="s">
        <v>52</v>
      </c>
      <c r="J245" t="s">
        <v>88</v>
      </c>
      <c r="K245" t="str">
        <f>VLOOKUP(tblSalaries[[#This Row],[Where do you work]],tblCountries[[Actual]:[Mapping]],2,FALSE)</f>
        <v>Canada</v>
      </c>
      <c r="L245" t="s">
        <v>9</v>
      </c>
    </row>
    <row r="246" spans="2:12" ht="15" customHeight="1">
      <c r="B246" t="s">
        <v>2249</v>
      </c>
      <c r="C246" s="1">
        <v>41055.044351851851</v>
      </c>
      <c r="D246" s="4">
        <v>80000</v>
      </c>
      <c r="E246">
        <v>80000</v>
      </c>
      <c r="F246" t="s">
        <v>6</v>
      </c>
      <c r="G246" s="8">
        <f>tblSalaries[[#This Row],[clean Salary (in local currency)]]*VLOOKUP(tblSalaries[[#This Row],[Currency]],tblXrate[],2,FALSE)</f>
        <v>80000</v>
      </c>
      <c r="H246" t="s">
        <v>20</v>
      </c>
      <c r="I246" t="s">
        <v>20</v>
      </c>
      <c r="J246" t="s">
        <v>15</v>
      </c>
      <c r="K246" t="str">
        <f>VLOOKUP(tblSalaries[[#This Row],[Where do you work]],tblCountries[[Actual]:[Mapping]],2,FALSE)</f>
        <v>USA</v>
      </c>
      <c r="L246" t="s">
        <v>9</v>
      </c>
    </row>
    <row r="247" spans="2:12" ht="15" customHeight="1">
      <c r="B247" t="s">
        <v>2250</v>
      </c>
      <c r="C247" s="1">
        <v>41055.044374999998</v>
      </c>
      <c r="D247" s="4">
        <v>140000</v>
      </c>
      <c r="E247">
        <v>140000</v>
      </c>
      <c r="F247" t="s">
        <v>6</v>
      </c>
      <c r="G247" s="8">
        <f>tblSalaries[[#This Row],[clean Salary (in local currency)]]*VLOOKUP(tblSalaries[[#This Row],[Currency]],tblXrate[],2,FALSE)</f>
        <v>140000</v>
      </c>
      <c r="H247" t="s">
        <v>52</v>
      </c>
      <c r="I247" t="s">
        <v>52</v>
      </c>
      <c r="J247" t="s">
        <v>15</v>
      </c>
      <c r="K247" t="str">
        <f>VLOOKUP(tblSalaries[[#This Row],[Where do you work]],tblCountries[[Actual]:[Mapping]],2,FALSE)</f>
        <v>USA</v>
      </c>
      <c r="L247" t="s">
        <v>9</v>
      </c>
    </row>
    <row r="248" spans="2:12" ht="15" customHeight="1">
      <c r="B248" t="s">
        <v>2251</v>
      </c>
      <c r="C248" s="1">
        <v>41055.044594907406</v>
      </c>
      <c r="D248" s="4" t="s">
        <v>319</v>
      </c>
      <c r="E248">
        <v>96000</v>
      </c>
      <c r="F248" t="s">
        <v>6</v>
      </c>
      <c r="G248" s="8">
        <f>tblSalaries[[#This Row],[clean Salary (in local currency)]]*VLOOKUP(tblSalaries[[#This Row],[Currency]],tblXrate[],2,FALSE)</f>
        <v>96000</v>
      </c>
      <c r="H248" t="s">
        <v>320</v>
      </c>
      <c r="I248" t="s">
        <v>356</v>
      </c>
      <c r="J248" t="s">
        <v>75</v>
      </c>
      <c r="K248" t="str">
        <f>VLOOKUP(tblSalaries[[#This Row],[Where do you work]],tblCountries[[Actual]:[Mapping]],2,FALSE)</f>
        <v>Poland</v>
      </c>
      <c r="L248" t="s">
        <v>18</v>
      </c>
    </row>
    <row r="249" spans="2:12" ht="15" customHeight="1">
      <c r="B249" t="s">
        <v>2252</v>
      </c>
      <c r="C249" s="1">
        <v>41055.044641203705</v>
      </c>
      <c r="D249" s="4">
        <v>20000</v>
      </c>
      <c r="E249">
        <v>20000</v>
      </c>
      <c r="F249" t="s">
        <v>6</v>
      </c>
      <c r="G249" s="8">
        <f>tblSalaries[[#This Row],[clean Salary (in local currency)]]*VLOOKUP(tblSalaries[[#This Row],[Currency]],tblXrate[],2,FALSE)</f>
        <v>20000</v>
      </c>
      <c r="H249" t="s">
        <v>321</v>
      </c>
      <c r="I249" t="s">
        <v>52</v>
      </c>
      <c r="J249" t="s">
        <v>8</v>
      </c>
      <c r="K249" t="str">
        <f>VLOOKUP(tblSalaries[[#This Row],[Where do you work]],tblCountries[[Actual]:[Mapping]],2,FALSE)</f>
        <v>India</v>
      </c>
      <c r="L249" t="s">
        <v>9</v>
      </c>
    </row>
    <row r="250" spans="2:12" ht="15" customHeight="1">
      <c r="B250" t="s">
        <v>2253</v>
      </c>
      <c r="C250" s="1">
        <v>41055.045023148145</v>
      </c>
      <c r="D250" s="4">
        <v>47700</v>
      </c>
      <c r="E250">
        <v>47700</v>
      </c>
      <c r="F250" t="s">
        <v>6</v>
      </c>
      <c r="G250" s="8">
        <f>tblSalaries[[#This Row],[clean Salary (in local currency)]]*VLOOKUP(tblSalaries[[#This Row],[Currency]],tblXrate[],2,FALSE)</f>
        <v>47700</v>
      </c>
      <c r="H250" t="s">
        <v>322</v>
      </c>
      <c r="I250" t="s">
        <v>20</v>
      </c>
      <c r="J250" t="s">
        <v>15</v>
      </c>
      <c r="K250" t="str">
        <f>VLOOKUP(tblSalaries[[#This Row],[Where do you work]],tblCountries[[Actual]:[Mapping]],2,FALSE)</f>
        <v>USA</v>
      </c>
      <c r="L250" t="s">
        <v>9</v>
      </c>
    </row>
    <row r="251" spans="2:12" ht="15" customHeight="1">
      <c r="B251" t="s">
        <v>2254</v>
      </c>
      <c r="C251" s="1">
        <v>41055.045300925929</v>
      </c>
      <c r="D251" s="4">
        <v>25000</v>
      </c>
      <c r="E251">
        <v>25000</v>
      </c>
      <c r="F251" t="s">
        <v>6</v>
      </c>
      <c r="G251" s="8">
        <f>tblSalaries[[#This Row],[clean Salary (in local currency)]]*VLOOKUP(tblSalaries[[#This Row],[Currency]],tblXrate[],2,FALSE)</f>
        <v>25000</v>
      </c>
      <c r="H251" t="s">
        <v>91</v>
      </c>
      <c r="I251" t="s">
        <v>52</v>
      </c>
      <c r="J251" t="s">
        <v>8</v>
      </c>
      <c r="K251" t="str">
        <f>VLOOKUP(tblSalaries[[#This Row],[Where do you work]],tblCountries[[Actual]:[Mapping]],2,FALSE)</f>
        <v>India</v>
      </c>
      <c r="L251" t="s">
        <v>25</v>
      </c>
    </row>
    <row r="252" spans="2:12" ht="15" customHeight="1">
      <c r="B252" t="s">
        <v>2255</v>
      </c>
      <c r="C252" s="1">
        <v>41055.045347222222</v>
      </c>
      <c r="D252" s="4">
        <v>52500</v>
      </c>
      <c r="E252">
        <v>52500</v>
      </c>
      <c r="F252" t="s">
        <v>6</v>
      </c>
      <c r="G252" s="8">
        <f>tblSalaries[[#This Row],[clean Salary (in local currency)]]*VLOOKUP(tblSalaries[[#This Row],[Currency]],tblXrate[],2,FALSE)</f>
        <v>52500</v>
      </c>
      <c r="H252" t="s">
        <v>20</v>
      </c>
      <c r="I252" t="s">
        <v>20</v>
      </c>
      <c r="J252" t="s">
        <v>15</v>
      </c>
      <c r="K252" t="str">
        <f>VLOOKUP(tblSalaries[[#This Row],[Where do you work]],tblCountries[[Actual]:[Mapping]],2,FALSE)</f>
        <v>USA</v>
      </c>
      <c r="L252" t="s">
        <v>9</v>
      </c>
    </row>
    <row r="253" spans="2:12" ht="15" customHeight="1">
      <c r="B253" t="s">
        <v>2256</v>
      </c>
      <c r="C253" s="1">
        <v>41055.045451388891</v>
      </c>
      <c r="D253" s="4">
        <v>40000</v>
      </c>
      <c r="E253">
        <v>40000</v>
      </c>
      <c r="F253" t="s">
        <v>6</v>
      </c>
      <c r="G253" s="8">
        <f>tblSalaries[[#This Row],[clean Salary (in local currency)]]*VLOOKUP(tblSalaries[[#This Row],[Currency]],tblXrate[],2,FALSE)</f>
        <v>40000</v>
      </c>
      <c r="H253" t="s">
        <v>207</v>
      </c>
      <c r="I253" t="s">
        <v>20</v>
      </c>
      <c r="J253" t="s">
        <v>15</v>
      </c>
      <c r="K253" t="str">
        <f>VLOOKUP(tblSalaries[[#This Row],[Where do you work]],tblCountries[[Actual]:[Mapping]],2,FALSE)</f>
        <v>USA</v>
      </c>
      <c r="L253" t="s">
        <v>13</v>
      </c>
    </row>
    <row r="254" spans="2:12" ht="15" customHeight="1">
      <c r="B254" t="s">
        <v>2257</v>
      </c>
      <c r="C254" s="1">
        <v>41055.045856481483</v>
      </c>
      <c r="D254" s="4" t="s">
        <v>323</v>
      </c>
      <c r="E254">
        <v>31000</v>
      </c>
      <c r="F254" t="s">
        <v>6</v>
      </c>
      <c r="G254" s="8">
        <f>tblSalaries[[#This Row],[clean Salary (in local currency)]]*VLOOKUP(tblSalaries[[#This Row],[Currency]],tblXrate[],2,FALSE)</f>
        <v>31000</v>
      </c>
      <c r="H254" t="s">
        <v>324</v>
      </c>
      <c r="I254" t="s">
        <v>20</v>
      </c>
      <c r="J254" t="s">
        <v>15</v>
      </c>
      <c r="K254" t="str">
        <f>VLOOKUP(tblSalaries[[#This Row],[Where do you work]],tblCountries[[Actual]:[Mapping]],2,FALSE)</f>
        <v>USA</v>
      </c>
      <c r="L254" t="s">
        <v>9</v>
      </c>
    </row>
    <row r="255" spans="2:12" ht="15" customHeight="1">
      <c r="B255" t="s">
        <v>2258</v>
      </c>
      <c r="C255" s="1">
        <v>41055.045972222222</v>
      </c>
      <c r="D255" s="4">
        <v>4390</v>
      </c>
      <c r="E255">
        <v>52680</v>
      </c>
      <c r="F255" t="s">
        <v>69</v>
      </c>
      <c r="G255" s="8">
        <f>tblSalaries[[#This Row],[clean Salary (in local currency)]]*VLOOKUP(tblSalaries[[#This Row],[Currency]],tblXrate[],2,FALSE)</f>
        <v>83033.071372504521</v>
      </c>
      <c r="H255" t="s">
        <v>325</v>
      </c>
      <c r="I255" t="s">
        <v>356</v>
      </c>
      <c r="J255" t="s">
        <v>71</v>
      </c>
      <c r="K255" t="str">
        <f>VLOOKUP(tblSalaries[[#This Row],[Where do you work]],tblCountries[[Actual]:[Mapping]],2,FALSE)</f>
        <v>UK</v>
      </c>
      <c r="L255" t="s">
        <v>13</v>
      </c>
    </row>
    <row r="256" spans="2:12" ht="15" customHeight="1">
      <c r="B256" t="s">
        <v>2259</v>
      </c>
      <c r="C256" s="1">
        <v>41055.04619212963</v>
      </c>
      <c r="D256" s="4">
        <v>130000</v>
      </c>
      <c r="E256">
        <v>130000</v>
      </c>
      <c r="F256" t="s">
        <v>6</v>
      </c>
      <c r="G256" s="8">
        <f>tblSalaries[[#This Row],[clean Salary (in local currency)]]*VLOOKUP(tblSalaries[[#This Row],[Currency]],tblXrate[],2,FALSE)</f>
        <v>130000</v>
      </c>
      <c r="H256" t="s">
        <v>326</v>
      </c>
      <c r="I256" t="s">
        <v>52</v>
      </c>
      <c r="J256" t="s">
        <v>15</v>
      </c>
      <c r="K256" t="str">
        <f>VLOOKUP(tblSalaries[[#This Row],[Where do you work]],tblCountries[[Actual]:[Mapping]],2,FALSE)</f>
        <v>USA</v>
      </c>
      <c r="L256" t="s">
        <v>9</v>
      </c>
    </row>
    <row r="257" spans="2:12" ht="15" customHeight="1">
      <c r="B257" t="s">
        <v>2260</v>
      </c>
      <c r="C257" s="1">
        <v>41055.046273148146</v>
      </c>
      <c r="D257" s="4" t="s">
        <v>327</v>
      </c>
      <c r="E257">
        <v>470000</v>
      </c>
      <c r="F257" t="s">
        <v>40</v>
      </c>
      <c r="G257" s="8">
        <f>tblSalaries[[#This Row],[clean Salary (in local currency)]]*VLOOKUP(tblSalaries[[#This Row],[Currency]],tblXrate[],2,FALSE)</f>
        <v>8369.7208430980063</v>
      </c>
      <c r="H257" t="s">
        <v>328</v>
      </c>
      <c r="I257" t="s">
        <v>20</v>
      </c>
      <c r="J257" t="s">
        <v>8</v>
      </c>
      <c r="K257" t="str">
        <f>VLOOKUP(tblSalaries[[#This Row],[Where do you work]],tblCountries[[Actual]:[Mapping]],2,FALSE)</f>
        <v>India</v>
      </c>
      <c r="L257" t="s">
        <v>13</v>
      </c>
    </row>
    <row r="258" spans="2:12" ht="15" customHeight="1">
      <c r="B258" t="s">
        <v>2261</v>
      </c>
      <c r="C258" s="1">
        <v>41055.046550925923</v>
      </c>
      <c r="D258" s="4">
        <v>51000</v>
      </c>
      <c r="E258">
        <v>51000</v>
      </c>
      <c r="F258" t="s">
        <v>6</v>
      </c>
      <c r="G258" s="8">
        <f>tblSalaries[[#This Row],[clean Salary (in local currency)]]*VLOOKUP(tblSalaries[[#This Row],[Currency]],tblXrate[],2,FALSE)</f>
        <v>51000</v>
      </c>
      <c r="H258" t="s">
        <v>329</v>
      </c>
      <c r="I258" t="s">
        <v>20</v>
      </c>
      <c r="J258" t="s">
        <v>15</v>
      </c>
      <c r="K258" t="str">
        <f>VLOOKUP(tblSalaries[[#This Row],[Where do you work]],tblCountries[[Actual]:[Mapping]],2,FALSE)</f>
        <v>USA</v>
      </c>
      <c r="L258" t="s">
        <v>18</v>
      </c>
    </row>
    <row r="259" spans="2:12" ht="15" customHeight="1">
      <c r="B259" t="s">
        <v>2262</v>
      </c>
      <c r="C259" s="1">
        <v>41055.046736111108</v>
      </c>
      <c r="D259" s="4" t="s">
        <v>330</v>
      </c>
      <c r="E259">
        <v>60000</v>
      </c>
      <c r="F259" t="s">
        <v>69</v>
      </c>
      <c r="G259" s="8">
        <f>tblSalaries[[#This Row],[clean Salary (in local currency)]]*VLOOKUP(tblSalaries[[#This Row],[Currency]],tblXrate[],2,FALSE)</f>
        <v>94570.696324037053</v>
      </c>
      <c r="H259" t="s">
        <v>331</v>
      </c>
      <c r="I259" t="s">
        <v>20</v>
      </c>
      <c r="J259" t="s">
        <v>71</v>
      </c>
      <c r="K259" t="str">
        <f>VLOOKUP(tblSalaries[[#This Row],[Where do you work]],tblCountries[[Actual]:[Mapping]],2,FALSE)</f>
        <v>UK</v>
      </c>
      <c r="L259" t="s">
        <v>13</v>
      </c>
    </row>
    <row r="260" spans="2:12" ht="15" customHeight="1">
      <c r="B260" t="s">
        <v>2263</v>
      </c>
      <c r="C260" s="1">
        <v>41055.047013888892</v>
      </c>
      <c r="D260" s="4">
        <v>1920000</v>
      </c>
      <c r="E260">
        <v>1920000</v>
      </c>
      <c r="F260" t="s">
        <v>40</v>
      </c>
      <c r="G260" s="8">
        <f>tblSalaries[[#This Row],[clean Salary (in local currency)]]*VLOOKUP(tblSalaries[[#This Row],[Currency]],tblXrate[],2,FALSE)</f>
        <v>34191.200039889729</v>
      </c>
      <c r="H260" t="s">
        <v>201</v>
      </c>
      <c r="I260" t="s">
        <v>52</v>
      </c>
      <c r="J260" t="s">
        <v>8</v>
      </c>
      <c r="K260" t="str">
        <f>VLOOKUP(tblSalaries[[#This Row],[Where do you work]],tblCountries[[Actual]:[Mapping]],2,FALSE)</f>
        <v>India</v>
      </c>
      <c r="L260" t="s">
        <v>18</v>
      </c>
    </row>
    <row r="261" spans="2:12" ht="15" customHeight="1">
      <c r="B261" t="s">
        <v>2264</v>
      </c>
      <c r="C261" s="1">
        <v>41055.047222222223</v>
      </c>
      <c r="D261" s="4">
        <v>28000</v>
      </c>
      <c r="E261">
        <v>28000</v>
      </c>
      <c r="F261" t="s">
        <v>69</v>
      </c>
      <c r="G261" s="8">
        <f>tblSalaries[[#This Row],[clean Salary (in local currency)]]*VLOOKUP(tblSalaries[[#This Row],[Currency]],tblXrate[],2,FALSE)</f>
        <v>44132.991617883956</v>
      </c>
      <c r="H261" t="s">
        <v>332</v>
      </c>
      <c r="I261" t="s">
        <v>20</v>
      </c>
      <c r="J261" t="s">
        <v>71</v>
      </c>
      <c r="K261" t="str">
        <f>VLOOKUP(tblSalaries[[#This Row],[Where do you work]],tblCountries[[Actual]:[Mapping]],2,FALSE)</f>
        <v>UK</v>
      </c>
      <c r="L261" t="s">
        <v>13</v>
      </c>
    </row>
    <row r="262" spans="2:12" ht="15" customHeight="1">
      <c r="B262" t="s">
        <v>2265</v>
      </c>
      <c r="C262" s="1">
        <v>41055.047268518516</v>
      </c>
      <c r="D262" s="4">
        <v>73000</v>
      </c>
      <c r="E262">
        <v>73000</v>
      </c>
      <c r="F262" t="s">
        <v>6</v>
      </c>
      <c r="G262" s="8">
        <f>tblSalaries[[#This Row],[clean Salary (in local currency)]]*VLOOKUP(tblSalaries[[#This Row],[Currency]],tblXrate[],2,FALSE)</f>
        <v>73000</v>
      </c>
      <c r="H262" t="s">
        <v>333</v>
      </c>
      <c r="I262" t="s">
        <v>67</v>
      </c>
      <c r="J262" t="s">
        <v>15</v>
      </c>
      <c r="K262" t="str">
        <f>VLOOKUP(tblSalaries[[#This Row],[Where do you work]],tblCountries[[Actual]:[Mapping]],2,FALSE)</f>
        <v>USA</v>
      </c>
      <c r="L262" t="s">
        <v>9</v>
      </c>
    </row>
    <row r="263" spans="2:12" ht="15" customHeight="1">
      <c r="B263" t="s">
        <v>2266</v>
      </c>
      <c r="C263" s="1">
        <v>41055.047442129631</v>
      </c>
      <c r="D263" s="4">
        <v>62400</v>
      </c>
      <c r="E263">
        <v>62400</v>
      </c>
      <c r="F263" t="s">
        <v>6</v>
      </c>
      <c r="G263" s="8">
        <f>tblSalaries[[#This Row],[clean Salary (in local currency)]]*VLOOKUP(tblSalaries[[#This Row],[Currency]],tblXrate[],2,FALSE)</f>
        <v>62400</v>
      </c>
      <c r="H263" t="s">
        <v>334</v>
      </c>
      <c r="I263" t="s">
        <v>310</v>
      </c>
      <c r="J263" t="s">
        <v>15</v>
      </c>
      <c r="K263" t="str">
        <f>VLOOKUP(tblSalaries[[#This Row],[Where do you work]],tblCountries[[Actual]:[Mapping]],2,FALSE)</f>
        <v>USA</v>
      </c>
      <c r="L263" t="s">
        <v>13</v>
      </c>
    </row>
    <row r="264" spans="2:12" ht="15" customHeight="1">
      <c r="B264" t="s">
        <v>2267</v>
      </c>
      <c r="C264" s="1">
        <v>41055.047465277778</v>
      </c>
      <c r="D264" s="4">
        <v>2300</v>
      </c>
      <c r="E264">
        <v>27600</v>
      </c>
      <c r="F264" t="s">
        <v>6</v>
      </c>
      <c r="G264" s="8">
        <f>tblSalaries[[#This Row],[clean Salary (in local currency)]]*VLOOKUP(tblSalaries[[#This Row],[Currency]],tblXrate[],2,FALSE)</f>
        <v>27600</v>
      </c>
      <c r="H264" t="s">
        <v>335</v>
      </c>
      <c r="I264" t="s">
        <v>356</v>
      </c>
      <c r="J264" t="s">
        <v>171</v>
      </c>
      <c r="K264" t="str">
        <f>VLOOKUP(tblSalaries[[#This Row],[Where do you work]],tblCountries[[Actual]:[Mapping]],2,FALSE)</f>
        <v>Singapore</v>
      </c>
      <c r="L264" t="s">
        <v>13</v>
      </c>
    </row>
    <row r="265" spans="2:12" ht="15" customHeight="1">
      <c r="B265" t="s">
        <v>2268</v>
      </c>
      <c r="C265" s="1">
        <v>41055.047627314816</v>
      </c>
      <c r="D265" s="4">
        <v>54000</v>
      </c>
      <c r="E265">
        <v>54000</v>
      </c>
      <c r="F265" t="s">
        <v>6</v>
      </c>
      <c r="G265" s="8">
        <f>tblSalaries[[#This Row],[clean Salary (in local currency)]]*VLOOKUP(tblSalaries[[#This Row],[Currency]],tblXrate[],2,FALSE)</f>
        <v>54000</v>
      </c>
      <c r="H265" t="s">
        <v>336</v>
      </c>
      <c r="I265" t="s">
        <v>52</v>
      </c>
      <c r="J265" t="s">
        <v>15</v>
      </c>
      <c r="K265" t="str">
        <f>VLOOKUP(tblSalaries[[#This Row],[Where do you work]],tblCountries[[Actual]:[Mapping]],2,FALSE)</f>
        <v>USA</v>
      </c>
      <c r="L265" t="s">
        <v>13</v>
      </c>
    </row>
    <row r="266" spans="2:12" ht="15" customHeight="1">
      <c r="B266" t="s">
        <v>2269</v>
      </c>
      <c r="C266" s="1">
        <v>41055.047673611109</v>
      </c>
      <c r="D266" s="4" t="s">
        <v>337</v>
      </c>
      <c r="E266">
        <v>276000</v>
      </c>
      <c r="F266" t="s">
        <v>40</v>
      </c>
      <c r="G266" s="8">
        <f>tblSalaries[[#This Row],[clean Salary (in local currency)]]*VLOOKUP(tblSalaries[[#This Row],[Currency]],tblXrate[],2,FALSE)</f>
        <v>4914.9850057341491</v>
      </c>
      <c r="H266" t="s">
        <v>256</v>
      </c>
      <c r="I266" t="s">
        <v>20</v>
      </c>
      <c r="J266" t="s">
        <v>8</v>
      </c>
      <c r="K266" t="str">
        <f>VLOOKUP(tblSalaries[[#This Row],[Where do you work]],tblCountries[[Actual]:[Mapping]],2,FALSE)</f>
        <v>India</v>
      </c>
      <c r="L266" t="s">
        <v>13</v>
      </c>
    </row>
    <row r="267" spans="2:12" ht="15" customHeight="1">
      <c r="B267" t="s">
        <v>2270</v>
      </c>
      <c r="C267" s="1">
        <v>41055.047708333332</v>
      </c>
      <c r="D267" s="4" t="s">
        <v>338</v>
      </c>
      <c r="E267">
        <v>77000</v>
      </c>
      <c r="F267" t="s">
        <v>6</v>
      </c>
      <c r="G267" s="8">
        <f>tblSalaries[[#This Row],[clean Salary (in local currency)]]*VLOOKUP(tblSalaries[[#This Row],[Currency]],tblXrate[],2,FALSE)</f>
        <v>77000</v>
      </c>
      <c r="H267" t="s">
        <v>339</v>
      </c>
      <c r="I267" t="s">
        <v>310</v>
      </c>
      <c r="J267" t="s">
        <v>15</v>
      </c>
      <c r="K267" t="str">
        <f>VLOOKUP(tblSalaries[[#This Row],[Where do you work]],tblCountries[[Actual]:[Mapping]],2,FALSE)</f>
        <v>USA</v>
      </c>
      <c r="L267" t="s">
        <v>9</v>
      </c>
    </row>
    <row r="268" spans="2:12" ht="15" customHeight="1">
      <c r="B268" t="s">
        <v>2271</v>
      </c>
      <c r="C268" s="1">
        <v>41055.04792824074</v>
      </c>
      <c r="D268" s="4">
        <v>76000</v>
      </c>
      <c r="E268">
        <v>76000</v>
      </c>
      <c r="F268" t="s">
        <v>6</v>
      </c>
      <c r="G268" s="8">
        <f>tblSalaries[[#This Row],[clean Salary (in local currency)]]*VLOOKUP(tblSalaries[[#This Row],[Currency]],tblXrate[],2,FALSE)</f>
        <v>76000</v>
      </c>
      <c r="H268" t="s">
        <v>340</v>
      </c>
      <c r="I268" t="s">
        <v>52</v>
      </c>
      <c r="J268" t="s">
        <v>15</v>
      </c>
      <c r="K268" t="str">
        <f>VLOOKUP(tblSalaries[[#This Row],[Where do you work]],tblCountries[[Actual]:[Mapping]],2,FALSE)</f>
        <v>USA</v>
      </c>
      <c r="L268" t="s">
        <v>13</v>
      </c>
    </row>
    <row r="269" spans="2:12" ht="15" customHeight="1">
      <c r="B269" t="s">
        <v>2272</v>
      </c>
      <c r="C269" s="1">
        <v>41055.04828703704</v>
      </c>
      <c r="D269" s="4">
        <v>103000</v>
      </c>
      <c r="E269">
        <v>103000</v>
      </c>
      <c r="F269" t="s">
        <v>6</v>
      </c>
      <c r="G269" s="8">
        <f>tblSalaries[[#This Row],[clean Salary (in local currency)]]*VLOOKUP(tblSalaries[[#This Row],[Currency]],tblXrate[],2,FALSE)</f>
        <v>103000</v>
      </c>
      <c r="H269" t="s">
        <v>341</v>
      </c>
      <c r="I269" t="s">
        <v>4001</v>
      </c>
      <c r="J269" t="s">
        <v>15</v>
      </c>
      <c r="K269" t="str">
        <f>VLOOKUP(tblSalaries[[#This Row],[Where do you work]],tblCountries[[Actual]:[Mapping]],2,FALSE)</f>
        <v>USA</v>
      </c>
      <c r="L269" t="s">
        <v>18</v>
      </c>
    </row>
    <row r="270" spans="2:12" ht="15" customHeight="1">
      <c r="B270" t="s">
        <v>2273</v>
      </c>
      <c r="C270" s="1">
        <v>41055.048310185186</v>
      </c>
      <c r="D270" s="4">
        <v>7600</v>
      </c>
      <c r="E270">
        <v>7600</v>
      </c>
      <c r="F270" t="s">
        <v>6</v>
      </c>
      <c r="G270" s="8">
        <f>tblSalaries[[#This Row],[clean Salary (in local currency)]]*VLOOKUP(tblSalaries[[#This Row],[Currency]],tblXrate[],2,FALSE)</f>
        <v>7600</v>
      </c>
      <c r="H270" t="s">
        <v>342</v>
      </c>
      <c r="I270" t="s">
        <v>67</v>
      </c>
      <c r="J270" t="s">
        <v>27</v>
      </c>
      <c r="K270" t="str">
        <f>VLOOKUP(tblSalaries[[#This Row],[Where do you work]],tblCountries[[Actual]:[Mapping]],2,FALSE)</f>
        <v>Ukraine</v>
      </c>
      <c r="L270" t="s">
        <v>25</v>
      </c>
    </row>
    <row r="271" spans="2:12" ht="15" customHeight="1">
      <c r="B271" t="s">
        <v>2274</v>
      </c>
      <c r="C271" s="1">
        <v>41055.048564814817</v>
      </c>
      <c r="D271" s="4">
        <v>40000</v>
      </c>
      <c r="E271">
        <v>40000</v>
      </c>
      <c r="F271" t="s">
        <v>6</v>
      </c>
      <c r="G271" s="8">
        <f>tblSalaries[[#This Row],[clean Salary (in local currency)]]*VLOOKUP(tblSalaries[[#This Row],[Currency]],tblXrate[],2,FALSE)</f>
        <v>40000</v>
      </c>
      <c r="H271" t="s">
        <v>343</v>
      </c>
      <c r="I271" t="s">
        <v>20</v>
      </c>
      <c r="J271" t="s">
        <v>15</v>
      </c>
      <c r="K271" t="str">
        <f>VLOOKUP(tblSalaries[[#This Row],[Where do you work]],tblCountries[[Actual]:[Mapping]],2,FALSE)</f>
        <v>USA</v>
      </c>
      <c r="L271" t="s">
        <v>9</v>
      </c>
    </row>
    <row r="272" spans="2:12" ht="15" customHeight="1">
      <c r="B272" t="s">
        <v>2275</v>
      </c>
      <c r="C272" s="1">
        <v>41055.048842592594</v>
      </c>
      <c r="D272" s="4">
        <v>80000</v>
      </c>
      <c r="E272">
        <v>80000</v>
      </c>
      <c r="F272" t="s">
        <v>6</v>
      </c>
      <c r="G272" s="8">
        <f>tblSalaries[[#This Row],[clean Salary (in local currency)]]*VLOOKUP(tblSalaries[[#This Row],[Currency]],tblXrate[],2,FALSE)</f>
        <v>80000</v>
      </c>
      <c r="H272" t="s">
        <v>344</v>
      </c>
      <c r="I272" t="s">
        <v>4001</v>
      </c>
      <c r="J272" t="s">
        <v>15</v>
      </c>
      <c r="K272" t="str">
        <f>VLOOKUP(tblSalaries[[#This Row],[Where do you work]],tblCountries[[Actual]:[Mapping]],2,FALSE)</f>
        <v>USA</v>
      </c>
      <c r="L272" t="s">
        <v>18</v>
      </c>
    </row>
    <row r="273" spans="2:12" ht="15" customHeight="1">
      <c r="B273" t="s">
        <v>2276</v>
      </c>
      <c r="C273" s="1">
        <v>41055.048888888887</v>
      </c>
      <c r="D273" s="4">
        <v>55000</v>
      </c>
      <c r="E273">
        <v>55000</v>
      </c>
      <c r="F273" t="s">
        <v>6</v>
      </c>
      <c r="G273" s="8">
        <f>tblSalaries[[#This Row],[clean Salary (in local currency)]]*VLOOKUP(tblSalaries[[#This Row],[Currency]],tblXrate[],2,FALSE)</f>
        <v>55000</v>
      </c>
      <c r="H273" t="s">
        <v>214</v>
      </c>
      <c r="I273" t="s">
        <v>20</v>
      </c>
      <c r="J273" t="s">
        <v>15</v>
      </c>
      <c r="K273" t="str">
        <f>VLOOKUP(tblSalaries[[#This Row],[Where do you work]],tblCountries[[Actual]:[Mapping]],2,FALSE)</f>
        <v>USA</v>
      </c>
      <c r="L273" t="s">
        <v>13</v>
      </c>
    </row>
    <row r="274" spans="2:12" ht="15" customHeight="1">
      <c r="B274" t="s">
        <v>2277</v>
      </c>
      <c r="C274" s="1">
        <v>41055.049247685187</v>
      </c>
      <c r="D274" s="4">
        <v>99000</v>
      </c>
      <c r="E274">
        <v>99000</v>
      </c>
      <c r="F274" t="s">
        <v>6</v>
      </c>
      <c r="G274" s="8">
        <f>tblSalaries[[#This Row],[clean Salary (in local currency)]]*VLOOKUP(tblSalaries[[#This Row],[Currency]],tblXrate[],2,FALSE)</f>
        <v>99000</v>
      </c>
      <c r="H274" t="s">
        <v>207</v>
      </c>
      <c r="I274" t="s">
        <v>20</v>
      </c>
      <c r="J274" t="s">
        <v>15</v>
      </c>
      <c r="K274" t="str">
        <f>VLOOKUP(tblSalaries[[#This Row],[Where do you work]],tblCountries[[Actual]:[Mapping]],2,FALSE)</f>
        <v>USA</v>
      </c>
      <c r="L274" t="s">
        <v>18</v>
      </c>
    </row>
    <row r="275" spans="2:12" ht="15" customHeight="1">
      <c r="B275" t="s">
        <v>2278</v>
      </c>
      <c r="C275" s="1">
        <v>41055.049259259256</v>
      </c>
      <c r="D275" s="4" t="s">
        <v>345</v>
      </c>
      <c r="E275">
        <v>420000</v>
      </c>
      <c r="F275" t="s">
        <v>3951</v>
      </c>
      <c r="G275" s="8">
        <f>tblSalaries[[#This Row],[clean Salary (in local currency)]]*VLOOKUP(tblSalaries[[#This Row],[Currency]],tblXrate[],2,FALSE)</f>
        <v>9956.1219482708348</v>
      </c>
      <c r="H275" t="s">
        <v>346</v>
      </c>
      <c r="I275" t="s">
        <v>52</v>
      </c>
      <c r="J275" t="s">
        <v>347</v>
      </c>
      <c r="K275" t="str">
        <f>VLOOKUP(tblSalaries[[#This Row],[Where do you work]],tblCountries[[Actual]:[Mapping]],2,FALSE)</f>
        <v>Philippines</v>
      </c>
      <c r="L275" t="s">
        <v>9</v>
      </c>
    </row>
    <row r="276" spans="2:12" ht="15" customHeight="1">
      <c r="B276" t="s">
        <v>2279</v>
      </c>
      <c r="C276" s="1">
        <v>41055.049444444441</v>
      </c>
      <c r="D276" s="4">
        <v>75000</v>
      </c>
      <c r="E276">
        <v>75000</v>
      </c>
      <c r="F276" t="s">
        <v>6</v>
      </c>
      <c r="G276" s="8">
        <f>tblSalaries[[#This Row],[clean Salary (in local currency)]]*VLOOKUP(tblSalaries[[#This Row],[Currency]],tblXrate[],2,FALSE)</f>
        <v>75000</v>
      </c>
      <c r="H276" t="s">
        <v>160</v>
      </c>
      <c r="I276" t="s">
        <v>20</v>
      </c>
      <c r="J276" t="s">
        <v>15</v>
      </c>
      <c r="K276" t="str">
        <f>VLOOKUP(tblSalaries[[#This Row],[Where do you work]],tblCountries[[Actual]:[Mapping]],2,FALSE)</f>
        <v>USA</v>
      </c>
      <c r="L276" t="s">
        <v>9</v>
      </c>
    </row>
    <row r="277" spans="2:12" ht="15" customHeight="1">
      <c r="B277" t="s">
        <v>2280</v>
      </c>
      <c r="C277" s="1">
        <v>41055.049930555557</v>
      </c>
      <c r="D277" s="4">
        <v>80000</v>
      </c>
      <c r="E277">
        <v>80000</v>
      </c>
      <c r="F277" t="s">
        <v>6</v>
      </c>
      <c r="G277" s="8">
        <f>tblSalaries[[#This Row],[clean Salary (in local currency)]]*VLOOKUP(tblSalaries[[#This Row],[Currency]],tblXrate[],2,FALSE)</f>
        <v>80000</v>
      </c>
      <c r="H277" t="s">
        <v>348</v>
      </c>
      <c r="I277" t="s">
        <v>52</v>
      </c>
      <c r="J277" t="s">
        <v>15</v>
      </c>
      <c r="K277" t="str">
        <f>VLOOKUP(tblSalaries[[#This Row],[Where do you work]],tblCountries[[Actual]:[Mapping]],2,FALSE)</f>
        <v>USA</v>
      </c>
      <c r="L277" t="s">
        <v>18</v>
      </c>
    </row>
    <row r="278" spans="2:12" ht="15" customHeight="1">
      <c r="B278" t="s">
        <v>2281</v>
      </c>
      <c r="C278" s="1">
        <v>41055.050474537034</v>
      </c>
      <c r="D278" s="4">
        <v>20000</v>
      </c>
      <c r="E278">
        <v>20000</v>
      </c>
      <c r="F278" t="s">
        <v>6</v>
      </c>
      <c r="G278" s="8">
        <f>tblSalaries[[#This Row],[clean Salary (in local currency)]]*VLOOKUP(tblSalaries[[#This Row],[Currency]],tblXrate[],2,FALSE)</f>
        <v>20000</v>
      </c>
      <c r="H278" t="s">
        <v>20</v>
      </c>
      <c r="I278" t="s">
        <v>20</v>
      </c>
      <c r="J278" t="s">
        <v>8</v>
      </c>
      <c r="K278" t="str">
        <f>VLOOKUP(tblSalaries[[#This Row],[Where do you work]],tblCountries[[Actual]:[Mapping]],2,FALSE)</f>
        <v>India</v>
      </c>
      <c r="L278" t="s">
        <v>13</v>
      </c>
    </row>
    <row r="279" spans="2:12" ht="15" customHeight="1">
      <c r="B279" t="s">
        <v>2282</v>
      </c>
      <c r="C279" s="1">
        <v>41055.05127314815</v>
      </c>
      <c r="D279" s="4">
        <v>40000</v>
      </c>
      <c r="E279">
        <v>40000</v>
      </c>
      <c r="F279" t="s">
        <v>6</v>
      </c>
      <c r="G279" s="8">
        <f>tblSalaries[[#This Row],[clean Salary (in local currency)]]*VLOOKUP(tblSalaries[[#This Row],[Currency]],tblXrate[],2,FALSE)</f>
        <v>40000</v>
      </c>
      <c r="H279" t="s">
        <v>207</v>
      </c>
      <c r="I279" t="s">
        <v>20</v>
      </c>
      <c r="J279" t="s">
        <v>15</v>
      </c>
      <c r="K279" t="str">
        <f>VLOOKUP(tblSalaries[[#This Row],[Where do you work]],tblCountries[[Actual]:[Mapping]],2,FALSE)</f>
        <v>USA</v>
      </c>
      <c r="L279" t="s">
        <v>13</v>
      </c>
    </row>
    <row r="280" spans="2:12" ht="15" customHeight="1">
      <c r="B280" t="s">
        <v>2283</v>
      </c>
      <c r="C280" s="1">
        <v>41055.051701388889</v>
      </c>
      <c r="D280" s="4">
        <v>46000</v>
      </c>
      <c r="E280">
        <v>46000</v>
      </c>
      <c r="F280" t="s">
        <v>6</v>
      </c>
      <c r="G280" s="8">
        <f>tblSalaries[[#This Row],[clean Salary (in local currency)]]*VLOOKUP(tblSalaries[[#This Row],[Currency]],tblXrate[],2,FALSE)</f>
        <v>46000</v>
      </c>
      <c r="H280" t="s">
        <v>349</v>
      </c>
      <c r="I280" t="s">
        <v>20</v>
      </c>
      <c r="J280" t="s">
        <v>15</v>
      </c>
      <c r="K280" t="str">
        <f>VLOOKUP(tblSalaries[[#This Row],[Where do you work]],tblCountries[[Actual]:[Mapping]],2,FALSE)</f>
        <v>USA</v>
      </c>
      <c r="L280" t="s">
        <v>13</v>
      </c>
    </row>
    <row r="281" spans="2:12" ht="15" customHeight="1">
      <c r="B281" t="s">
        <v>2284</v>
      </c>
      <c r="C281" s="1">
        <v>41055.052025462966</v>
      </c>
      <c r="D281" s="4">
        <v>14000</v>
      </c>
      <c r="E281">
        <v>14000</v>
      </c>
      <c r="F281" t="s">
        <v>6</v>
      </c>
      <c r="G281" s="8">
        <f>tblSalaries[[#This Row],[clean Salary (in local currency)]]*VLOOKUP(tblSalaries[[#This Row],[Currency]],tblXrate[],2,FALSE)</f>
        <v>14000</v>
      </c>
      <c r="H281" t="s">
        <v>350</v>
      </c>
      <c r="I281" t="s">
        <v>20</v>
      </c>
      <c r="J281" t="s">
        <v>143</v>
      </c>
      <c r="K281" t="str">
        <f>VLOOKUP(tblSalaries[[#This Row],[Where do you work]],tblCountries[[Actual]:[Mapping]],2,FALSE)</f>
        <v>Brazil</v>
      </c>
      <c r="L281" t="s">
        <v>25</v>
      </c>
    </row>
    <row r="282" spans="2:12" ht="15" customHeight="1">
      <c r="B282" t="s">
        <v>2285</v>
      </c>
      <c r="C282" s="1">
        <v>41055.052141203705</v>
      </c>
      <c r="D282" s="4">
        <v>70000</v>
      </c>
      <c r="E282">
        <v>70000</v>
      </c>
      <c r="F282" t="s">
        <v>6</v>
      </c>
      <c r="G282" s="8">
        <f>tblSalaries[[#This Row],[clean Salary (in local currency)]]*VLOOKUP(tblSalaries[[#This Row],[Currency]],tblXrate[],2,FALSE)</f>
        <v>70000</v>
      </c>
      <c r="H282" t="s">
        <v>351</v>
      </c>
      <c r="I282" t="s">
        <v>279</v>
      </c>
      <c r="J282" t="s">
        <v>15</v>
      </c>
      <c r="K282" t="str">
        <f>VLOOKUP(tblSalaries[[#This Row],[Where do you work]],tblCountries[[Actual]:[Mapping]],2,FALSE)</f>
        <v>USA</v>
      </c>
      <c r="L282" t="s">
        <v>13</v>
      </c>
    </row>
    <row r="283" spans="2:12" ht="15" customHeight="1">
      <c r="B283" t="s">
        <v>2286</v>
      </c>
      <c r="C283" s="1">
        <v>41055.052222222221</v>
      </c>
      <c r="D283" s="4" t="s">
        <v>352</v>
      </c>
      <c r="E283">
        <v>36000</v>
      </c>
      <c r="F283" t="s">
        <v>6</v>
      </c>
      <c r="G283" s="8">
        <f>tblSalaries[[#This Row],[clean Salary (in local currency)]]*VLOOKUP(tblSalaries[[#This Row],[Currency]],tblXrate[],2,FALSE)</f>
        <v>36000</v>
      </c>
      <c r="H283" t="s">
        <v>353</v>
      </c>
      <c r="I283" t="s">
        <v>67</v>
      </c>
      <c r="J283" t="s">
        <v>65</v>
      </c>
      <c r="K283" t="str">
        <f>VLOOKUP(tblSalaries[[#This Row],[Where do you work]],tblCountries[[Actual]:[Mapping]],2,FALSE)</f>
        <v>Russia</v>
      </c>
      <c r="L283" t="s">
        <v>9</v>
      </c>
    </row>
    <row r="284" spans="2:12" ht="15" customHeight="1">
      <c r="B284" t="s">
        <v>2287</v>
      </c>
      <c r="C284" s="1">
        <v>41055.052372685182</v>
      </c>
      <c r="D284" s="4">
        <v>15000</v>
      </c>
      <c r="E284">
        <v>15000</v>
      </c>
      <c r="F284" t="s">
        <v>6</v>
      </c>
      <c r="G284" s="8">
        <f>tblSalaries[[#This Row],[clean Salary (in local currency)]]*VLOOKUP(tblSalaries[[#This Row],[Currency]],tblXrate[],2,FALSE)</f>
        <v>15000</v>
      </c>
      <c r="H284" t="s">
        <v>354</v>
      </c>
      <c r="I284" t="s">
        <v>52</v>
      </c>
      <c r="J284" t="s">
        <v>15</v>
      </c>
      <c r="K284" t="str">
        <f>VLOOKUP(tblSalaries[[#This Row],[Where do you work]],tblCountries[[Actual]:[Mapping]],2,FALSE)</f>
        <v>USA</v>
      </c>
      <c r="L284" t="s">
        <v>18</v>
      </c>
    </row>
    <row r="285" spans="2:12" ht="15" customHeight="1">
      <c r="B285" t="s">
        <v>2288</v>
      </c>
      <c r="C285" s="1">
        <v>41055.052986111114</v>
      </c>
      <c r="D285" s="4" t="s">
        <v>355</v>
      </c>
      <c r="E285">
        <v>1500000</v>
      </c>
      <c r="F285" t="s">
        <v>40</v>
      </c>
      <c r="G285" s="8">
        <f>tblSalaries[[#This Row],[clean Salary (in local currency)]]*VLOOKUP(tblSalaries[[#This Row],[Currency]],tblXrate[],2,FALSE)</f>
        <v>26711.875031163851</v>
      </c>
      <c r="H285" t="s">
        <v>356</v>
      </c>
      <c r="I285" t="s">
        <v>356</v>
      </c>
      <c r="J285" t="s">
        <v>8</v>
      </c>
      <c r="K285" t="str">
        <f>VLOOKUP(tblSalaries[[#This Row],[Where do you work]],tblCountries[[Actual]:[Mapping]],2,FALSE)</f>
        <v>India</v>
      </c>
      <c r="L285" t="s">
        <v>13</v>
      </c>
    </row>
    <row r="286" spans="2:12" ht="15" customHeight="1">
      <c r="B286" t="s">
        <v>2289</v>
      </c>
      <c r="C286" s="1">
        <v>41055.053599537037</v>
      </c>
      <c r="D286" s="4" t="s">
        <v>357</v>
      </c>
      <c r="E286">
        <v>100000</v>
      </c>
      <c r="F286" t="s">
        <v>358</v>
      </c>
      <c r="G286" s="8">
        <f>tblSalaries[[#This Row],[clean Salary (in local currency)]]*VLOOKUP(tblSalaries[[#This Row],[Currency]],tblXrate[],2,FALSE)</f>
        <v>27221.92126875931</v>
      </c>
      <c r="H286" t="s">
        <v>310</v>
      </c>
      <c r="I286" t="s">
        <v>310</v>
      </c>
      <c r="J286" t="s">
        <v>359</v>
      </c>
      <c r="K286" t="str">
        <f>VLOOKUP(tblSalaries[[#This Row],[Where do you work]],tblCountries[[Actual]:[Mapping]],2,FALSE)</f>
        <v>Dubai</v>
      </c>
      <c r="L286" t="s">
        <v>9</v>
      </c>
    </row>
    <row r="287" spans="2:12" ht="15" customHeight="1">
      <c r="B287" t="s">
        <v>2290</v>
      </c>
      <c r="C287" s="1">
        <v>41055.054050925923</v>
      </c>
      <c r="D287" s="4">
        <v>22000</v>
      </c>
      <c r="E287">
        <v>22000</v>
      </c>
      <c r="F287" t="s">
        <v>6</v>
      </c>
      <c r="G287" s="8">
        <f>tblSalaries[[#This Row],[clean Salary (in local currency)]]*VLOOKUP(tblSalaries[[#This Row],[Currency]],tblXrate[],2,FALSE)</f>
        <v>22000</v>
      </c>
      <c r="H287" t="s">
        <v>360</v>
      </c>
      <c r="I287" t="s">
        <v>3999</v>
      </c>
      <c r="J287" t="s">
        <v>8</v>
      </c>
      <c r="K287" t="str">
        <f>VLOOKUP(tblSalaries[[#This Row],[Where do you work]],tblCountries[[Actual]:[Mapping]],2,FALSE)</f>
        <v>India</v>
      </c>
      <c r="L287" t="s">
        <v>13</v>
      </c>
    </row>
    <row r="288" spans="2:12" ht="15" customHeight="1">
      <c r="B288" t="s">
        <v>2291</v>
      </c>
      <c r="C288" s="1">
        <v>41055.054120370369</v>
      </c>
      <c r="D288" s="4">
        <v>68000</v>
      </c>
      <c r="E288">
        <v>68000</v>
      </c>
      <c r="F288" t="s">
        <v>6</v>
      </c>
      <c r="G288" s="8">
        <f>tblSalaries[[#This Row],[clean Salary (in local currency)]]*VLOOKUP(tblSalaries[[#This Row],[Currency]],tblXrate[],2,FALSE)</f>
        <v>68000</v>
      </c>
      <c r="H288" t="s">
        <v>361</v>
      </c>
      <c r="I288" t="s">
        <v>52</v>
      </c>
      <c r="J288" t="s">
        <v>15</v>
      </c>
      <c r="K288" t="str">
        <f>VLOOKUP(tblSalaries[[#This Row],[Where do you work]],tblCountries[[Actual]:[Mapping]],2,FALSE)</f>
        <v>USA</v>
      </c>
      <c r="L288" t="s">
        <v>13</v>
      </c>
    </row>
    <row r="289" spans="2:12" ht="15" customHeight="1">
      <c r="B289" t="s">
        <v>2292</v>
      </c>
      <c r="C289" s="1">
        <v>41055.054131944446</v>
      </c>
      <c r="D289" s="4">
        <v>97000</v>
      </c>
      <c r="E289">
        <v>97000</v>
      </c>
      <c r="F289" t="s">
        <v>6</v>
      </c>
      <c r="G289" s="8">
        <f>tblSalaries[[#This Row],[clean Salary (in local currency)]]*VLOOKUP(tblSalaries[[#This Row],[Currency]],tblXrate[],2,FALSE)</f>
        <v>97000</v>
      </c>
      <c r="H289" t="s">
        <v>42</v>
      </c>
      <c r="I289" t="s">
        <v>20</v>
      </c>
      <c r="J289" t="s">
        <v>15</v>
      </c>
      <c r="K289" t="str">
        <f>VLOOKUP(tblSalaries[[#This Row],[Where do you work]],tblCountries[[Actual]:[Mapping]],2,FALSE)</f>
        <v>USA</v>
      </c>
      <c r="L289" t="s">
        <v>13</v>
      </c>
    </row>
    <row r="290" spans="2:12" ht="15" customHeight="1">
      <c r="B290" t="s">
        <v>2293</v>
      </c>
      <c r="C290" s="1">
        <v>41055.054571759261</v>
      </c>
      <c r="D290" s="4" t="s">
        <v>362</v>
      </c>
      <c r="E290">
        <v>31000</v>
      </c>
      <c r="F290" t="s">
        <v>69</v>
      </c>
      <c r="G290" s="8">
        <f>tblSalaries[[#This Row],[clean Salary (in local currency)]]*VLOOKUP(tblSalaries[[#This Row],[Currency]],tblXrate[],2,FALSE)</f>
        <v>48861.526434085805</v>
      </c>
      <c r="H290" t="s">
        <v>363</v>
      </c>
      <c r="I290" t="s">
        <v>279</v>
      </c>
      <c r="J290" t="s">
        <v>71</v>
      </c>
      <c r="K290" t="str">
        <f>VLOOKUP(tblSalaries[[#This Row],[Where do you work]],tblCountries[[Actual]:[Mapping]],2,FALSE)</f>
        <v>UK</v>
      </c>
      <c r="L290" t="s">
        <v>18</v>
      </c>
    </row>
    <row r="291" spans="2:12" ht="15" customHeight="1">
      <c r="B291" t="s">
        <v>2294</v>
      </c>
      <c r="C291" s="1">
        <v>41055.0547337963</v>
      </c>
      <c r="D291" s="4">
        <v>65000</v>
      </c>
      <c r="E291">
        <v>65000</v>
      </c>
      <c r="F291" t="s">
        <v>6</v>
      </c>
      <c r="G291" s="8">
        <f>tblSalaries[[#This Row],[clean Salary (in local currency)]]*VLOOKUP(tblSalaries[[#This Row],[Currency]],tblXrate[],2,FALSE)</f>
        <v>65000</v>
      </c>
      <c r="H291" t="s">
        <v>364</v>
      </c>
      <c r="I291" t="s">
        <v>20</v>
      </c>
      <c r="J291" t="s">
        <v>15</v>
      </c>
      <c r="K291" t="str">
        <f>VLOOKUP(tblSalaries[[#This Row],[Where do you work]],tblCountries[[Actual]:[Mapping]],2,FALSE)</f>
        <v>USA</v>
      </c>
      <c r="L291" t="s">
        <v>9</v>
      </c>
    </row>
    <row r="292" spans="2:12" ht="15" customHeight="1">
      <c r="B292" t="s">
        <v>2295</v>
      </c>
      <c r="C292" s="1">
        <v>41055.054837962962</v>
      </c>
      <c r="D292" s="4">
        <v>3600</v>
      </c>
      <c r="E292">
        <v>43200</v>
      </c>
      <c r="F292" t="s">
        <v>6</v>
      </c>
      <c r="G292" s="8">
        <f>tblSalaries[[#This Row],[clean Salary (in local currency)]]*VLOOKUP(tblSalaries[[#This Row],[Currency]],tblXrate[],2,FALSE)</f>
        <v>43200</v>
      </c>
      <c r="H292" t="s">
        <v>365</v>
      </c>
      <c r="I292" t="s">
        <v>52</v>
      </c>
      <c r="J292" t="s">
        <v>133</v>
      </c>
      <c r="K292" t="str">
        <f>VLOOKUP(tblSalaries[[#This Row],[Where do you work]],tblCountries[[Actual]:[Mapping]],2,FALSE)</f>
        <v>Saudi Arabia</v>
      </c>
      <c r="L292" t="s">
        <v>9</v>
      </c>
    </row>
    <row r="293" spans="2:12" ht="15" customHeight="1">
      <c r="B293" t="s">
        <v>2296</v>
      </c>
      <c r="C293" s="1">
        <v>41055.054965277777</v>
      </c>
      <c r="D293" s="4" t="s">
        <v>366</v>
      </c>
      <c r="E293">
        <v>450000</v>
      </c>
      <c r="F293" t="s">
        <v>40</v>
      </c>
      <c r="G293" s="8">
        <f>tblSalaries[[#This Row],[clean Salary (in local currency)]]*VLOOKUP(tblSalaries[[#This Row],[Currency]],tblXrate[],2,FALSE)</f>
        <v>8013.5625093491553</v>
      </c>
      <c r="H293" t="s">
        <v>207</v>
      </c>
      <c r="I293" t="s">
        <v>20</v>
      </c>
      <c r="J293" t="s">
        <v>8</v>
      </c>
      <c r="K293" t="str">
        <f>VLOOKUP(tblSalaries[[#This Row],[Where do you work]],tblCountries[[Actual]:[Mapping]],2,FALSE)</f>
        <v>India</v>
      </c>
      <c r="L293" t="s">
        <v>9</v>
      </c>
    </row>
    <row r="294" spans="2:12" ht="15" customHeight="1">
      <c r="B294" t="s">
        <v>2297</v>
      </c>
      <c r="C294" s="1">
        <v>41055.054965277777</v>
      </c>
      <c r="D294" s="4">
        <v>50000</v>
      </c>
      <c r="E294">
        <v>50000</v>
      </c>
      <c r="F294" t="s">
        <v>6</v>
      </c>
      <c r="G294" s="8">
        <f>tblSalaries[[#This Row],[clean Salary (in local currency)]]*VLOOKUP(tblSalaries[[#This Row],[Currency]],tblXrate[],2,FALSE)</f>
        <v>50000</v>
      </c>
      <c r="H294" t="s">
        <v>367</v>
      </c>
      <c r="I294" t="s">
        <v>20</v>
      </c>
      <c r="J294" t="s">
        <v>15</v>
      </c>
      <c r="K294" t="str">
        <f>VLOOKUP(tblSalaries[[#This Row],[Where do you work]],tblCountries[[Actual]:[Mapping]],2,FALSE)</f>
        <v>USA</v>
      </c>
      <c r="L294" t="s">
        <v>13</v>
      </c>
    </row>
    <row r="295" spans="2:12" ht="15" customHeight="1">
      <c r="B295" t="s">
        <v>2298</v>
      </c>
      <c r="C295" s="1">
        <v>41055.055115740739</v>
      </c>
      <c r="D295" s="4">
        <v>45000</v>
      </c>
      <c r="E295">
        <v>45000</v>
      </c>
      <c r="F295" t="s">
        <v>6</v>
      </c>
      <c r="G295" s="8">
        <f>tblSalaries[[#This Row],[clean Salary (in local currency)]]*VLOOKUP(tblSalaries[[#This Row],[Currency]],tblXrate[],2,FALSE)</f>
        <v>45000</v>
      </c>
      <c r="H295" t="s">
        <v>368</v>
      </c>
      <c r="I295" t="s">
        <v>20</v>
      </c>
      <c r="J295" t="s">
        <v>15</v>
      </c>
      <c r="K295" t="str">
        <f>VLOOKUP(tblSalaries[[#This Row],[Where do you work]],tblCountries[[Actual]:[Mapping]],2,FALSE)</f>
        <v>USA</v>
      </c>
      <c r="L295" t="s">
        <v>9</v>
      </c>
    </row>
    <row r="296" spans="2:12" ht="15" customHeight="1">
      <c r="B296" t="s">
        <v>2299</v>
      </c>
      <c r="C296" s="1">
        <v>41055.055289351854</v>
      </c>
      <c r="D296" s="4" t="s">
        <v>369</v>
      </c>
      <c r="E296">
        <v>180000</v>
      </c>
      <c r="F296" t="s">
        <v>40</v>
      </c>
      <c r="G296" s="8">
        <f>tblSalaries[[#This Row],[clean Salary (in local currency)]]*VLOOKUP(tblSalaries[[#This Row],[Currency]],tblXrate[],2,FALSE)</f>
        <v>3205.4250037396623</v>
      </c>
      <c r="H296" t="s">
        <v>370</v>
      </c>
      <c r="I296" t="s">
        <v>52</v>
      </c>
      <c r="J296" t="s">
        <v>8</v>
      </c>
      <c r="K296" t="str">
        <f>VLOOKUP(tblSalaries[[#This Row],[Where do you work]],tblCountries[[Actual]:[Mapping]],2,FALSE)</f>
        <v>India</v>
      </c>
      <c r="L296" t="s">
        <v>9</v>
      </c>
    </row>
    <row r="297" spans="2:12" ht="15" customHeight="1">
      <c r="B297" t="s">
        <v>2300</v>
      </c>
      <c r="C297" s="1">
        <v>41055.055567129632</v>
      </c>
      <c r="D297" s="4">
        <v>60000</v>
      </c>
      <c r="E297">
        <v>60000</v>
      </c>
      <c r="F297" t="s">
        <v>6</v>
      </c>
      <c r="G297" s="8">
        <f>tblSalaries[[#This Row],[clean Salary (in local currency)]]*VLOOKUP(tblSalaries[[#This Row],[Currency]],tblXrate[],2,FALSE)</f>
        <v>60000</v>
      </c>
      <c r="H297" t="s">
        <v>371</v>
      </c>
      <c r="I297" t="s">
        <v>52</v>
      </c>
      <c r="J297" t="s">
        <v>15</v>
      </c>
      <c r="K297" t="str">
        <f>VLOOKUP(tblSalaries[[#This Row],[Where do you work]],tblCountries[[Actual]:[Mapping]],2,FALSE)</f>
        <v>USA</v>
      </c>
      <c r="L297" t="s">
        <v>13</v>
      </c>
    </row>
    <row r="298" spans="2:12" ht="15" customHeight="1">
      <c r="B298" t="s">
        <v>2301</v>
      </c>
      <c r="C298" s="1">
        <v>41055.056087962963</v>
      </c>
      <c r="D298" s="4">
        <v>31000</v>
      </c>
      <c r="E298">
        <v>31000</v>
      </c>
      <c r="F298" t="s">
        <v>6</v>
      </c>
      <c r="G298" s="8">
        <f>tblSalaries[[#This Row],[clean Salary (in local currency)]]*VLOOKUP(tblSalaries[[#This Row],[Currency]],tblXrate[],2,FALSE)</f>
        <v>31000</v>
      </c>
      <c r="H298" t="s">
        <v>372</v>
      </c>
      <c r="I298" t="s">
        <v>67</v>
      </c>
      <c r="J298" t="s">
        <v>15</v>
      </c>
      <c r="K298" t="str">
        <f>VLOOKUP(tblSalaries[[#This Row],[Where do you work]],tblCountries[[Actual]:[Mapping]],2,FALSE)</f>
        <v>USA</v>
      </c>
      <c r="L298" t="s">
        <v>18</v>
      </c>
    </row>
    <row r="299" spans="2:12" ht="15" customHeight="1">
      <c r="B299" t="s">
        <v>2302</v>
      </c>
      <c r="C299" s="1">
        <v>41055.056319444448</v>
      </c>
      <c r="D299" s="4">
        <v>75000</v>
      </c>
      <c r="E299">
        <v>75000</v>
      </c>
      <c r="F299" t="s">
        <v>6</v>
      </c>
      <c r="G299" s="8">
        <f>tblSalaries[[#This Row],[clean Salary (in local currency)]]*VLOOKUP(tblSalaries[[#This Row],[Currency]],tblXrate[],2,FALSE)</f>
        <v>75000</v>
      </c>
      <c r="H299" t="s">
        <v>373</v>
      </c>
      <c r="I299" t="s">
        <v>20</v>
      </c>
      <c r="J299" t="s">
        <v>15</v>
      </c>
      <c r="K299" t="str">
        <f>VLOOKUP(tblSalaries[[#This Row],[Where do you work]],tblCountries[[Actual]:[Mapping]],2,FALSE)</f>
        <v>USA</v>
      </c>
      <c r="L299" t="s">
        <v>9</v>
      </c>
    </row>
    <row r="300" spans="2:12" ht="15" customHeight="1">
      <c r="B300" t="s">
        <v>2303</v>
      </c>
      <c r="C300" s="1">
        <v>41055.05704861111</v>
      </c>
      <c r="D300" s="4">
        <v>16000</v>
      </c>
      <c r="E300">
        <v>16000</v>
      </c>
      <c r="F300" t="s">
        <v>6</v>
      </c>
      <c r="G300" s="8">
        <f>tblSalaries[[#This Row],[clean Salary (in local currency)]]*VLOOKUP(tblSalaries[[#This Row],[Currency]],tblXrate[],2,FALSE)</f>
        <v>16000</v>
      </c>
      <c r="H300" t="s">
        <v>374</v>
      </c>
      <c r="I300" t="s">
        <v>4001</v>
      </c>
      <c r="J300" t="s">
        <v>15</v>
      </c>
      <c r="K300" t="str">
        <f>VLOOKUP(tblSalaries[[#This Row],[Where do you work]],tblCountries[[Actual]:[Mapping]],2,FALSE)</f>
        <v>USA</v>
      </c>
      <c r="L300" t="s">
        <v>25</v>
      </c>
    </row>
    <row r="301" spans="2:12" ht="15" customHeight="1">
      <c r="B301" t="s">
        <v>2304</v>
      </c>
      <c r="C301" s="1">
        <v>41055.057199074072</v>
      </c>
      <c r="D301" s="4" t="s">
        <v>375</v>
      </c>
      <c r="E301">
        <v>36000</v>
      </c>
      <c r="F301" t="s">
        <v>6</v>
      </c>
      <c r="G301" s="8">
        <f>tblSalaries[[#This Row],[clean Salary (in local currency)]]*VLOOKUP(tblSalaries[[#This Row],[Currency]],tblXrate[],2,FALSE)</f>
        <v>36000</v>
      </c>
      <c r="H301" t="s">
        <v>376</v>
      </c>
      <c r="I301" t="s">
        <v>20</v>
      </c>
      <c r="J301" t="s">
        <v>15</v>
      </c>
      <c r="K301" t="str">
        <f>VLOOKUP(tblSalaries[[#This Row],[Where do you work]],tblCountries[[Actual]:[Mapping]],2,FALSE)</f>
        <v>USA</v>
      </c>
      <c r="L301" t="s">
        <v>13</v>
      </c>
    </row>
    <row r="302" spans="2:12" ht="15" customHeight="1">
      <c r="B302" t="s">
        <v>2305</v>
      </c>
      <c r="C302" s="1">
        <v>41055.05740740741</v>
      </c>
      <c r="D302" s="4">
        <v>42000</v>
      </c>
      <c r="E302">
        <v>42000</v>
      </c>
      <c r="F302" t="s">
        <v>86</v>
      </c>
      <c r="G302" s="8">
        <f>tblSalaries[[#This Row],[clean Salary (in local currency)]]*VLOOKUP(tblSalaries[[#This Row],[Currency]],tblXrate[],2,FALSE)</f>
        <v>41301.183967273726</v>
      </c>
      <c r="H302" t="s">
        <v>14</v>
      </c>
      <c r="I302" t="s">
        <v>20</v>
      </c>
      <c r="J302" t="s">
        <v>88</v>
      </c>
      <c r="K302" t="str">
        <f>VLOOKUP(tblSalaries[[#This Row],[Where do you work]],tblCountries[[Actual]:[Mapping]],2,FALSE)</f>
        <v>Canada</v>
      </c>
      <c r="L302" t="s">
        <v>13</v>
      </c>
    </row>
    <row r="303" spans="2:12" ht="15" customHeight="1">
      <c r="B303" t="s">
        <v>2306</v>
      </c>
      <c r="C303" s="1">
        <v>41055.05746527778</v>
      </c>
      <c r="D303" s="4">
        <v>53000</v>
      </c>
      <c r="E303">
        <v>53000</v>
      </c>
      <c r="F303" t="s">
        <v>6</v>
      </c>
      <c r="G303" s="8">
        <f>tblSalaries[[#This Row],[clean Salary (in local currency)]]*VLOOKUP(tblSalaries[[#This Row],[Currency]],tblXrate[],2,FALSE)</f>
        <v>53000</v>
      </c>
      <c r="H303" t="s">
        <v>153</v>
      </c>
      <c r="I303" t="s">
        <v>20</v>
      </c>
      <c r="J303" t="s">
        <v>15</v>
      </c>
      <c r="K303" t="str">
        <f>VLOOKUP(tblSalaries[[#This Row],[Where do you work]],tblCountries[[Actual]:[Mapping]],2,FALSE)</f>
        <v>USA</v>
      </c>
      <c r="L303" t="s">
        <v>9</v>
      </c>
    </row>
    <row r="304" spans="2:12" ht="15" customHeight="1">
      <c r="B304" t="s">
        <v>2307</v>
      </c>
      <c r="C304" s="1">
        <v>41055.057500000003</v>
      </c>
      <c r="D304" s="4" t="s">
        <v>377</v>
      </c>
      <c r="E304">
        <v>65000</v>
      </c>
      <c r="F304" t="s">
        <v>22</v>
      </c>
      <c r="G304" s="8">
        <f>tblSalaries[[#This Row],[clean Salary (in local currency)]]*VLOOKUP(tblSalaries[[#This Row],[Currency]],tblXrate[],2,FALSE)</f>
        <v>82575.963534454509</v>
      </c>
      <c r="H304" t="s">
        <v>270</v>
      </c>
      <c r="I304" t="s">
        <v>488</v>
      </c>
      <c r="J304" t="s">
        <v>378</v>
      </c>
      <c r="K304" t="str">
        <f>VLOOKUP(tblSalaries[[#This Row],[Where do you work]],tblCountries[[Actual]:[Mapping]],2,FALSE)</f>
        <v>Germany</v>
      </c>
      <c r="L304" t="s">
        <v>13</v>
      </c>
    </row>
    <row r="305" spans="2:12" ht="15" customHeight="1">
      <c r="B305" t="s">
        <v>2308</v>
      </c>
      <c r="C305" s="1">
        <v>41055.057592592595</v>
      </c>
      <c r="D305" s="4">
        <v>67000</v>
      </c>
      <c r="E305">
        <v>67000</v>
      </c>
      <c r="F305" t="s">
        <v>6</v>
      </c>
      <c r="G305" s="8">
        <f>tblSalaries[[#This Row],[clean Salary (in local currency)]]*VLOOKUP(tblSalaries[[#This Row],[Currency]],tblXrate[],2,FALSE)</f>
        <v>67000</v>
      </c>
      <c r="H305" t="s">
        <v>379</v>
      </c>
      <c r="I305" t="s">
        <v>20</v>
      </c>
      <c r="J305" t="s">
        <v>15</v>
      </c>
      <c r="K305" t="str">
        <f>VLOOKUP(tblSalaries[[#This Row],[Where do you work]],tblCountries[[Actual]:[Mapping]],2,FALSE)</f>
        <v>USA</v>
      </c>
      <c r="L305" t="s">
        <v>9</v>
      </c>
    </row>
    <row r="306" spans="2:12" ht="15" customHeight="1">
      <c r="B306" t="s">
        <v>2309</v>
      </c>
      <c r="C306" s="1">
        <v>41055.057881944442</v>
      </c>
      <c r="D306" s="4">
        <v>12000</v>
      </c>
      <c r="E306">
        <v>12000</v>
      </c>
      <c r="F306" t="s">
        <v>6</v>
      </c>
      <c r="G306" s="8">
        <f>tblSalaries[[#This Row],[clean Salary (in local currency)]]*VLOOKUP(tblSalaries[[#This Row],[Currency]],tblXrate[],2,FALSE)</f>
        <v>12000</v>
      </c>
      <c r="H306" t="s">
        <v>20</v>
      </c>
      <c r="I306" t="s">
        <v>20</v>
      </c>
      <c r="J306" t="s">
        <v>8</v>
      </c>
      <c r="K306" t="str">
        <f>VLOOKUP(tblSalaries[[#This Row],[Where do you work]],tblCountries[[Actual]:[Mapping]],2,FALSE)</f>
        <v>India</v>
      </c>
      <c r="L306" t="s">
        <v>13</v>
      </c>
    </row>
    <row r="307" spans="2:12" ht="15" customHeight="1">
      <c r="B307" t="s">
        <v>2310</v>
      </c>
      <c r="C307" s="1">
        <v>41055.058136574073</v>
      </c>
      <c r="D307" s="4">
        <v>85000</v>
      </c>
      <c r="E307">
        <v>85000</v>
      </c>
      <c r="F307" t="s">
        <v>6</v>
      </c>
      <c r="G307" s="8">
        <f>tblSalaries[[#This Row],[clean Salary (in local currency)]]*VLOOKUP(tblSalaries[[#This Row],[Currency]],tblXrate[],2,FALSE)</f>
        <v>85000</v>
      </c>
      <c r="H307" t="s">
        <v>380</v>
      </c>
      <c r="I307" t="s">
        <v>488</v>
      </c>
      <c r="J307" t="s">
        <v>15</v>
      </c>
      <c r="K307" t="str">
        <f>VLOOKUP(tblSalaries[[#This Row],[Where do you work]],tblCountries[[Actual]:[Mapping]],2,FALSE)</f>
        <v>USA</v>
      </c>
      <c r="L307" t="s">
        <v>13</v>
      </c>
    </row>
    <row r="308" spans="2:12" ht="15" customHeight="1">
      <c r="B308" t="s">
        <v>2311</v>
      </c>
      <c r="C308" s="1">
        <v>41055.058217592596</v>
      </c>
      <c r="D308" s="4">
        <v>200000</v>
      </c>
      <c r="E308">
        <v>200000</v>
      </c>
      <c r="F308" t="s">
        <v>22</v>
      </c>
      <c r="G308" s="8">
        <f>tblSalaries[[#This Row],[clean Salary (in local currency)]]*VLOOKUP(tblSalaries[[#This Row],[Currency]],tblXrate[],2,FALSE)</f>
        <v>254079.88779832155</v>
      </c>
      <c r="H308" t="s">
        <v>381</v>
      </c>
      <c r="I308" t="s">
        <v>3999</v>
      </c>
      <c r="J308" t="s">
        <v>382</v>
      </c>
      <c r="K308" t="str">
        <f>VLOOKUP(tblSalaries[[#This Row],[Where do you work]],tblCountries[[Actual]:[Mapping]],2,FALSE)</f>
        <v>Netherlands</v>
      </c>
      <c r="L308" t="s">
        <v>13</v>
      </c>
    </row>
    <row r="309" spans="2:12" ht="15" customHeight="1">
      <c r="B309" t="s">
        <v>2312</v>
      </c>
      <c r="C309" s="1">
        <v>41055.058298611111</v>
      </c>
      <c r="D309" s="4">
        <v>40000</v>
      </c>
      <c r="E309">
        <v>40000</v>
      </c>
      <c r="F309" t="s">
        <v>6</v>
      </c>
      <c r="G309" s="8">
        <f>tblSalaries[[#This Row],[clean Salary (in local currency)]]*VLOOKUP(tblSalaries[[#This Row],[Currency]],tblXrate[],2,FALSE)</f>
        <v>40000</v>
      </c>
      <c r="H309" t="s">
        <v>383</v>
      </c>
      <c r="I309" t="s">
        <v>52</v>
      </c>
      <c r="J309" t="s">
        <v>15</v>
      </c>
      <c r="K309" t="str">
        <f>VLOOKUP(tblSalaries[[#This Row],[Where do you work]],tblCountries[[Actual]:[Mapping]],2,FALSE)</f>
        <v>USA</v>
      </c>
      <c r="L309" t="s">
        <v>9</v>
      </c>
    </row>
    <row r="310" spans="2:12" ht="15" customHeight="1">
      <c r="B310" t="s">
        <v>2313</v>
      </c>
      <c r="C310" s="1">
        <v>41055.058368055557</v>
      </c>
      <c r="D310" s="4" t="s">
        <v>384</v>
      </c>
      <c r="E310">
        <v>20000</v>
      </c>
      <c r="F310" t="s">
        <v>69</v>
      </c>
      <c r="G310" s="8">
        <f>tblSalaries[[#This Row],[clean Salary (in local currency)]]*VLOOKUP(tblSalaries[[#This Row],[Currency]],tblXrate[],2,FALSE)</f>
        <v>31523.565441345683</v>
      </c>
      <c r="H310" t="s">
        <v>385</v>
      </c>
      <c r="I310" t="s">
        <v>279</v>
      </c>
      <c r="J310" t="s">
        <v>71</v>
      </c>
      <c r="K310" t="str">
        <f>VLOOKUP(tblSalaries[[#This Row],[Where do you work]],tblCountries[[Actual]:[Mapping]],2,FALSE)</f>
        <v>UK</v>
      </c>
      <c r="L310" t="s">
        <v>25</v>
      </c>
    </row>
    <row r="311" spans="2:12" ht="15" customHeight="1">
      <c r="B311" t="s">
        <v>2314</v>
      </c>
      <c r="C311" s="1">
        <v>41055.05908564815</v>
      </c>
      <c r="D311" s="4">
        <v>41000</v>
      </c>
      <c r="E311">
        <v>41000</v>
      </c>
      <c r="F311" t="s">
        <v>6</v>
      </c>
      <c r="G311" s="8">
        <f>tblSalaries[[#This Row],[clean Salary (in local currency)]]*VLOOKUP(tblSalaries[[#This Row],[Currency]],tblXrate[],2,FALSE)</f>
        <v>41000</v>
      </c>
      <c r="H311" t="s">
        <v>386</v>
      </c>
      <c r="I311" t="s">
        <v>20</v>
      </c>
      <c r="J311" t="s">
        <v>15</v>
      </c>
      <c r="K311" t="str">
        <f>VLOOKUP(tblSalaries[[#This Row],[Where do you work]],tblCountries[[Actual]:[Mapping]],2,FALSE)</f>
        <v>USA</v>
      </c>
      <c r="L311" t="s">
        <v>9</v>
      </c>
    </row>
    <row r="312" spans="2:12" ht="15" customHeight="1">
      <c r="B312" t="s">
        <v>2315</v>
      </c>
      <c r="C312" s="1">
        <v>41055.05909722222</v>
      </c>
      <c r="D312" s="4">
        <v>1400000</v>
      </c>
      <c r="E312">
        <v>1400000</v>
      </c>
      <c r="F312" t="s">
        <v>40</v>
      </c>
      <c r="G312" s="8">
        <f>tblSalaries[[#This Row],[clean Salary (in local currency)]]*VLOOKUP(tblSalaries[[#This Row],[Currency]],tblXrate[],2,FALSE)</f>
        <v>24931.083362419595</v>
      </c>
      <c r="H312" t="s">
        <v>387</v>
      </c>
      <c r="I312" t="s">
        <v>52</v>
      </c>
      <c r="J312" t="s">
        <v>8</v>
      </c>
      <c r="K312" t="str">
        <f>VLOOKUP(tblSalaries[[#This Row],[Where do you work]],tblCountries[[Actual]:[Mapping]],2,FALSE)</f>
        <v>India</v>
      </c>
      <c r="L312" t="s">
        <v>25</v>
      </c>
    </row>
    <row r="313" spans="2:12" ht="15" customHeight="1">
      <c r="B313" t="s">
        <v>2316</v>
      </c>
      <c r="C313" s="1">
        <v>41055.059374999997</v>
      </c>
      <c r="D313" s="4">
        <v>125000</v>
      </c>
      <c r="E313">
        <v>125000</v>
      </c>
      <c r="F313" t="s">
        <v>6</v>
      </c>
      <c r="G313" s="8">
        <f>tblSalaries[[#This Row],[clean Salary (in local currency)]]*VLOOKUP(tblSalaries[[#This Row],[Currency]],tblXrate[],2,FALSE)</f>
        <v>125000</v>
      </c>
      <c r="H313" t="s">
        <v>388</v>
      </c>
      <c r="I313" t="s">
        <v>52</v>
      </c>
      <c r="J313" t="s">
        <v>15</v>
      </c>
      <c r="K313" t="str">
        <f>VLOOKUP(tblSalaries[[#This Row],[Where do you work]],tblCountries[[Actual]:[Mapping]],2,FALSE)</f>
        <v>USA</v>
      </c>
      <c r="L313" t="s">
        <v>9</v>
      </c>
    </row>
    <row r="314" spans="2:12" ht="15" customHeight="1">
      <c r="B314" t="s">
        <v>2317</v>
      </c>
      <c r="C314" s="1">
        <v>41055.060023148151</v>
      </c>
      <c r="D314" s="4">
        <v>60000</v>
      </c>
      <c r="E314">
        <v>60000</v>
      </c>
      <c r="F314" t="s">
        <v>86</v>
      </c>
      <c r="G314" s="8">
        <f>tblSalaries[[#This Row],[clean Salary (in local currency)]]*VLOOKUP(tblSalaries[[#This Row],[Currency]],tblXrate[],2,FALSE)</f>
        <v>59001.691381819612</v>
      </c>
      <c r="H314" t="s">
        <v>389</v>
      </c>
      <c r="I314" t="s">
        <v>20</v>
      </c>
      <c r="J314" t="s">
        <v>88</v>
      </c>
      <c r="K314" t="str">
        <f>VLOOKUP(tblSalaries[[#This Row],[Where do you work]],tblCountries[[Actual]:[Mapping]],2,FALSE)</f>
        <v>Canada</v>
      </c>
      <c r="L314" t="s">
        <v>13</v>
      </c>
    </row>
    <row r="315" spans="2:12" ht="15" customHeight="1">
      <c r="B315" t="s">
        <v>2318</v>
      </c>
      <c r="C315" s="1">
        <v>41055.060150462959</v>
      </c>
      <c r="D315" s="4" t="s">
        <v>390</v>
      </c>
      <c r="E315">
        <v>150000</v>
      </c>
      <c r="F315" t="s">
        <v>391</v>
      </c>
      <c r="G315" s="8">
        <f>tblSalaries[[#This Row],[clean Salary (in local currency)]]*VLOOKUP(tblSalaries[[#This Row],[Currency]],tblXrate[],2,FALSE)</f>
        <v>10956.982885192734</v>
      </c>
      <c r="H315" t="s">
        <v>392</v>
      </c>
      <c r="I315" t="s">
        <v>20</v>
      </c>
      <c r="J315" t="s">
        <v>166</v>
      </c>
      <c r="K315" t="str">
        <f>VLOOKUP(tblSalaries[[#This Row],[Where do you work]],tblCountries[[Actual]:[Mapping]],2,FALSE)</f>
        <v>Mexico</v>
      </c>
      <c r="L315" t="s">
        <v>13</v>
      </c>
    </row>
    <row r="316" spans="2:12" ht="15" customHeight="1">
      <c r="B316" t="s">
        <v>2319</v>
      </c>
      <c r="C316" s="1">
        <v>41055.060324074075</v>
      </c>
      <c r="D316" s="4">
        <v>70000</v>
      </c>
      <c r="E316">
        <v>70000</v>
      </c>
      <c r="F316" t="s">
        <v>6</v>
      </c>
      <c r="G316" s="8">
        <f>tblSalaries[[#This Row],[clean Salary (in local currency)]]*VLOOKUP(tblSalaries[[#This Row],[Currency]],tblXrate[],2,FALSE)</f>
        <v>70000</v>
      </c>
      <c r="H316" t="s">
        <v>20</v>
      </c>
      <c r="I316" t="s">
        <v>20</v>
      </c>
      <c r="J316" t="s">
        <v>15</v>
      </c>
      <c r="K316" t="str">
        <f>VLOOKUP(tblSalaries[[#This Row],[Where do you work]],tblCountries[[Actual]:[Mapping]],2,FALSE)</f>
        <v>USA</v>
      </c>
      <c r="L316" t="s">
        <v>18</v>
      </c>
    </row>
    <row r="317" spans="2:12" ht="15" customHeight="1">
      <c r="B317" t="s">
        <v>2320</v>
      </c>
      <c r="C317" s="1">
        <v>41055.06045138889</v>
      </c>
      <c r="D317" s="4">
        <v>400000</v>
      </c>
      <c r="E317">
        <v>400000</v>
      </c>
      <c r="F317" t="s">
        <v>6</v>
      </c>
      <c r="G317" s="8">
        <f>tblSalaries[[#This Row],[clean Salary (in local currency)]]*VLOOKUP(tblSalaries[[#This Row],[Currency]],tblXrate[],2,FALSE)</f>
        <v>400000</v>
      </c>
      <c r="H317" t="s">
        <v>393</v>
      </c>
      <c r="I317" t="s">
        <v>67</v>
      </c>
      <c r="J317" t="s">
        <v>15</v>
      </c>
      <c r="K317" t="str">
        <f>VLOOKUP(tblSalaries[[#This Row],[Where do you work]],tblCountries[[Actual]:[Mapping]],2,FALSE)</f>
        <v>USA</v>
      </c>
      <c r="L317" t="s">
        <v>13</v>
      </c>
    </row>
    <row r="318" spans="2:12" ht="15" customHeight="1">
      <c r="B318" t="s">
        <v>2321</v>
      </c>
      <c r="C318" s="1">
        <v>41055.060717592591</v>
      </c>
      <c r="D318" s="4">
        <v>55</v>
      </c>
      <c r="E318">
        <v>55000</v>
      </c>
      <c r="F318" t="s">
        <v>6</v>
      </c>
      <c r="G318" s="8">
        <f>tblSalaries[[#This Row],[clean Salary (in local currency)]]*VLOOKUP(tblSalaries[[#This Row],[Currency]],tblXrate[],2,FALSE)</f>
        <v>55000</v>
      </c>
      <c r="H318" t="s">
        <v>207</v>
      </c>
      <c r="I318" t="s">
        <v>20</v>
      </c>
      <c r="J318" t="s">
        <v>15</v>
      </c>
      <c r="K318" t="str">
        <f>VLOOKUP(tblSalaries[[#This Row],[Where do you work]],tblCountries[[Actual]:[Mapping]],2,FALSE)</f>
        <v>USA</v>
      </c>
      <c r="L318" t="s">
        <v>9</v>
      </c>
    </row>
    <row r="319" spans="2:12" ht="15" customHeight="1">
      <c r="B319" t="s">
        <v>2322</v>
      </c>
      <c r="C319" s="1">
        <v>41055.060752314814</v>
      </c>
      <c r="D319" s="4">
        <v>60000</v>
      </c>
      <c r="E319">
        <v>60000</v>
      </c>
      <c r="F319" t="s">
        <v>6</v>
      </c>
      <c r="G319" s="8">
        <f>tblSalaries[[#This Row],[clean Salary (in local currency)]]*VLOOKUP(tblSalaries[[#This Row],[Currency]],tblXrate[],2,FALSE)</f>
        <v>60000</v>
      </c>
      <c r="H319" t="s">
        <v>394</v>
      </c>
      <c r="I319" t="s">
        <v>20</v>
      </c>
      <c r="J319" t="s">
        <v>15</v>
      </c>
      <c r="K319" t="str">
        <f>VLOOKUP(tblSalaries[[#This Row],[Where do you work]],tblCountries[[Actual]:[Mapping]],2,FALSE)</f>
        <v>USA</v>
      </c>
      <c r="L319" t="s">
        <v>9</v>
      </c>
    </row>
    <row r="320" spans="2:12" ht="15" customHeight="1">
      <c r="B320" t="s">
        <v>2323</v>
      </c>
      <c r="C320" s="1">
        <v>41055.060925925929</v>
      </c>
      <c r="D320" s="4" t="s">
        <v>395</v>
      </c>
      <c r="E320">
        <v>1000000</v>
      </c>
      <c r="F320" t="s">
        <v>40</v>
      </c>
      <c r="G320" s="8">
        <f>tblSalaries[[#This Row],[clean Salary (in local currency)]]*VLOOKUP(tblSalaries[[#This Row],[Currency]],tblXrate[],2,FALSE)</f>
        <v>17807.916687442568</v>
      </c>
      <c r="H320" t="s">
        <v>52</v>
      </c>
      <c r="I320" t="s">
        <v>52</v>
      </c>
      <c r="J320" t="s">
        <v>8</v>
      </c>
      <c r="K320" t="str">
        <f>VLOOKUP(tblSalaries[[#This Row],[Where do you work]],tblCountries[[Actual]:[Mapping]],2,FALSE)</f>
        <v>India</v>
      </c>
      <c r="L320" t="s">
        <v>9</v>
      </c>
    </row>
    <row r="321" spans="2:12" ht="15" customHeight="1">
      <c r="B321" t="s">
        <v>2324</v>
      </c>
      <c r="C321" s="1">
        <v>41055.061018518521</v>
      </c>
      <c r="D321" s="4">
        <v>40000</v>
      </c>
      <c r="E321">
        <v>40000</v>
      </c>
      <c r="F321" t="s">
        <v>6</v>
      </c>
      <c r="G321" s="8">
        <f>tblSalaries[[#This Row],[clean Salary (in local currency)]]*VLOOKUP(tblSalaries[[#This Row],[Currency]],tblXrate[],2,FALSE)</f>
        <v>40000</v>
      </c>
      <c r="H321" t="s">
        <v>396</v>
      </c>
      <c r="I321" t="s">
        <v>52</v>
      </c>
      <c r="J321" t="s">
        <v>38</v>
      </c>
      <c r="K321" t="str">
        <f>VLOOKUP(tblSalaries[[#This Row],[Where do you work]],tblCountries[[Actual]:[Mapping]],2,FALSE)</f>
        <v>Hungary</v>
      </c>
      <c r="L321" t="s">
        <v>9</v>
      </c>
    </row>
    <row r="322" spans="2:12" ht="15" customHeight="1">
      <c r="B322" t="s">
        <v>2325</v>
      </c>
      <c r="C322" s="1">
        <v>41055.061539351853</v>
      </c>
      <c r="D322" s="4">
        <v>137500</v>
      </c>
      <c r="E322">
        <v>137500</v>
      </c>
      <c r="F322" t="s">
        <v>6</v>
      </c>
      <c r="G322" s="8">
        <f>tblSalaries[[#This Row],[clean Salary (in local currency)]]*VLOOKUP(tblSalaries[[#This Row],[Currency]],tblXrate[],2,FALSE)</f>
        <v>137500</v>
      </c>
      <c r="H322" t="s">
        <v>397</v>
      </c>
      <c r="I322" t="s">
        <v>20</v>
      </c>
      <c r="J322" t="s">
        <v>15</v>
      </c>
      <c r="K322" t="str">
        <f>VLOOKUP(tblSalaries[[#This Row],[Where do you work]],tblCountries[[Actual]:[Mapping]],2,FALSE)</f>
        <v>USA</v>
      </c>
      <c r="L322" t="s">
        <v>9</v>
      </c>
    </row>
    <row r="323" spans="2:12" ht="15" customHeight="1">
      <c r="B323" t="s">
        <v>2326</v>
      </c>
      <c r="C323" s="1">
        <v>41055.062175925923</v>
      </c>
      <c r="D323" s="4" t="s">
        <v>398</v>
      </c>
      <c r="E323">
        <v>4545</v>
      </c>
      <c r="F323" t="s">
        <v>6</v>
      </c>
      <c r="G323" s="8">
        <f>tblSalaries[[#This Row],[clean Salary (in local currency)]]*VLOOKUP(tblSalaries[[#This Row],[Currency]],tblXrate[],2,FALSE)</f>
        <v>4545</v>
      </c>
      <c r="H323" t="s">
        <v>399</v>
      </c>
      <c r="I323" t="s">
        <v>20</v>
      </c>
      <c r="J323" t="s">
        <v>111</v>
      </c>
      <c r="K323" t="str">
        <f>VLOOKUP(tblSalaries[[#This Row],[Where do you work]],tblCountries[[Actual]:[Mapping]],2,FALSE)</f>
        <v>Brasil</v>
      </c>
      <c r="L323" t="s">
        <v>13</v>
      </c>
    </row>
    <row r="324" spans="2:12" ht="15" customHeight="1">
      <c r="B324" t="s">
        <v>2327</v>
      </c>
      <c r="C324" s="1">
        <v>41055.0622337963</v>
      </c>
      <c r="D324" s="4" t="s">
        <v>400</v>
      </c>
      <c r="E324">
        <v>29000</v>
      </c>
      <c r="F324" t="s">
        <v>69</v>
      </c>
      <c r="G324" s="8">
        <f>tblSalaries[[#This Row],[clean Salary (in local currency)]]*VLOOKUP(tblSalaries[[#This Row],[Currency]],tblXrate[],2,FALSE)</f>
        <v>45709.169889951241</v>
      </c>
      <c r="H324" t="s">
        <v>401</v>
      </c>
      <c r="I324" t="s">
        <v>20</v>
      </c>
      <c r="J324" t="s">
        <v>71</v>
      </c>
      <c r="K324" t="str">
        <f>VLOOKUP(tblSalaries[[#This Row],[Where do you work]],tblCountries[[Actual]:[Mapping]],2,FALSE)</f>
        <v>UK</v>
      </c>
      <c r="L324" t="s">
        <v>9</v>
      </c>
    </row>
    <row r="325" spans="2:12" ht="15" customHeight="1">
      <c r="B325" t="s">
        <v>2328</v>
      </c>
      <c r="C325" s="1">
        <v>41055.062638888892</v>
      </c>
      <c r="D325" s="4">
        <v>47000</v>
      </c>
      <c r="E325">
        <v>47000</v>
      </c>
      <c r="F325" t="s">
        <v>6</v>
      </c>
      <c r="G325" s="8">
        <f>tblSalaries[[#This Row],[clean Salary (in local currency)]]*VLOOKUP(tblSalaries[[#This Row],[Currency]],tblXrate[],2,FALSE)</f>
        <v>47000</v>
      </c>
      <c r="H325" t="s">
        <v>402</v>
      </c>
      <c r="I325" t="s">
        <v>67</v>
      </c>
      <c r="J325" t="s">
        <v>15</v>
      </c>
      <c r="K325" t="str">
        <f>VLOOKUP(tblSalaries[[#This Row],[Where do you work]],tblCountries[[Actual]:[Mapping]],2,FALSE)</f>
        <v>USA</v>
      </c>
      <c r="L325" t="s">
        <v>9</v>
      </c>
    </row>
    <row r="326" spans="2:12" ht="15" customHeight="1">
      <c r="B326" t="s">
        <v>2329</v>
      </c>
      <c r="C326" s="1">
        <v>41055.062951388885</v>
      </c>
      <c r="D326" s="4">
        <v>65000</v>
      </c>
      <c r="E326">
        <v>65000</v>
      </c>
      <c r="F326" t="s">
        <v>6</v>
      </c>
      <c r="G326" s="8">
        <f>tblSalaries[[#This Row],[clean Salary (in local currency)]]*VLOOKUP(tblSalaries[[#This Row],[Currency]],tblXrate[],2,FALSE)</f>
        <v>65000</v>
      </c>
      <c r="H326" t="s">
        <v>42</v>
      </c>
      <c r="I326" t="s">
        <v>20</v>
      </c>
      <c r="J326" t="s">
        <v>15</v>
      </c>
      <c r="K326" t="str">
        <f>VLOOKUP(tblSalaries[[#This Row],[Where do you work]],tblCountries[[Actual]:[Mapping]],2,FALSE)</f>
        <v>USA</v>
      </c>
      <c r="L326" t="s">
        <v>13</v>
      </c>
    </row>
    <row r="327" spans="2:12" ht="15" customHeight="1">
      <c r="B327" t="s">
        <v>2330</v>
      </c>
      <c r="C327" s="1">
        <v>41055.063148148147</v>
      </c>
      <c r="D327" s="4" t="s">
        <v>403</v>
      </c>
      <c r="E327">
        <v>456000</v>
      </c>
      <c r="F327" t="s">
        <v>3951</v>
      </c>
      <c r="G327" s="8">
        <f>tblSalaries[[#This Row],[clean Salary (in local currency)]]*VLOOKUP(tblSalaries[[#This Row],[Currency]],tblXrate[],2,FALSE)</f>
        <v>10809.503829551191</v>
      </c>
      <c r="H327" t="s">
        <v>404</v>
      </c>
      <c r="I327" t="s">
        <v>3999</v>
      </c>
      <c r="J327" t="s">
        <v>347</v>
      </c>
      <c r="K327" t="str">
        <f>VLOOKUP(tblSalaries[[#This Row],[Where do you work]],tblCountries[[Actual]:[Mapping]],2,FALSE)</f>
        <v>Philippines</v>
      </c>
      <c r="L327" t="s">
        <v>9</v>
      </c>
    </row>
    <row r="328" spans="2:12" ht="15" customHeight="1">
      <c r="B328" t="s">
        <v>2331</v>
      </c>
      <c r="C328" s="1">
        <v>41055.06349537037</v>
      </c>
      <c r="D328" s="4">
        <v>92000</v>
      </c>
      <c r="E328">
        <v>92000</v>
      </c>
      <c r="F328" t="s">
        <v>6</v>
      </c>
      <c r="G328" s="8">
        <f>tblSalaries[[#This Row],[clean Salary (in local currency)]]*VLOOKUP(tblSalaries[[#This Row],[Currency]],tblXrate[],2,FALSE)</f>
        <v>92000</v>
      </c>
      <c r="H328" t="s">
        <v>405</v>
      </c>
      <c r="I328" t="s">
        <v>52</v>
      </c>
      <c r="J328" t="s">
        <v>15</v>
      </c>
      <c r="K328" t="str">
        <f>VLOOKUP(tblSalaries[[#This Row],[Where do you work]],tblCountries[[Actual]:[Mapping]],2,FALSE)</f>
        <v>USA</v>
      </c>
      <c r="L328" t="s">
        <v>9</v>
      </c>
    </row>
    <row r="329" spans="2:12" ht="15" customHeight="1">
      <c r="B329" t="s">
        <v>2332</v>
      </c>
      <c r="C329" s="1">
        <v>41055.063680555555</v>
      </c>
      <c r="D329" s="4" t="s">
        <v>406</v>
      </c>
      <c r="E329">
        <v>22000</v>
      </c>
      <c r="F329" t="s">
        <v>6</v>
      </c>
      <c r="G329" s="8">
        <f>tblSalaries[[#This Row],[clean Salary (in local currency)]]*VLOOKUP(tblSalaries[[#This Row],[Currency]],tblXrate[],2,FALSE)</f>
        <v>22000</v>
      </c>
      <c r="H329" t="s">
        <v>407</v>
      </c>
      <c r="I329" t="s">
        <v>52</v>
      </c>
      <c r="J329" t="s">
        <v>166</v>
      </c>
      <c r="K329" t="str">
        <f>VLOOKUP(tblSalaries[[#This Row],[Where do you work]],tblCountries[[Actual]:[Mapping]],2,FALSE)</f>
        <v>Mexico</v>
      </c>
      <c r="L329" t="s">
        <v>9</v>
      </c>
    </row>
    <row r="330" spans="2:12" ht="15" customHeight="1">
      <c r="B330" t="s">
        <v>2333</v>
      </c>
      <c r="C330" s="1">
        <v>41055.06386574074</v>
      </c>
      <c r="D330" s="4">
        <v>108000</v>
      </c>
      <c r="E330">
        <v>108000</v>
      </c>
      <c r="F330" t="s">
        <v>6</v>
      </c>
      <c r="G330" s="8">
        <f>tblSalaries[[#This Row],[clean Salary (in local currency)]]*VLOOKUP(tblSalaries[[#This Row],[Currency]],tblXrate[],2,FALSE)</f>
        <v>108000</v>
      </c>
      <c r="H330" t="s">
        <v>408</v>
      </c>
      <c r="I330" t="s">
        <v>52</v>
      </c>
      <c r="J330" t="s">
        <v>15</v>
      </c>
      <c r="K330" t="str">
        <f>VLOOKUP(tblSalaries[[#This Row],[Where do you work]],tblCountries[[Actual]:[Mapping]],2,FALSE)</f>
        <v>USA</v>
      </c>
      <c r="L330" t="s">
        <v>18</v>
      </c>
    </row>
    <row r="331" spans="2:12" ht="15" customHeight="1">
      <c r="B331" t="s">
        <v>2334</v>
      </c>
      <c r="C331" s="1">
        <v>41055.063981481479</v>
      </c>
      <c r="D331" s="4">
        <v>61000</v>
      </c>
      <c r="E331">
        <v>61000</v>
      </c>
      <c r="F331" t="s">
        <v>6</v>
      </c>
      <c r="G331" s="8">
        <f>tblSalaries[[#This Row],[clean Salary (in local currency)]]*VLOOKUP(tblSalaries[[#This Row],[Currency]],tblXrate[],2,FALSE)</f>
        <v>61000</v>
      </c>
      <c r="H331" t="s">
        <v>153</v>
      </c>
      <c r="I331" t="s">
        <v>20</v>
      </c>
      <c r="J331" t="s">
        <v>15</v>
      </c>
      <c r="K331" t="str">
        <f>VLOOKUP(tblSalaries[[#This Row],[Where do you work]],tblCountries[[Actual]:[Mapping]],2,FALSE)</f>
        <v>USA</v>
      </c>
      <c r="L331" t="s">
        <v>25</v>
      </c>
    </row>
    <row r="332" spans="2:12" ht="15" customHeight="1">
      <c r="B332" t="s">
        <v>2335</v>
      </c>
      <c r="C332" s="1">
        <v>41055.064050925925</v>
      </c>
      <c r="D332" s="4" t="s">
        <v>409</v>
      </c>
      <c r="E332">
        <v>65000</v>
      </c>
      <c r="F332" t="s">
        <v>86</v>
      </c>
      <c r="G332" s="8">
        <f>tblSalaries[[#This Row],[clean Salary (in local currency)]]*VLOOKUP(tblSalaries[[#This Row],[Currency]],tblXrate[],2,FALSE)</f>
        <v>63918.498996971248</v>
      </c>
      <c r="H332" t="s">
        <v>410</v>
      </c>
      <c r="I332" t="s">
        <v>52</v>
      </c>
      <c r="J332" t="s">
        <v>109</v>
      </c>
      <c r="K332" t="str">
        <f>VLOOKUP(tblSalaries[[#This Row],[Where do you work]],tblCountries[[Actual]:[Mapping]],2,FALSE)</f>
        <v>Canada</v>
      </c>
      <c r="L332" t="s">
        <v>18</v>
      </c>
    </row>
    <row r="333" spans="2:12" ht="15" customHeight="1">
      <c r="B333" t="s">
        <v>2336</v>
      </c>
      <c r="C333" s="1">
        <v>41055.064189814817</v>
      </c>
      <c r="D333" s="4">
        <v>50000</v>
      </c>
      <c r="E333">
        <v>50000</v>
      </c>
      <c r="F333" t="s">
        <v>6</v>
      </c>
      <c r="G333" s="8">
        <f>tblSalaries[[#This Row],[clean Salary (in local currency)]]*VLOOKUP(tblSalaries[[#This Row],[Currency]],tblXrate[],2,FALSE)</f>
        <v>50000</v>
      </c>
      <c r="H333" t="s">
        <v>411</v>
      </c>
      <c r="I333" t="s">
        <v>20</v>
      </c>
      <c r="J333" t="s">
        <v>15</v>
      </c>
      <c r="K333" t="str">
        <f>VLOOKUP(tblSalaries[[#This Row],[Where do you work]],tblCountries[[Actual]:[Mapping]],2,FALSE)</f>
        <v>USA</v>
      </c>
      <c r="L333" t="s">
        <v>13</v>
      </c>
    </row>
    <row r="334" spans="2:12" ht="15" customHeight="1">
      <c r="B334" t="s">
        <v>2337</v>
      </c>
      <c r="C334" s="1">
        <v>41055.064618055556</v>
      </c>
      <c r="D334" s="4">
        <v>150000</v>
      </c>
      <c r="E334">
        <v>150000</v>
      </c>
      <c r="F334" t="s">
        <v>6</v>
      </c>
      <c r="G334" s="8">
        <f>tblSalaries[[#This Row],[clean Salary (in local currency)]]*VLOOKUP(tblSalaries[[#This Row],[Currency]],tblXrate[],2,FALSE)</f>
        <v>150000</v>
      </c>
      <c r="H334" t="s">
        <v>412</v>
      </c>
      <c r="I334" t="s">
        <v>310</v>
      </c>
      <c r="J334" t="s">
        <v>15</v>
      </c>
      <c r="K334" t="str">
        <f>VLOOKUP(tblSalaries[[#This Row],[Where do you work]],tblCountries[[Actual]:[Mapping]],2,FALSE)</f>
        <v>USA</v>
      </c>
      <c r="L334" t="s">
        <v>13</v>
      </c>
    </row>
    <row r="335" spans="2:12" ht="15" customHeight="1">
      <c r="B335" t="s">
        <v>2338</v>
      </c>
      <c r="C335" s="1">
        <v>41055.065011574072</v>
      </c>
      <c r="D335" s="4" t="s">
        <v>413</v>
      </c>
      <c r="E335">
        <v>400000</v>
      </c>
      <c r="F335" t="s">
        <v>40</v>
      </c>
      <c r="G335" s="8">
        <f>tblSalaries[[#This Row],[clean Salary (in local currency)]]*VLOOKUP(tblSalaries[[#This Row],[Currency]],tblXrate[],2,FALSE)</f>
        <v>7123.1666749770275</v>
      </c>
      <c r="H335" t="s">
        <v>414</v>
      </c>
      <c r="I335" t="s">
        <v>20</v>
      </c>
      <c r="J335" t="s">
        <v>8</v>
      </c>
      <c r="K335" t="str">
        <f>VLOOKUP(tblSalaries[[#This Row],[Where do you work]],tblCountries[[Actual]:[Mapping]],2,FALSE)</f>
        <v>India</v>
      </c>
      <c r="L335" t="s">
        <v>9</v>
      </c>
    </row>
    <row r="336" spans="2:12" ht="15" customHeight="1">
      <c r="B336" t="s">
        <v>2339</v>
      </c>
      <c r="C336" s="1">
        <v>41055.065104166664</v>
      </c>
      <c r="D336" s="4">
        <v>150000</v>
      </c>
      <c r="E336">
        <v>150000</v>
      </c>
      <c r="F336" t="s">
        <v>6</v>
      </c>
      <c r="G336" s="8">
        <f>tblSalaries[[#This Row],[clean Salary (in local currency)]]*VLOOKUP(tblSalaries[[#This Row],[Currency]],tblXrate[],2,FALSE)</f>
        <v>150000</v>
      </c>
      <c r="H336" t="s">
        <v>415</v>
      </c>
      <c r="I336" t="s">
        <v>52</v>
      </c>
      <c r="J336" t="s">
        <v>416</v>
      </c>
      <c r="K336" t="str">
        <f>VLOOKUP(tblSalaries[[#This Row],[Where do you work]],tblCountries[[Actual]:[Mapping]],2,FALSE)</f>
        <v>Israel</v>
      </c>
      <c r="L336" t="s">
        <v>9</v>
      </c>
    </row>
    <row r="337" spans="2:12" ht="15" customHeight="1">
      <c r="B337" t="s">
        <v>2340</v>
      </c>
      <c r="C337" s="1">
        <v>41055.065925925926</v>
      </c>
      <c r="D337" s="4">
        <v>45000</v>
      </c>
      <c r="E337">
        <v>45000</v>
      </c>
      <c r="F337" t="s">
        <v>6</v>
      </c>
      <c r="G337" s="8">
        <f>tblSalaries[[#This Row],[clean Salary (in local currency)]]*VLOOKUP(tblSalaries[[#This Row],[Currency]],tblXrate[],2,FALSE)</f>
        <v>45000</v>
      </c>
      <c r="H337" t="s">
        <v>417</v>
      </c>
      <c r="I337" t="s">
        <v>67</v>
      </c>
      <c r="J337" t="s">
        <v>15</v>
      </c>
      <c r="K337" t="str">
        <f>VLOOKUP(tblSalaries[[#This Row],[Where do you work]],tblCountries[[Actual]:[Mapping]],2,FALSE)</f>
        <v>USA</v>
      </c>
      <c r="L337" t="s">
        <v>9</v>
      </c>
    </row>
    <row r="338" spans="2:12" ht="15" customHeight="1">
      <c r="B338" t="s">
        <v>2341</v>
      </c>
      <c r="C338" s="1">
        <v>41055.065995370373</v>
      </c>
      <c r="D338" s="4">
        <v>135000</v>
      </c>
      <c r="E338">
        <v>135000</v>
      </c>
      <c r="F338" t="s">
        <v>6</v>
      </c>
      <c r="G338" s="8">
        <f>tblSalaries[[#This Row],[clean Salary (in local currency)]]*VLOOKUP(tblSalaries[[#This Row],[Currency]],tblXrate[],2,FALSE)</f>
        <v>135000</v>
      </c>
      <c r="H338" t="s">
        <v>418</v>
      </c>
      <c r="I338" t="s">
        <v>52</v>
      </c>
      <c r="J338" t="s">
        <v>15</v>
      </c>
      <c r="K338" t="str">
        <f>VLOOKUP(tblSalaries[[#This Row],[Where do you work]],tblCountries[[Actual]:[Mapping]],2,FALSE)</f>
        <v>USA</v>
      </c>
      <c r="L338" t="s">
        <v>13</v>
      </c>
    </row>
    <row r="339" spans="2:12" ht="15" customHeight="1">
      <c r="B339" t="s">
        <v>2342</v>
      </c>
      <c r="C339" s="1">
        <v>41055.066180555557</v>
      </c>
      <c r="D339" s="4" t="s">
        <v>419</v>
      </c>
      <c r="E339">
        <v>360000</v>
      </c>
      <c r="F339" t="s">
        <v>40</v>
      </c>
      <c r="G339" s="8">
        <f>tblSalaries[[#This Row],[clean Salary (in local currency)]]*VLOOKUP(tblSalaries[[#This Row],[Currency]],tblXrate[],2,FALSE)</f>
        <v>6410.8500074793246</v>
      </c>
      <c r="H339" t="s">
        <v>420</v>
      </c>
      <c r="I339" t="s">
        <v>20</v>
      </c>
      <c r="J339" t="s">
        <v>8</v>
      </c>
      <c r="K339" t="str">
        <f>VLOOKUP(tblSalaries[[#This Row],[Where do you work]],tblCountries[[Actual]:[Mapping]],2,FALSE)</f>
        <v>India</v>
      </c>
      <c r="L339" t="s">
        <v>18</v>
      </c>
    </row>
    <row r="340" spans="2:12" ht="15" customHeight="1">
      <c r="B340" t="s">
        <v>2343</v>
      </c>
      <c r="C340" s="1">
        <v>41055.066377314812</v>
      </c>
      <c r="D340" s="4">
        <v>29000</v>
      </c>
      <c r="E340">
        <v>29000</v>
      </c>
      <c r="F340" t="s">
        <v>6</v>
      </c>
      <c r="G340" s="8">
        <f>tblSalaries[[#This Row],[clean Salary (in local currency)]]*VLOOKUP(tblSalaries[[#This Row],[Currency]],tblXrate[],2,FALSE)</f>
        <v>29000</v>
      </c>
      <c r="H340" t="s">
        <v>421</v>
      </c>
      <c r="I340" t="s">
        <v>52</v>
      </c>
      <c r="J340" t="s">
        <v>15</v>
      </c>
      <c r="K340" t="str">
        <f>VLOOKUP(tblSalaries[[#This Row],[Where do you work]],tblCountries[[Actual]:[Mapping]],2,FALSE)</f>
        <v>USA</v>
      </c>
      <c r="L340" t="s">
        <v>9</v>
      </c>
    </row>
    <row r="341" spans="2:12" ht="15" customHeight="1">
      <c r="B341" t="s">
        <v>2344</v>
      </c>
      <c r="C341" s="1">
        <v>41055.067743055559</v>
      </c>
      <c r="D341" s="4">
        <v>13000</v>
      </c>
      <c r="E341">
        <v>13000</v>
      </c>
      <c r="F341" t="s">
        <v>6</v>
      </c>
      <c r="G341" s="8">
        <f>tblSalaries[[#This Row],[clean Salary (in local currency)]]*VLOOKUP(tblSalaries[[#This Row],[Currency]],tblXrate[],2,FALSE)</f>
        <v>13000</v>
      </c>
      <c r="H341" t="s">
        <v>422</v>
      </c>
      <c r="I341" t="s">
        <v>52</v>
      </c>
      <c r="J341" t="s">
        <v>8</v>
      </c>
      <c r="K341" t="str">
        <f>VLOOKUP(tblSalaries[[#This Row],[Where do you work]],tblCountries[[Actual]:[Mapping]],2,FALSE)</f>
        <v>India</v>
      </c>
      <c r="L341" t="s">
        <v>13</v>
      </c>
    </row>
    <row r="342" spans="2:12" ht="15" customHeight="1">
      <c r="B342" t="s">
        <v>2345</v>
      </c>
      <c r="C342" s="1">
        <v>41055.068124999998</v>
      </c>
      <c r="D342" s="4" t="s">
        <v>423</v>
      </c>
      <c r="E342">
        <v>63000</v>
      </c>
      <c r="F342" t="s">
        <v>6</v>
      </c>
      <c r="G342" s="8">
        <f>tblSalaries[[#This Row],[clean Salary (in local currency)]]*VLOOKUP(tblSalaries[[#This Row],[Currency]],tblXrate[],2,FALSE)</f>
        <v>63000</v>
      </c>
      <c r="H342" t="s">
        <v>108</v>
      </c>
      <c r="I342" t="s">
        <v>20</v>
      </c>
      <c r="J342" t="s">
        <v>15</v>
      </c>
      <c r="K342" t="str">
        <f>VLOOKUP(tblSalaries[[#This Row],[Where do you work]],tblCountries[[Actual]:[Mapping]],2,FALSE)</f>
        <v>USA</v>
      </c>
      <c r="L342" t="s">
        <v>13</v>
      </c>
    </row>
    <row r="343" spans="2:12" ht="15" customHeight="1">
      <c r="B343" t="s">
        <v>2346</v>
      </c>
      <c r="C343" s="1">
        <v>41055.068124999998</v>
      </c>
      <c r="D343" s="4">
        <v>95000</v>
      </c>
      <c r="E343">
        <v>95000</v>
      </c>
      <c r="F343" t="s">
        <v>6</v>
      </c>
      <c r="G343" s="8">
        <f>tblSalaries[[#This Row],[clean Salary (in local currency)]]*VLOOKUP(tblSalaries[[#This Row],[Currency]],tblXrate[],2,FALSE)</f>
        <v>95000</v>
      </c>
      <c r="H343" t="s">
        <v>424</v>
      </c>
      <c r="I343" t="s">
        <v>20</v>
      </c>
      <c r="J343" t="s">
        <v>15</v>
      </c>
      <c r="K343" t="str">
        <f>VLOOKUP(tblSalaries[[#This Row],[Where do you work]],tblCountries[[Actual]:[Mapping]],2,FALSE)</f>
        <v>USA</v>
      </c>
      <c r="L343" t="s">
        <v>9</v>
      </c>
    </row>
    <row r="344" spans="2:12" ht="15" customHeight="1">
      <c r="B344" t="s">
        <v>2347</v>
      </c>
      <c r="C344" s="1">
        <v>41055.068645833337</v>
      </c>
      <c r="D344" s="4" t="s">
        <v>426</v>
      </c>
      <c r="E344">
        <v>100000</v>
      </c>
      <c r="F344" t="s">
        <v>6</v>
      </c>
      <c r="G344" s="8">
        <f>tblSalaries[[#This Row],[clean Salary (in local currency)]]*VLOOKUP(tblSalaries[[#This Row],[Currency]],tblXrate[],2,FALSE)</f>
        <v>100000</v>
      </c>
      <c r="H344" t="s">
        <v>427</v>
      </c>
      <c r="I344" t="s">
        <v>20</v>
      </c>
      <c r="J344" t="s">
        <v>71</v>
      </c>
      <c r="K344" t="str">
        <f>VLOOKUP(tblSalaries[[#This Row],[Where do you work]],tblCountries[[Actual]:[Mapping]],2,FALSE)</f>
        <v>UK</v>
      </c>
      <c r="L344" t="s">
        <v>9</v>
      </c>
    </row>
    <row r="345" spans="2:12" ht="15" customHeight="1">
      <c r="B345" t="s">
        <v>2348</v>
      </c>
      <c r="C345" s="1">
        <v>41055.069178240738</v>
      </c>
      <c r="D345" s="4" t="s">
        <v>428</v>
      </c>
      <c r="E345">
        <v>3800</v>
      </c>
      <c r="F345" t="s">
        <v>6</v>
      </c>
      <c r="G345" s="8">
        <f>tblSalaries[[#This Row],[clean Salary (in local currency)]]*VLOOKUP(tblSalaries[[#This Row],[Currency]],tblXrate[],2,FALSE)</f>
        <v>3800</v>
      </c>
      <c r="H345" t="s">
        <v>429</v>
      </c>
      <c r="I345" t="s">
        <v>3999</v>
      </c>
      <c r="J345" t="s">
        <v>8</v>
      </c>
      <c r="K345" t="str">
        <f>VLOOKUP(tblSalaries[[#This Row],[Where do you work]],tblCountries[[Actual]:[Mapping]],2,FALSE)</f>
        <v>India</v>
      </c>
      <c r="L345" t="s">
        <v>9</v>
      </c>
    </row>
    <row r="346" spans="2:12" ht="15" customHeight="1">
      <c r="B346" t="s">
        <v>2349</v>
      </c>
      <c r="C346" s="1">
        <v>41055.069502314815</v>
      </c>
      <c r="D346" s="4">
        <v>950</v>
      </c>
      <c r="E346">
        <v>11400</v>
      </c>
      <c r="F346" t="s">
        <v>6</v>
      </c>
      <c r="G346" s="8">
        <f>tblSalaries[[#This Row],[clean Salary (in local currency)]]*VLOOKUP(tblSalaries[[#This Row],[Currency]],tblXrate[],2,FALSE)</f>
        <v>11400</v>
      </c>
      <c r="H346" t="s">
        <v>430</v>
      </c>
      <c r="I346" t="s">
        <v>356</v>
      </c>
      <c r="J346" t="s">
        <v>143</v>
      </c>
      <c r="K346" t="str">
        <f>VLOOKUP(tblSalaries[[#This Row],[Where do you work]],tblCountries[[Actual]:[Mapping]],2,FALSE)</f>
        <v>Brazil</v>
      </c>
      <c r="L346" t="s">
        <v>9</v>
      </c>
    </row>
    <row r="347" spans="2:12" ht="15" customHeight="1">
      <c r="B347" t="s">
        <v>2350</v>
      </c>
      <c r="C347" s="1">
        <v>41055.069652777776</v>
      </c>
      <c r="D347" s="4">
        <v>56000</v>
      </c>
      <c r="E347">
        <v>56000</v>
      </c>
      <c r="F347" t="s">
        <v>86</v>
      </c>
      <c r="G347" s="8">
        <f>tblSalaries[[#This Row],[clean Salary (in local currency)]]*VLOOKUP(tblSalaries[[#This Row],[Currency]],tblXrate[],2,FALSE)</f>
        <v>55068.245289698301</v>
      </c>
      <c r="H347" t="s">
        <v>431</v>
      </c>
      <c r="I347" t="s">
        <v>20</v>
      </c>
      <c r="J347" t="s">
        <v>88</v>
      </c>
      <c r="K347" t="str">
        <f>VLOOKUP(tblSalaries[[#This Row],[Where do you work]],tblCountries[[Actual]:[Mapping]],2,FALSE)</f>
        <v>Canada</v>
      </c>
      <c r="L347" t="s">
        <v>9</v>
      </c>
    </row>
    <row r="348" spans="2:12" ht="15" customHeight="1">
      <c r="B348" t="s">
        <v>2351</v>
      </c>
      <c r="C348" s="1">
        <v>41055.069768518515</v>
      </c>
      <c r="D348" s="4">
        <v>53000</v>
      </c>
      <c r="E348">
        <v>53000</v>
      </c>
      <c r="F348" t="s">
        <v>6</v>
      </c>
      <c r="G348" s="8">
        <f>tblSalaries[[#This Row],[clean Salary (in local currency)]]*VLOOKUP(tblSalaries[[#This Row],[Currency]],tblXrate[],2,FALSE)</f>
        <v>53000</v>
      </c>
      <c r="H348" t="s">
        <v>432</v>
      </c>
      <c r="I348" t="s">
        <v>52</v>
      </c>
      <c r="J348" t="s">
        <v>15</v>
      </c>
      <c r="K348" t="str">
        <f>VLOOKUP(tblSalaries[[#This Row],[Where do you work]],tblCountries[[Actual]:[Mapping]],2,FALSE)</f>
        <v>USA</v>
      </c>
      <c r="L348" t="s">
        <v>18</v>
      </c>
    </row>
    <row r="349" spans="2:12" ht="15" customHeight="1">
      <c r="B349" t="s">
        <v>2352</v>
      </c>
      <c r="C349" s="1">
        <v>41055.070034722223</v>
      </c>
      <c r="D349" s="4">
        <v>130000</v>
      </c>
      <c r="E349">
        <v>130000</v>
      </c>
      <c r="F349" t="s">
        <v>6</v>
      </c>
      <c r="G349" s="8">
        <f>tblSalaries[[#This Row],[clean Salary (in local currency)]]*VLOOKUP(tblSalaries[[#This Row],[Currency]],tblXrate[],2,FALSE)</f>
        <v>130000</v>
      </c>
      <c r="H349" t="s">
        <v>433</v>
      </c>
      <c r="I349" t="s">
        <v>279</v>
      </c>
      <c r="J349" t="s">
        <v>15</v>
      </c>
      <c r="K349" t="str">
        <f>VLOOKUP(tblSalaries[[#This Row],[Where do you work]],tblCountries[[Actual]:[Mapping]],2,FALSE)</f>
        <v>USA</v>
      </c>
      <c r="L349" t="s">
        <v>9</v>
      </c>
    </row>
    <row r="350" spans="2:12" ht="15" customHeight="1">
      <c r="B350" t="s">
        <v>2353</v>
      </c>
      <c r="C350" s="1">
        <v>41055.070509259262</v>
      </c>
      <c r="D350" s="4" t="s">
        <v>434</v>
      </c>
      <c r="E350">
        <v>370000</v>
      </c>
      <c r="F350" t="s">
        <v>40</v>
      </c>
      <c r="G350" s="8">
        <f>tblSalaries[[#This Row],[clean Salary (in local currency)]]*VLOOKUP(tblSalaries[[#This Row],[Currency]],tblXrate[],2,FALSE)</f>
        <v>6588.9291743537506</v>
      </c>
      <c r="H350" t="s">
        <v>435</v>
      </c>
      <c r="I350" t="s">
        <v>20</v>
      </c>
      <c r="J350" t="s">
        <v>8</v>
      </c>
      <c r="K350" t="str">
        <f>VLOOKUP(tblSalaries[[#This Row],[Where do you work]],tblCountries[[Actual]:[Mapping]],2,FALSE)</f>
        <v>India</v>
      </c>
      <c r="L350" t="s">
        <v>13</v>
      </c>
    </row>
    <row r="351" spans="2:12" ht="15" customHeight="1">
      <c r="B351" t="s">
        <v>2354</v>
      </c>
      <c r="C351" s="1">
        <v>41055.070752314816</v>
      </c>
      <c r="D351" s="4">
        <v>160000</v>
      </c>
      <c r="E351">
        <v>160000</v>
      </c>
      <c r="F351" t="s">
        <v>86</v>
      </c>
      <c r="G351" s="8">
        <f>tblSalaries[[#This Row],[clean Salary (in local currency)]]*VLOOKUP(tblSalaries[[#This Row],[Currency]],tblXrate[],2,FALSE)</f>
        <v>157337.8436848523</v>
      </c>
      <c r="H351" t="s">
        <v>356</v>
      </c>
      <c r="I351" t="s">
        <v>356</v>
      </c>
      <c r="J351" t="s">
        <v>88</v>
      </c>
      <c r="K351" t="str">
        <f>VLOOKUP(tblSalaries[[#This Row],[Where do you work]],tblCountries[[Actual]:[Mapping]],2,FALSE)</f>
        <v>Canada</v>
      </c>
      <c r="L351" t="s">
        <v>18</v>
      </c>
    </row>
    <row r="352" spans="2:12" ht="15" customHeight="1">
      <c r="B352" t="s">
        <v>2355</v>
      </c>
      <c r="C352" s="1">
        <v>41055.070763888885</v>
      </c>
      <c r="D352" s="4">
        <v>44200</v>
      </c>
      <c r="E352">
        <v>44200</v>
      </c>
      <c r="F352" t="s">
        <v>6</v>
      </c>
      <c r="G352" s="8">
        <f>tblSalaries[[#This Row],[clean Salary (in local currency)]]*VLOOKUP(tblSalaries[[#This Row],[Currency]],tblXrate[],2,FALSE)</f>
        <v>44200</v>
      </c>
      <c r="H352" t="s">
        <v>436</v>
      </c>
      <c r="I352" t="s">
        <v>20</v>
      </c>
      <c r="J352" t="s">
        <v>15</v>
      </c>
      <c r="K352" t="str">
        <f>VLOOKUP(tblSalaries[[#This Row],[Where do you work]],tblCountries[[Actual]:[Mapping]],2,FALSE)</f>
        <v>USA</v>
      </c>
      <c r="L352" t="s">
        <v>13</v>
      </c>
    </row>
    <row r="353" spans="2:12" ht="15" customHeight="1">
      <c r="B353" t="s">
        <v>2356</v>
      </c>
      <c r="C353" s="1">
        <v>41055.070914351854</v>
      </c>
      <c r="D353" s="4">
        <v>56000</v>
      </c>
      <c r="E353">
        <v>56000</v>
      </c>
      <c r="F353" t="s">
        <v>6</v>
      </c>
      <c r="G353" s="8">
        <f>tblSalaries[[#This Row],[clean Salary (in local currency)]]*VLOOKUP(tblSalaries[[#This Row],[Currency]],tblXrate[],2,FALSE)</f>
        <v>56000</v>
      </c>
      <c r="H353" t="s">
        <v>437</v>
      </c>
      <c r="I353" t="s">
        <v>52</v>
      </c>
      <c r="J353" t="s">
        <v>15</v>
      </c>
      <c r="K353" t="str">
        <f>VLOOKUP(tblSalaries[[#This Row],[Where do you work]],tblCountries[[Actual]:[Mapping]],2,FALSE)</f>
        <v>USA</v>
      </c>
      <c r="L353" t="s">
        <v>18</v>
      </c>
    </row>
    <row r="354" spans="2:12" ht="15" customHeight="1">
      <c r="B354" t="s">
        <v>2357</v>
      </c>
      <c r="C354" s="1">
        <v>41055.071145833332</v>
      </c>
      <c r="D354" s="4">
        <v>72500</v>
      </c>
      <c r="E354">
        <v>72500</v>
      </c>
      <c r="F354" t="s">
        <v>6</v>
      </c>
      <c r="G354" s="8">
        <f>tblSalaries[[#This Row],[clean Salary (in local currency)]]*VLOOKUP(tblSalaries[[#This Row],[Currency]],tblXrate[],2,FALSE)</f>
        <v>72500</v>
      </c>
      <c r="H354" t="s">
        <v>438</v>
      </c>
      <c r="I354" t="s">
        <v>279</v>
      </c>
      <c r="J354" t="s">
        <v>15</v>
      </c>
      <c r="K354" t="str">
        <f>VLOOKUP(tblSalaries[[#This Row],[Where do you work]],tblCountries[[Actual]:[Mapping]],2,FALSE)</f>
        <v>USA</v>
      </c>
      <c r="L354" t="s">
        <v>18</v>
      </c>
    </row>
    <row r="355" spans="2:12" ht="15" customHeight="1">
      <c r="B355" t="s">
        <v>2358</v>
      </c>
      <c r="C355" s="1">
        <v>41055.071192129632</v>
      </c>
      <c r="D355" s="4">
        <v>75000</v>
      </c>
      <c r="E355">
        <v>75000</v>
      </c>
      <c r="F355" t="s">
        <v>86</v>
      </c>
      <c r="G355" s="8">
        <f>tblSalaries[[#This Row],[clean Salary (in local currency)]]*VLOOKUP(tblSalaries[[#This Row],[Currency]],tblXrate[],2,FALSE)</f>
        <v>73752.11422727452</v>
      </c>
      <c r="H355" t="s">
        <v>439</v>
      </c>
      <c r="I355" t="s">
        <v>20</v>
      </c>
      <c r="J355" t="s">
        <v>205</v>
      </c>
      <c r="K355" t="str">
        <f>VLOOKUP(tblSalaries[[#This Row],[Where do you work]],tblCountries[[Actual]:[Mapping]],2,FALSE)</f>
        <v>Canada</v>
      </c>
      <c r="L355" t="s">
        <v>9</v>
      </c>
    </row>
    <row r="356" spans="2:12" ht="15" customHeight="1">
      <c r="B356" t="s">
        <v>2359</v>
      </c>
      <c r="C356" s="1">
        <v>41055.071446759262</v>
      </c>
      <c r="D356" s="4" t="s">
        <v>440</v>
      </c>
      <c r="E356">
        <v>170000</v>
      </c>
      <c r="F356" t="s">
        <v>6</v>
      </c>
      <c r="G356" s="8">
        <f>tblSalaries[[#This Row],[clean Salary (in local currency)]]*VLOOKUP(tblSalaries[[#This Row],[Currency]],tblXrate[],2,FALSE)</f>
        <v>170000</v>
      </c>
      <c r="H356" t="s">
        <v>441</v>
      </c>
      <c r="I356" t="s">
        <v>20</v>
      </c>
      <c r="J356" t="s">
        <v>71</v>
      </c>
      <c r="K356" t="str">
        <f>VLOOKUP(tblSalaries[[#This Row],[Where do you work]],tblCountries[[Actual]:[Mapping]],2,FALSE)</f>
        <v>UK</v>
      </c>
      <c r="L356" t="s">
        <v>186</v>
      </c>
    </row>
    <row r="357" spans="2:12" ht="15" customHeight="1">
      <c r="B357" t="s">
        <v>2360</v>
      </c>
      <c r="C357" s="1">
        <v>41055.072083333333</v>
      </c>
      <c r="D357" s="4">
        <v>68000</v>
      </c>
      <c r="E357">
        <v>68000</v>
      </c>
      <c r="F357" t="s">
        <v>6</v>
      </c>
      <c r="G357" s="8">
        <f>tblSalaries[[#This Row],[clean Salary (in local currency)]]*VLOOKUP(tblSalaries[[#This Row],[Currency]],tblXrate[],2,FALSE)</f>
        <v>68000</v>
      </c>
      <c r="H357" t="s">
        <v>201</v>
      </c>
      <c r="I357" t="s">
        <v>52</v>
      </c>
      <c r="J357" t="s">
        <v>15</v>
      </c>
      <c r="K357" t="str">
        <f>VLOOKUP(tblSalaries[[#This Row],[Where do you work]],tblCountries[[Actual]:[Mapping]],2,FALSE)</f>
        <v>USA</v>
      </c>
      <c r="L357" t="s">
        <v>18</v>
      </c>
    </row>
    <row r="358" spans="2:12" ht="15" customHeight="1">
      <c r="B358" t="s">
        <v>2361</v>
      </c>
      <c r="C358" s="1">
        <v>41055.072905092595</v>
      </c>
      <c r="D358" s="4">
        <v>75000</v>
      </c>
      <c r="E358">
        <v>75000</v>
      </c>
      <c r="F358" t="s">
        <v>6</v>
      </c>
      <c r="G358" s="8">
        <f>tblSalaries[[#This Row],[clean Salary (in local currency)]]*VLOOKUP(tblSalaries[[#This Row],[Currency]],tblXrate[],2,FALSE)</f>
        <v>75000</v>
      </c>
      <c r="H358" t="s">
        <v>282</v>
      </c>
      <c r="I358" t="s">
        <v>20</v>
      </c>
      <c r="J358" t="s">
        <v>15</v>
      </c>
      <c r="K358" t="str">
        <f>VLOOKUP(tblSalaries[[#This Row],[Where do you work]],tblCountries[[Actual]:[Mapping]],2,FALSE)</f>
        <v>USA</v>
      </c>
      <c r="L358" t="s">
        <v>13</v>
      </c>
    </row>
    <row r="359" spans="2:12" ht="15" customHeight="1">
      <c r="B359" t="s">
        <v>2362</v>
      </c>
      <c r="C359" s="1">
        <v>41055.073495370372</v>
      </c>
      <c r="D359" s="4" t="s">
        <v>442</v>
      </c>
      <c r="E359">
        <v>62500</v>
      </c>
      <c r="F359" t="s">
        <v>6</v>
      </c>
      <c r="G359" s="8">
        <f>tblSalaries[[#This Row],[clean Salary (in local currency)]]*VLOOKUP(tblSalaries[[#This Row],[Currency]],tblXrate[],2,FALSE)</f>
        <v>62500</v>
      </c>
      <c r="H359" t="s">
        <v>443</v>
      </c>
      <c r="I359" t="s">
        <v>4001</v>
      </c>
      <c r="J359" t="s">
        <v>15</v>
      </c>
      <c r="K359" t="str">
        <f>VLOOKUP(tblSalaries[[#This Row],[Where do you work]],tblCountries[[Actual]:[Mapping]],2,FALSE)</f>
        <v>USA</v>
      </c>
      <c r="L359" t="s">
        <v>13</v>
      </c>
    </row>
    <row r="360" spans="2:12" ht="15" customHeight="1">
      <c r="B360" t="s">
        <v>2363</v>
      </c>
      <c r="C360" s="1">
        <v>41055.073587962965</v>
      </c>
      <c r="D360" s="4">
        <v>25000</v>
      </c>
      <c r="E360">
        <v>25000</v>
      </c>
      <c r="F360" t="s">
        <v>6</v>
      </c>
      <c r="G360" s="8">
        <f>tblSalaries[[#This Row],[clean Salary (in local currency)]]*VLOOKUP(tblSalaries[[#This Row],[Currency]],tblXrate[],2,FALSE)</f>
        <v>25000</v>
      </c>
      <c r="H360" t="s">
        <v>52</v>
      </c>
      <c r="I360" t="s">
        <v>52</v>
      </c>
      <c r="J360" t="s">
        <v>8</v>
      </c>
      <c r="K360" t="str">
        <f>VLOOKUP(tblSalaries[[#This Row],[Where do you work]],tblCountries[[Actual]:[Mapping]],2,FALSE)</f>
        <v>India</v>
      </c>
      <c r="L360" t="s">
        <v>9</v>
      </c>
    </row>
    <row r="361" spans="2:12" ht="15" customHeight="1">
      <c r="B361" t="s">
        <v>2364</v>
      </c>
      <c r="C361" s="1">
        <v>41055.073888888888</v>
      </c>
      <c r="D361" s="4" t="s">
        <v>444</v>
      </c>
      <c r="E361">
        <v>480000</v>
      </c>
      <c r="F361" t="s">
        <v>445</v>
      </c>
      <c r="G361" s="8">
        <f>tblSalaries[[#This Row],[clean Salary (in local currency)]]*VLOOKUP(tblSalaries[[#This Row],[Currency]],tblXrate[],2,FALSE)</f>
        <v>68954.520184280962</v>
      </c>
      <c r="H361" t="s">
        <v>446</v>
      </c>
      <c r="I361" t="s">
        <v>356</v>
      </c>
      <c r="J361" t="s">
        <v>447</v>
      </c>
      <c r="K361" t="str">
        <f>VLOOKUP(tblSalaries[[#This Row],[Where do you work]],tblCountries[[Actual]:[Mapping]],2,FALSE)</f>
        <v>Sweden</v>
      </c>
      <c r="L361" t="s">
        <v>25</v>
      </c>
    </row>
    <row r="362" spans="2:12" ht="15" customHeight="1">
      <c r="B362" t="s">
        <v>2365</v>
      </c>
      <c r="C362" s="1">
        <v>41055.075914351852</v>
      </c>
      <c r="D362" s="4">
        <v>85000</v>
      </c>
      <c r="E362">
        <v>85000</v>
      </c>
      <c r="F362" t="s">
        <v>6</v>
      </c>
      <c r="G362" s="8">
        <f>tblSalaries[[#This Row],[clean Salary (in local currency)]]*VLOOKUP(tblSalaries[[#This Row],[Currency]],tblXrate[],2,FALSE)</f>
        <v>85000</v>
      </c>
      <c r="H362" t="s">
        <v>282</v>
      </c>
      <c r="I362" t="s">
        <v>20</v>
      </c>
      <c r="J362" t="s">
        <v>15</v>
      </c>
      <c r="K362" t="str">
        <f>VLOOKUP(tblSalaries[[#This Row],[Where do you work]],tblCountries[[Actual]:[Mapping]],2,FALSE)</f>
        <v>USA</v>
      </c>
      <c r="L362" t="s">
        <v>9</v>
      </c>
    </row>
    <row r="363" spans="2:12" ht="15" customHeight="1">
      <c r="B363" t="s">
        <v>2366</v>
      </c>
      <c r="C363" s="1">
        <v>41055.076331018521</v>
      </c>
      <c r="D363" s="4">
        <v>43000</v>
      </c>
      <c r="E363">
        <v>43000</v>
      </c>
      <c r="F363" t="s">
        <v>69</v>
      </c>
      <c r="G363" s="8">
        <f>tblSalaries[[#This Row],[clean Salary (in local currency)]]*VLOOKUP(tblSalaries[[#This Row],[Currency]],tblXrate[],2,FALSE)</f>
        <v>67775.665698893223</v>
      </c>
      <c r="H363" t="s">
        <v>448</v>
      </c>
      <c r="I363" t="s">
        <v>52</v>
      </c>
      <c r="J363" t="s">
        <v>71</v>
      </c>
      <c r="K363" t="str">
        <f>VLOOKUP(tblSalaries[[#This Row],[Where do you work]],tblCountries[[Actual]:[Mapping]],2,FALSE)</f>
        <v>UK</v>
      </c>
      <c r="L363" t="s">
        <v>9</v>
      </c>
    </row>
    <row r="364" spans="2:12" ht="15" customHeight="1">
      <c r="B364" t="s">
        <v>2367</v>
      </c>
      <c r="C364" s="1">
        <v>41055.076342592591</v>
      </c>
      <c r="D364" s="4">
        <v>89000</v>
      </c>
      <c r="E364">
        <v>89000</v>
      </c>
      <c r="F364" t="s">
        <v>6</v>
      </c>
      <c r="G364" s="8">
        <f>tblSalaries[[#This Row],[clean Salary (in local currency)]]*VLOOKUP(tblSalaries[[#This Row],[Currency]],tblXrate[],2,FALSE)</f>
        <v>89000</v>
      </c>
      <c r="H364" t="s">
        <v>449</v>
      </c>
      <c r="I364" t="s">
        <v>52</v>
      </c>
      <c r="J364" t="s">
        <v>15</v>
      </c>
      <c r="K364" t="str">
        <f>VLOOKUP(tblSalaries[[#This Row],[Where do you work]],tblCountries[[Actual]:[Mapping]],2,FALSE)</f>
        <v>USA</v>
      </c>
      <c r="L364" t="s">
        <v>9</v>
      </c>
    </row>
    <row r="365" spans="2:12" ht="15" customHeight="1">
      <c r="B365" t="s">
        <v>2368</v>
      </c>
      <c r="C365" s="1">
        <v>41055.076388888891</v>
      </c>
      <c r="D365" s="4">
        <v>35000</v>
      </c>
      <c r="E365">
        <v>35000</v>
      </c>
      <c r="F365" t="s">
        <v>6</v>
      </c>
      <c r="G365" s="8">
        <f>tblSalaries[[#This Row],[clean Salary (in local currency)]]*VLOOKUP(tblSalaries[[#This Row],[Currency]],tblXrate[],2,FALSE)</f>
        <v>35000</v>
      </c>
      <c r="H365" t="s">
        <v>450</v>
      </c>
      <c r="I365" t="s">
        <v>20</v>
      </c>
      <c r="J365" t="s">
        <v>111</v>
      </c>
      <c r="K365" t="str">
        <f>VLOOKUP(tblSalaries[[#This Row],[Where do you work]],tblCountries[[Actual]:[Mapping]],2,FALSE)</f>
        <v>Brasil</v>
      </c>
      <c r="L365" t="s">
        <v>13</v>
      </c>
    </row>
    <row r="366" spans="2:12" ht="15" customHeight="1">
      <c r="B366" t="s">
        <v>2369</v>
      </c>
      <c r="C366" s="1">
        <v>41055.07671296296</v>
      </c>
      <c r="D366" s="4">
        <v>47500</v>
      </c>
      <c r="E366">
        <v>47500</v>
      </c>
      <c r="F366" t="s">
        <v>6</v>
      </c>
      <c r="G366" s="8">
        <f>tblSalaries[[#This Row],[clean Salary (in local currency)]]*VLOOKUP(tblSalaries[[#This Row],[Currency]],tblXrate[],2,FALSE)</f>
        <v>47500</v>
      </c>
      <c r="H366" t="s">
        <v>451</v>
      </c>
      <c r="I366" t="s">
        <v>52</v>
      </c>
      <c r="J366" t="s">
        <v>15</v>
      </c>
      <c r="K366" t="str">
        <f>VLOOKUP(tblSalaries[[#This Row],[Where do you work]],tblCountries[[Actual]:[Mapping]],2,FALSE)</f>
        <v>USA</v>
      </c>
      <c r="L366" t="s">
        <v>13</v>
      </c>
    </row>
    <row r="367" spans="2:12" ht="15" customHeight="1">
      <c r="B367" t="s">
        <v>2370</v>
      </c>
      <c r="C367" s="1">
        <v>41055.076736111114</v>
      </c>
      <c r="D367" s="4">
        <v>130000</v>
      </c>
      <c r="E367">
        <v>130000</v>
      </c>
      <c r="F367" t="s">
        <v>6</v>
      </c>
      <c r="G367" s="8">
        <f>tblSalaries[[#This Row],[clean Salary (in local currency)]]*VLOOKUP(tblSalaries[[#This Row],[Currency]],tblXrate[],2,FALSE)</f>
        <v>130000</v>
      </c>
      <c r="H367" t="s">
        <v>201</v>
      </c>
      <c r="I367" t="s">
        <v>52</v>
      </c>
      <c r="J367" t="s">
        <v>15</v>
      </c>
      <c r="K367" t="str">
        <f>VLOOKUP(tblSalaries[[#This Row],[Where do you work]],tblCountries[[Actual]:[Mapping]],2,FALSE)</f>
        <v>USA</v>
      </c>
      <c r="L367" t="s">
        <v>18</v>
      </c>
    </row>
    <row r="368" spans="2:12" ht="15" customHeight="1">
      <c r="B368" t="s">
        <v>2371</v>
      </c>
      <c r="C368" s="1">
        <v>41055.077037037037</v>
      </c>
      <c r="D368" s="4">
        <v>18000</v>
      </c>
      <c r="E368">
        <v>18000</v>
      </c>
      <c r="F368" t="s">
        <v>6</v>
      </c>
      <c r="G368" s="8">
        <f>tblSalaries[[#This Row],[clean Salary (in local currency)]]*VLOOKUP(tblSalaries[[#This Row],[Currency]],tblXrate[],2,FALSE)</f>
        <v>18000</v>
      </c>
      <c r="H368" t="s">
        <v>452</v>
      </c>
      <c r="I368" t="s">
        <v>4001</v>
      </c>
      <c r="J368" t="s">
        <v>8</v>
      </c>
      <c r="K368" t="str">
        <f>VLOOKUP(tblSalaries[[#This Row],[Where do you work]],tblCountries[[Actual]:[Mapping]],2,FALSE)</f>
        <v>India</v>
      </c>
      <c r="L368" t="s">
        <v>18</v>
      </c>
    </row>
    <row r="369" spans="2:12" ht="15" customHeight="1">
      <c r="B369" t="s">
        <v>2372</v>
      </c>
      <c r="C369" s="1">
        <v>41055.07707175926</v>
      </c>
      <c r="D369" s="4" t="s">
        <v>453</v>
      </c>
      <c r="E369">
        <v>480000</v>
      </c>
      <c r="F369" t="s">
        <v>40</v>
      </c>
      <c r="G369" s="8">
        <f>tblSalaries[[#This Row],[clean Salary (in local currency)]]*VLOOKUP(tblSalaries[[#This Row],[Currency]],tblXrate[],2,FALSE)</f>
        <v>8547.8000099724322</v>
      </c>
      <c r="H369" t="s">
        <v>454</v>
      </c>
      <c r="I369" t="s">
        <v>52</v>
      </c>
      <c r="J369" t="s">
        <v>8</v>
      </c>
      <c r="K369" t="str">
        <f>VLOOKUP(tblSalaries[[#This Row],[Where do you work]],tblCountries[[Actual]:[Mapping]],2,FALSE)</f>
        <v>India</v>
      </c>
      <c r="L369" t="s">
        <v>25</v>
      </c>
    </row>
    <row r="370" spans="2:12" ht="15" customHeight="1">
      <c r="B370" t="s">
        <v>2373</v>
      </c>
      <c r="C370" s="1">
        <v>41055.077361111114</v>
      </c>
      <c r="D370" s="4">
        <v>41932</v>
      </c>
      <c r="E370">
        <v>41932</v>
      </c>
      <c r="F370" t="s">
        <v>6</v>
      </c>
      <c r="G370" s="8">
        <f>tblSalaries[[#This Row],[clean Salary (in local currency)]]*VLOOKUP(tblSalaries[[#This Row],[Currency]],tblXrate[],2,FALSE)</f>
        <v>41932</v>
      </c>
      <c r="H370" t="s">
        <v>283</v>
      </c>
      <c r="I370" t="s">
        <v>52</v>
      </c>
      <c r="J370" t="s">
        <v>15</v>
      </c>
      <c r="K370" t="str">
        <f>VLOOKUP(tblSalaries[[#This Row],[Where do you work]],tblCountries[[Actual]:[Mapping]],2,FALSE)</f>
        <v>USA</v>
      </c>
      <c r="L370" t="s">
        <v>18</v>
      </c>
    </row>
    <row r="371" spans="2:12" ht="15" customHeight="1">
      <c r="B371" t="s">
        <v>2374</v>
      </c>
      <c r="C371" s="1">
        <v>41055.077789351853</v>
      </c>
      <c r="D371" s="4" t="s">
        <v>455</v>
      </c>
      <c r="E371">
        <v>220700</v>
      </c>
      <c r="F371" t="s">
        <v>6</v>
      </c>
      <c r="G371" s="8">
        <f>tblSalaries[[#This Row],[clean Salary (in local currency)]]*VLOOKUP(tblSalaries[[#This Row],[Currency]],tblXrate[],2,FALSE)</f>
        <v>220700</v>
      </c>
      <c r="H371" t="s">
        <v>356</v>
      </c>
      <c r="I371" t="s">
        <v>356</v>
      </c>
      <c r="J371" t="s">
        <v>143</v>
      </c>
      <c r="K371" t="str">
        <f>VLOOKUP(tblSalaries[[#This Row],[Where do you work]],tblCountries[[Actual]:[Mapping]],2,FALSE)</f>
        <v>Brazil</v>
      </c>
      <c r="L371" t="s">
        <v>13</v>
      </c>
    </row>
    <row r="372" spans="2:12" ht="15" customHeight="1">
      <c r="B372" t="s">
        <v>2375</v>
      </c>
      <c r="C372" s="1">
        <v>41055.077824074076</v>
      </c>
      <c r="D372" s="4">
        <v>194000</v>
      </c>
      <c r="E372">
        <v>194000</v>
      </c>
      <c r="F372" t="s">
        <v>6</v>
      </c>
      <c r="G372" s="8">
        <f>tblSalaries[[#This Row],[clean Salary (in local currency)]]*VLOOKUP(tblSalaries[[#This Row],[Currency]],tblXrate[],2,FALSE)</f>
        <v>194000</v>
      </c>
      <c r="H372" t="s">
        <v>456</v>
      </c>
      <c r="I372" t="s">
        <v>4001</v>
      </c>
      <c r="J372" t="s">
        <v>15</v>
      </c>
      <c r="K372" t="str">
        <f>VLOOKUP(tblSalaries[[#This Row],[Where do you work]],tblCountries[[Actual]:[Mapping]],2,FALSE)</f>
        <v>USA</v>
      </c>
      <c r="L372" t="s">
        <v>18</v>
      </c>
    </row>
    <row r="373" spans="2:12" ht="15" customHeight="1">
      <c r="B373" t="s">
        <v>2376</v>
      </c>
      <c r="C373" s="1">
        <v>41055.07949074074</v>
      </c>
      <c r="D373" s="4">
        <v>9000000</v>
      </c>
      <c r="E373">
        <v>9000000</v>
      </c>
      <c r="F373" t="s">
        <v>40</v>
      </c>
      <c r="G373" s="8">
        <f>tblSalaries[[#This Row],[clean Salary (in local currency)]]*VLOOKUP(tblSalaries[[#This Row],[Currency]],tblXrate[],2,FALSE)</f>
        <v>160271.25018698312</v>
      </c>
      <c r="H373" t="s">
        <v>14</v>
      </c>
      <c r="I373" t="s">
        <v>20</v>
      </c>
      <c r="J373" t="s">
        <v>8</v>
      </c>
      <c r="K373" t="str">
        <f>VLOOKUP(tblSalaries[[#This Row],[Where do you work]],tblCountries[[Actual]:[Mapping]],2,FALSE)</f>
        <v>India</v>
      </c>
      <c r="L373" t="s">
        <v>9</v>
      </c>
    </row>
    <row r="374" spans="2:12" ht="15" customHeight="1">
      <c r="B374" t="s">
        <v>2377</v>
      </c>
      <c r="C374" s="1">
        <v>41055.079710648148</v>
      </c>
      <c r="D374" s="4" t="s">
        <v>457</v>
      </c>
      <c r="E374">
        <v>500000</v>
      </c>
      <c r="F374" t="s">
        <v>40</v>
      </c>
      <c r="G374" s="8">
        <f>tblSalaries[[#This Row],[clean Salary (in local currency)]]*VLOOKUP(tblSalaries[[#This Row],[Currency]],tblXrate[],2,FALSE)</f>
        <v>8903.9583437212841</v>
      </c>
      <c r="H374" t="s">
        <v>458</v>
      </c>
      <c r="I374" t="s">
        <v>52</v>
      </c>
      <c r="J374" t="s">
        <v>8</v>
      </c>
      <c r="K374" t="str">
        <f>VLOOKUP(tblSalaries[[#This Row],[Where do you work]],tblCountries[[Actual]:[Mapping]],2,FALSE)</f>
        <v>India</v>
      </c>
      <c r="L374" t="s">
        <v>18</v>
      </c>
    </row>
    <row r="375" spans="2:12" ht="15" customHeight="1">
      <c r="B375" t="s">
        <v>2378</v>
      </c>
      <c r="C375" s="1">
        <v>41055.081516203703</v>
      </c>
      <c r="D375" s="4">
        <v>80000</v>
      </c>
      <c r="E375">
        <v>80000</v>
      </c>
      <c r="F375" t="s">
        <v>86</v>
      </c>
      <c r="G375" s="8">
        <f>tblSalaries[[#This Row],[clean Salary (in local currency)]]*VLOOKUP(tblSalaries[[#This Row],[Currency]],tblXrate[],2,FALSE)</f>
        <v>78668.921842426149</v>
      </c>
      <c r="H375" t="s">
        <v>459</v>
      </c>
      <c r="I375" t="s">
        <v>20</v>
      </c>
      <c r="J375" t="s">
        <v>88</v>
      </c>
      <c r="K375" t="str">
        <f>VLOOKUP(tblSalaries[[#This Row],[Where do you work]],tblCountries[[Actual]:[Mapping]],2,FALSE)</f>
        <v>Canada</v>
      </c>
      <c r="L375" t="s">
        <v>9</v>
      </c>
    </row>
    <row r="376" spans="2:12" ht="15" customHeight="1">
      <c r="B376" t="s">
        <v>2379</v>
      </c>
      <c r="C376" s="1">
        <v>41055.081712962965</v>
      </c>
      <c r="D376" s="4">
        <v>1500</v>
      </c>
      <c r="E376">
        <v>18000</v>
      </c>
      <c r="F376" t="s">
        <v>22</v>
      </c>
      <c r="G376" s="8">
        <f>tblSalaries[[#This Row],[clean Salary (in local currency)]]*VLOOKUP(tblSalaries[[#This Row],[Currency]],tblXrate[],2,FALSE)</f>
        <v>22867.189901848938</v>
      </c>
      <c r="H376" t="s">
        <v>460</v>
      </c>
      <c r="I376" t="s">
        <v>52</v>
      </c>
      <c r="J376" t="s">
        <v>30</v>
      </c>
      <c r="K376" t="str">
        <f>VLOOKUP(tblSalaries[[#This Row],[Where do you work]],tblCountries[[Actual]:[Mapping]],2,FALSE)</f>
        <v>Portugal</v>
      </c>
      <c r="L376" t="s">
        <v>18</v>
      </c>
    </row>
    <row r="377" spans="2:12" ht="15" customHeight="1">
      <c r="B377" t="s">
        <v>2380</v>
      </c>
      <c r="C377" s="1">
        <v>41055.08216435185</v>
      </c>
      <c r="D377" s="4" t="s">
        <v>330</v>
      </c>
      <c r="E377">
        <v>60000</v>
      </c>
      <c r="F377" t="s">
        <v>69</v>
      </c>
      <c r="G377" s="8">
        <f>tblSalaries[[#This Row],[clean Salary (in local currency)]]*VLOOKUP(tblSalaries[[#This Row],[Currency]],tblXrate[],2,FALSE)</f>
        <v>94570.696324037053</v>
      </c>
      <c r="H377" t="s">
        <v>461</v>
      </c>
      <c r="I377" t="s">
        <v>4001</v>
      </c>
      <c r="J377" t="s">
        <v>71</v>
      </c>
      <c r="K377" t="str">
        <f>VLOOKUP(tblSalaries[[#This Row],[Where do you work]],tblCountries[[Actual]:[Mapping]],2,FALSE)</f>
        <v>UK</v>
      </c>
      <c r="L377" t="s">
        <v>18</v>
      </c>
    </row>
    <row r="378" spans="2:12" ht="15" customHeight="1">
      <c r="B378" t="s">
        <v>2381</v>
      </c>
      <c r="C378" s="1">
        <v>41055.082430555558</v>
      </c>
      <c r="D378" s="4">
        <v>95000</v>
      </c>
      <c r="E378">
        <v>95000</v>
      </c>
      <c r="F378" t="s">
        <v>6</v>
      </c>
      <c r="G378" s="8">
        <f>tblSalaries[[#This Row],[clean Salary (in local currency)]]*VLOOKUP(tblSalaries[[#This Row],[Currency]],tblXrate[],2,FALSE)</f>
        <v>95000</v>
      </c>
      <c r="H378" t="s">
        <v>424</v>
      </c>
      <c r="I378" t="s">
        <v>20</v>
      </c>
      <c r="J378" t="s">
        <v>15</v>
      </c>
      <c r="K378" t="str">
        <f>VLOOKUP(tblSalaries[[#This Row],[Where do you work]],tblCountries[[Actual]:[Mapping]],2,FALSE)</f>
        <v>USA</v>
      </c>
      <c r="L378" t="s">
        <v>13</v>
      </c>
    </row>
    <row r="379" spans="2:12" ht="15" customHeight="1">
      <c r="B379" t="s">
        <v>2382</v>
      </c>
      <c r="C379" s="1">
        <v>41055.082881944443</v>
      </c>
      <c r="D379" s="4" t="s">
        <v>462</v>
      </c>
      <c r="E379">
        <v>540000</v>
      </c>
      <c r="F379" t="s">
        <v>40</v>
      </c>
      <c r="G379" s="8">
        <f>tblSalaries[[#This Row],[clean Salary (in local currency)]]*VLOOKUP(tblSalaries[[#This Row],[Currency]],tblXrate[],2,FALSE)</f>
        <v>9616.275011218986</v>
      </c>
      <c r="H379" t="s">
        <v>463</v>
      </c>
      <c r="I379" t="s">
        <v>279</v>
      </c>
      <c r="J379" t="s">
        <v>8</v>
      </c>
      <c r="K379" t="str">
        <f>VLOOKUP(tblSalaries[[#This Row],[Where do you work]],tblCountries[[Actual]:[Mapping]],2,FALSE)</f>
        <v>India</v>
      </c>
      <c r="L379" t="s">
        <v>9</v>
      </c>
    </row>
    <row r="380" spans="2:12" ht="15" customHeight="1">
      <c r="B380" t="s">
        <v>2383</v>
      </c>
      <c r="C380" s="1">
        <v>41055.083101851851</v>
      </c>
      <c r="D380" s="4">
        <v>48000</v>
      </c>
      <c r="E380">
        <v>48000</v>
      </c>
      <c r="F380" t="s">
        <v>6</v>
      </c>
      <c r="G380" s="8">
        <f>tblSalaries[[#This Row],[clean Salary (in local currency)]]*VLOOKUP(tblSalaries[[#This Row],[Currency]],tblXrate[],2,FALSE)</f>
        <v>48000</v>
      </c>
      <c r="H380" t="s">
        <v>464</v>
      </c>
      <c r="I380" t="s">
        <v>20</v>
      </c>
      <c r="J380" t="s">
        <v>15</v>
      </c>
      <c r="K380" t="str">
        <f>VLOOKUP(tblSalaries[[#This Row],[Where do you work]],tblCountries[[Actual]:[Mapping]],2,FALSE)</f>
        <v>USA</v>
      </c>
      <c r="L380" t="s">
        <v>25</v>
      </c>
    </row>
    <row r="381" spans="2:12" ht="15" customHeight="1">
      <c r="B381" t="s">
        <v>2384</v>
      </c>
      <c r="C381" s="1">
        <v>41055.08315972222</v>
      </c>
      <c r="D381" s="4" t="s">
        <v>465</v>
      </c>
      <c r="E381">
        <v>46000</v>
      </c>
      <c r="F381" t="s">
        <v>6</v>
      </c>
      <c r="G381" s="8">
        <f>tblSalaries[[#This Row],[clean Salary (in local currency)]]*VLOOKUP(tblSalaries[[#This Row],[Currency]],tblXrate[],2,FALSE)</f>
        <v>46000</v>
      </c>
      <c r="H381" t="s">
        <v>466</v>
      </c>
      <c r="I381" t="s">
        <v>20</v>
      </c>
      <c r="J381" t="s">
        <v>15</v>
      </c>
      <c r="K381" t="str">
        <f>VLOOKUP(tblSalaries[[#This Row],[Where do you work]],tblCountries[[Actual]:[Mapping]],2,FALSE)</f>
        <v>USA</v>
      </c>
      <c r="L381" t="s">
        <v>9</v>
      </c>
    </row>
    <row r="382" spans="2:12" ht="15" customHeight="1">
      <c r="B382" t="s">
        <v>2385</v>
      </c>
      <c r="C382" s="1">
        <v>41055.083194444444</v>
      </c>
      <c r="D382" s="4">
        <v>15000</v>
      </c>
      <c r="E382">
        <v>15000</v>
      </c>
      <c r="F382" t="s">
        <v>6</v>
      </c>
      <c r="G382" s="8">
        <f>tblSalaries[[#This Row],[clean Salary (in local currency)]]*VLOOKUP(tblSalaries[[#This Row],[Currency]],tblXrate[],2,FALSE)</f>
        <v>15000</v>
      </c>
      <c r="H382" t="s">
        <v>467</v>
      </c>
      <c r="I382" t="s">
        <v>3999</v>
      </c>
      <c r="J382" t="s">
        <v>27</v>
      </c>
      <c r="K382" t="str">
        <f>VLOOKUP(tblSalaries[[#This Row],[Where do you work]],tblCountries[[Actual]:[Mapping]],2,FALSE)</f>
        <v>Ukraine</v>
      </c>
      <c r="L382" t="s">
        <v>18</v>
      </c>
    </row>
    <row r="383" spans="2:12" ht="15" customHeight="1">
      <c r="B383" t="s">
        <v>2386</v>
      </c>
      <c r="C383" s="1">
        <v>41055.083379629628</v>
      </c>
      <c r="D383" s="4" t="s">
        <v>468</v>
      </c>
      <c r="E383">
        <v>620000</v>
      </c>
      <c r="F383" t="s">
        <v>40</v>
      </c>
      <c r="G383" s="8">
        <f>tblSalaries[[#This Row],[clean Salary (in local currency)]]*VLOOKUP(tblSalaries[[#This Row],[Currency]],tblXrate[],2,FALSE)</f>
        <v>11040.908346214392</v>
      </c>
      <c r="H383" t="s">
        <v>469</v>
      </c>
      <c r="I383" t="s">
        <v>52</v>
      </c>
      <c r="J383" t="s">
        <v>8</v>
      </c>
      <c r="K383" t="str">
        <f>VLOOKUP(tblSalaries[[#This Row],[Where do you work]],tblCountries[[Actual]:[Mapping]],2,FALSE)</f>
        <v>India</v>
      </c>
      <c r="L383" t="s">
        <v>25</v>
      </c>
    </row>
    <row r="384" spans="2:12" ht="15" customHeight="1">
      <c r="B384" t="s">
        <v>2387</v>
      </c>
      <c r="C384" s="1">
        <v>41055.083449074074</v>
      </c>
      <c r="D384" s="4" t="s">
        <v>470</v>
      </c>
      <c r="E384">
        <v>28000</v>
      </c>
      <c r="F384" t="s">
        <v>69</v>
      </c>
      <c r="G384" s="8">
        <f>tblSalaries[[#This Row],[clean Salary (in local currency)]]*VLOOKUP(tblSalaries[[#This Row],[Currency]],tblXrate[],2,FALSE)</f>
        <v>44132.991617883956</v>
      </c>
      <c r="H384" t="s">
        <v>471</v>
      </c>
      <c r="I384" t="s">
        <v>52</v>
      </c>
      <c r="J384" t="s">
        <v>71</v>
      </c>
      <c r="K384" t="str">
        <f>VLOOKUP(tblSalaries[[#This Row],[Where do you work]],tblCountries[[Actual]:[Mapping]],2,FALSE)</f>
        <v>UK</v>
      </c>
      <c r="L384" t="s">
        <v>18</v>
      </c>
    </row>
    <row r="385" spans="2:12" ht="15" customHeight="1">
      <c r="B385" t="s">
        <v>2388</v>
      </c>
      <c r="C385" s="1">
        <v>41055.083495370367</v>
      </c>
      <c r="D385" s="4">
        <v>47000</v>
      </c>
      <c r="E385">
        <v>47000</v>
      </c>
      <c r="F385" t="s">
        <v>6</v>
      </c>
      <c r="G385" s="8">
        <f>tblSalaries[[#This Row],[clean Salary (in local currency)]]*VLOOKUP(tblSalaries[[#This Row],[Currency]],tblXrate[],2,FALSE)</f>
        <v>47000</v>
      </c>
      <c r="H385" t="s">
        <v>472</v>
      </c>
      <c r="I385" t="s">
        <v>52</v>
      </c>
      <c r="J385" t="s">
        <v>15</v>
      </c>
      <c r="K385" t="str">
        <f>VLOOKUP(tblSalaries[[#This Row],[Where do you work]],tblCountries[[Actual]:[Mapping]],2,FALSE)</f>
        <v>USA</v>
      </c>
      <c r="L385" t="s">
        <v>18</v>
      </c>
    </row>
    <row r="386" spans="2:12" ht="15" customHeight="1">
      <c r="B386" t="s">
        <v>2389</v>
      </c>
      <c r="C386" s="1">
        <v>41055.083819444444</v>
      </c>
      <c r="D386" s="4">
        <v>44000</v>
      </c>
      <c r="E386">
        <v>44000</v>
      </c>
      <c r="F386" t="s">
        <v>6</v>
      </c>
      <c r="G386" s="8">
        <f>tblSalaries[[#This Row],[clean Salary (in local currency)]]*VLOOKUP(tblSalaries[[#This Row],[Currency]],tblXrate[],2,FALSE)</f>
        <v>44000</v>
      </c>
      <c r="H386" t="s">
        <v>473</v>
      </c>
      <c r="I386" t="s">
        <v>20</v>
      </c>
      <c r="J386" t="s">
        <v>15</v>
      </c>
      <c r="K386" t="str">
        <f>VLOOKUP(tblSalaries[[#This Row],[Where do you work]],tblCountries[[Actual]:[Mapping]],2,FALSE)</f>
        <v>USA</v>
      </c>
      <c r="L386" t="s">
        <v>18</v>
      </c>
    </row>
    <row r="387" spans="2:12" ht="15" customHeight="1">
      <c r="B387" t="s">
        <v>2390</v>
      </c>
      <c r="C387" s="1">
        <v>41055.083865740744</v>
      </c>
      <c r="D387" s="4">
        <v>55000</v>
      </c>
      <c r="E387">
        <v>55000</v>
      </c>
      <c r="F387" t="s">
        <v>6</v>
      </c>
      <c r="G387" s="8">
        <f>tblSalaries[[#This Row],[clean Salary (in local currency)]]*VLOOKUP(tblSalaries[[#This Row],[Currency]],tblXrate[],2,FALSE)</f>
        <v>55000</v>
      </c>
      <c r="H387" t="s">
        <v>310</v>
      </c>
      <c r="I387" t="s">
        <v>310</v>
      </c>
      <c r="J387" t="s">
        <v>15</v>
      </c>
      <c r="K387" t="str">
        <f>VLOOKUP(tblSalaries[[#This Row],[Where do you work]],tblCountries[[Actual]:[Mapping]],2,FALSE)</f>
        <v>USA</v>
      </c>
      <c r="L387" t="s">
        <v>9</v>
      </c>
    </row>
    <row r="388" spans="2:12" ht="15" customHeight="1">
      <c r="B388" t="s">
        <v>2391</v>
      </c>
      <c r="C388" s="1">
        <v>41055.083958333336</v>
      </c>
      <c r="D388" s="4">
        <v>12000</v>
      </c>
      <c r="E388">
        <v>12000</v>
      </c>
      <c r="F388" t="s">
        <v>6</v>
      </c>
      <c r="G388" s="8">
        <f>tblSalaries[[#This Row],[clean Salary (in local currency)]]*VLOOKUP(tblSalaries[[#This Row],[Currency]],tblXrate[],2,FALSE)</f>
        <v>12000</v>
      </c>
      <c r="H388" t="s">
        <v>474</v>
      </c>
      <c r="I388" t="s">
        <v>3999</v>
      </c>
      <c r="J388" t="s">
        <v>48</v>
      </c>
      <c r="K388" t="str">
        <f>VLOOKUP(tblSalaries[[#This Row],[Where do you work]],tblCountries[[Actual]:[Mapping]],2,FALSE)</f>
        <v>South Africa</v>
      </c>
      <c r="L388" t="s">
        <v>9</v>
      </c>
    </row>
    <row r="389" spans="2:12" ht="15" customHeight="1">
      <c r="B389" t="s">
        <v>2392</v>
      </c>
      <c r="C389" s="1">
        <v>41055.084108796298</v>
      </c>
      <c r="D389" s="4">
        <v>50000</v>
      </c>
      <c r="E389">
        <v>50000</v>
      </c>
      <c r="F389" t="s">
        <v>6</v>
      </c>
      <c r="G389" s="8">
        <f>tblSalaries[[#This Row],[clean Salary (in local currency)]]*VLOOKUP(tblSalaries[[#This Row],[Currency]],tblXrate[],2,FALSE)</f>
        <v>50000</v>
      </c>
      <c r="H389" t="s">
        <v>475</v>
      </c>
      <c r="I389" t="s">
        <v>52</v>
      </c>
      <c r="J389" t="s">
        <v>15</v>
      </c>
      <c r="K389" t="str">
        <f>VLOOKUP(tblSalaries[[#This Row],[Where do you work]],tblCountries[[Actual]:[Mapping]],2,FALSE)</f>
        <v>USA</v>
      </c>
      <c r="L389" t="s">
        <v>18</v>
      </c>
    </row>
    <row r="390" spans="2:12" ht="15" customHeight="1">
      <c r="B390" t="s">
        <v>2393</v>
      </c>
      <c r="C390" s="1">
        <v>41055.084386574075</v>
      </c>
      <c r="D390" s="4" t="s">
        <v>476</v>
      </c>
      <c r="E390">
        <v>750000</v>
      </c>
      <c r="F390" t="s">
        <v>40</v>
      </c>
      <c r="G390" s="8">
        <f>tblSalaries[[#This Row],[clean Salary (in local currency)]]*VLOOKUP(tblSalaries[[#This Row],[Currency]],tblXrate[],2,FALSE)</f>
        <v>13355.937515581925</v>
      </c>
      <c r="H390" t="s">
        <v>207</v>
      </c>
      <c r="I390" t="s">
        <v>20</v>
      </c>
      <c r="J390" t="s">
        <v>8</v>
      </c>
      <c r="K390" t="str">
        <f>VLOOKUP(tblSalaries[[#This Row],[Where do you work]],tblCountries[[Actual]:[Mapping]],2,FALSE)</f>
        <v>India</v>
      </c>
      <c r="L390" t="s">
        <v>25</v>
      </c>
    </row>
    <row r="391" spans="2:12" ht="15" customHeight="1">
      <c r="B391" t="s">
        <v>2394</v>
      </c>
      <c r="C391" s="1">
        <v>41055.084745370368</v>
      </c>
      <c r="D391" s="4" t="s">
        <v>477</v>
      </c>
      <c r="E391">
        <v>99147</v>
      </c>
      <c r="F391" t="s">
        <v>6</v>
      </c>
      <c r="G391" s="8">
        <f>tblSalaries[[#This Row],[clean Salary (in local currency)]]*VLOOKUP(tblSalaries[[#This Row],[Currency]],tblXrate[],2,FALSE)</f>
        <v>99147</v>
      </c>
      <c r="H391" t="s">
        <v>478</v>
      </c>
      <c r="I391" t="s">
        <v>67</v>
      </c>
      <c r="J391" t="s">
        <v>65</v>
      </c>
      <c r="K391" t="str">
        <f>VLOOKUP(tblSalaries[[#This Row],[Where do you work]],tblCountries[[Actual]:[Mapping]],2,FALSE)</f>
        <v>Russia</v>
      </c>
      <c r="L391" t="s">
        <v>9</v>
      </c>
    </row>
    <row r="392" spans="2:12" ht="15" customHeight="1">
      <c r="B392" t="s">
        <v>2395</v>
      </c>
      <c r="C392" s="1">
        <v>41055.085821759261</v>
      </c>
      <c r="D392" s="4">
        <v>45880</v>
      </c>
      <c r="E392">
        <v>45880</v>
      </c>
      <c r="F392" t="s">
        <v>6</v>
      </c>
      <c r="G392" s="8">
        <f>tblSalaries[[#This Row],[clean Salary (in local currency)]]*VLOOKUP(tblSalaries[[#This Row],[Currency]],tblXrate[],2,FALSE)</f>
        <v>45880</v>
      </c>
      <c r="H392" t="s">
        <v>479</v>
      </c>
      <c r="I392" t="s">
        <v>52</v>
      </c>
      <c r="J392" t="s">
        <v>15</v>
      </c>
      <c r="K392" t="str">
        <f>VLOOKUP(tblSalaries[[#This Row],[Where do you work]],tblCountries[[Actual]:[Mapping]],2,FALSE)</f>
        <v>USA</v>
      </c>
      <c r="L392" t="s">
        <v>13</v>
      </c>
    </row>
    <row r="393" spans="2:12" ht="15" customHeight="1">
      <c r="B393" t="s">
        <v>2396</v>
      </c>
      <c r="C393" s="1">
        <v>41055.0859375</v>
      </c>
      <c r="D393" s="4">
        <v>70000</v>
      </c>
      <c r="E393">
        <v>70000</v>
      </c>
      <c r="F393" t="s">
        <v>6</v>
      </c>
      <c r="G393" s="8">
        <f>tblSalaries[[#This Row],[clean Salary (in local currency)]]*VLOOKUP(tblSalaries[[#This Row],[Currency]],tblXrate[],2,FALSE)</f>
        <v>70000</v>
      </c>
      <c r="H393" t="s">
        <v>480</v>
      </c>
      <c r="I393" t="s">
        <v>52</v>
      </c>
      <c r="J393" t="s">
        <v>15</v>
      </c>
      <c r="K393" t="str">
        <f>VLOOKUP(tblSalaries[[#This Row],[Where do you work]],tblCountries[[Actual]:[Mapping]],2,FALSE)</f>
        <v>USA</v>
      </c>
      <c r="L393" t="s">
        <v>9</v>
      </c>
    </row>
    <row r="394" spans="2:12" ht="15" customHeight="1">
      <c r="B394" t="s">
        <v>2397</v>
      </c>
      <c r="C394" s="1">
        <v>41055.086122685185</v>
      </c>
      <c r="D394" s="4">
        <v>100000</v>
      </c>
      <c r="E394">
        <v>100000</v>
      </c>
      <c r="F394" t="s">
        <v>6</v>
      </c>
      <c r="G394" s="8">
        <f>tblSalaries[[#This Row],[clean Salary (in local currency)]]*VLOOKUP(tblSalaries[[#This Row],[Currency]],tblXrate[],2,FALSE)</f>
        <v>100000</v>
      </c>
      <c r="H394" t="s">
        <v>481</v>
      </c>
      <c r="I394" t="s">
        <v>20</v>
      </c>
      <c r="J394" t="s">
        <v>15</v>
      </c>
      <c r="K394" t="str">
        <f>VLOOKUP(tblSalaries[[#This Row],[Where do you work]],tblCountries[[Actual]:[Mapping]],2,FALSE)</f>
        <v>USA</v>
      </c>
      <c r="L394" t="s">
        <v>13</v>
      </c>
    </row>
    <row r="395" spans="2:12" ht="15" customHeight="1">
      <c r="B395" t="s">
        <v>2398</v>
      </c>
      <c r="C395" s="1">
        <v>41055.086168981485</v>
      </c>
      <c r="D395" s="4" t="s">
        <v>482</v>
      </c>
      <c r="E395">
        <v>1440000</v>
      </c>
      <c r="F395" t="s">
        <v>483</v>
      </c>
      <c r="G395" s="8">
        <f>tblSalaries[[#This Row],[clean Salary (in local currency)]]*VLOOKUP(tblSalaries[[#This Row],[Currency]],tblXrate[],2,FALSE)</f>
        <v>17598.017290051986</v>
      </c>
      <c r="H395" t="s">
        <v>484</v>
      </c>
      <c r="I395" t="s">
        <v>20</v>
      </c>
      <c r="J395" t="s">
        <v>425</v>
      </c>
      <c r="K395" t="str">
        <f>VLOOKUP(tblSalaries[[#This Row],[Where do you work]],tblCountries[[Actual]:[Mapping]],2,FALSE)</f>
        <v>Bangladesh</v>
      </c>
      <c r="L395" t="s">
        <v>18</v>
      </c>
    </row>
    <row r="396" spans="2:12" ht="15" customHeight="1">
      <c r="B396" t="s">
        <v>2399</v>
      </c>
      <c r="C396" s="1">
        <v>41055.086875000001</v>
      </c>
      <c r="D396" s="4">
        <v>85000</v>
      </c>
      <c r="E396">
        <v>85000</v>
      </c>
      <c r="F396" t="s">
        <v>6</v>
      </c>
      <c r="G396" s="8">
        <f>tblSalaries[[#This Row],[clean Salary (in local currency)]]*VLOOKUP(tblSalaries[[#This Row],[Currency]],tblXrate[],2,FALSE)</f>
        <v>85000</v>
      </c>
      <c r="H396" t="s">
        <v>485</v>
      </c>
      <c r="I396" t="s">
        <v>279</v>
      </c>
      <c r="J396" t="s">
        <v>15</v>
      </c>
      <c r="K396" t="str">
        <f>VLOOKUP(tblSalaries[[#This Row],[Where do you work]],tblCountries[[Actual]:[Mapping]],2,FALSE)</f>
        <v>USA</v>
      </c>
      <c r="L396" t="s">
        <v>18</v>
      </c>
    </row>
    <row r="397" spans="2:12" ht="15" customHeight="1">
      <c r="B397" t="s">
        <v>2400</v>
      </c>
      <c r="C397" s="1">
        <v>41055.087372685186</v>
      </c>
      <c r="D397" s="4">
        <v>47000</v>
      </c>
      <c r="E397">
        <v>47000</v>
      </c>
      <c r="F397" t="s">
        <v>6</v>
      </c>
      <c r="G397" s="8">
        <f>tblSalaries[[#This Row],[clean Salary (in local currency)]]*VLOOKUP(tblSalaries[[#This Row],[Currency]],tblXrate[],2,FALSE)</f>
        <v>47000</v>
      </c>
      <c r="H397" t="s">
        <v>486</v>
      </c>
      <c r="I397" t="s">
        <v>52</v>
      </c>
      <c r="J397" t="s">
        <v>15</v>
      </c>
      <c r="K397" t="str">
        <f>VLOOKUP(tblSalaries[[#This Row],[Where do you work]],tblCountries[[Actual]:[Mapping]],2,FALSE)</f>
        <v>USA</v>
      </c>
      <c r="L397" t="s">
        <v>9</v>
      </c>
    </row>
    <row r="398" spans="2:12" ht="15" customHeight="1">
      <c r="B398" t="s">
        <v>2401</v>
      </c>
      <c r="C398" s="1">
        <v>41055.087476851855</v>
      </c>
      <c r="D398" s="4">
        <v>40000</v>
      </c>
      <c r="E398">
        <v>40000</v>
      </c>
      <c r="F398" t="s">
        <v>6</v>
      </c>
      <c r="G398" s="8">
        <f>tblSalaries[[#This Row],[clean Salary (in local currency)]]*VLOOKUP(tblSalaries[[#This Row],[Currency]],tblXrate[],2,FALSE)</f>
        <v>40000</v>
      </c>
      <c r="H398" t="s">
        <v>487</v>
      </c>
      <c r="I398" t="s">
        <v>52</v>
      </c>
      <c r="J398" t="s">
        <v>15</v>
      </c>
      <c r="K398" t="str">
        <f>VLOOKUP(tblSalaries[[#This Row],[Where do you work]],tblCountries[[Actual]:[Mapping]],2,FALSE)</f>
        <v>USA</v>
      </c>
      <c r="L398" t="s">
        <v>18</v>
      </c>
    </row>
    <row r="399" spans="2:12" ht="15" customHeight="1">
      <c r="B399" t="s">
        <v>2402</v>
      </c>
      <c r="C399" s="1">
        <v>41055.087939814817</v>
      </c>
      <c r="D399" s="4">
        <v>30000</v>
      </c>
      <c r="E399">
        <v>30000</v>
      </c>
      <c r="F399" t="s">
        <v>6</v>
      </c>
      <c r="G399" s="8">
        <f>tblSalaries[[#This Row],[clean Salary (in local currency)]]*VLOOKUP(tblSalaries[[#This Row],[Currency]],tblXrate[],2,FALSE)</f>
        <v>30000</v>
      </c>
      <c r="H399" t="s">
        <v>452</v>
      </c>
      <c r="I399" t="s">
        <v>4001</v>
      </c>
      <c r="J399" t="s">
        <v>8</v>
      </c>
      <c r="K399" t="str">
        <f>VLOOKUP(tblSalaries[[#This Row],[Where do you work]],tblCountries[[Actual]:[Mapping]],2,FALSE)</f>
        <v>India</v>
      </c>
      <c r="L399" t="s">
        <v>18</v>
      </c>
    </row>
    <row r="400" spans="2:12" ht="15" customHeight="1">
      <c r="B400" t="s">
        <v>2403</v>
      </c>
      <c r="C400" s="1">
        <v>41055.088148148148</v>
      </c>
      <c r="D400" s="4">
        <v>72000</v>
      </c>
      <c r="E400">
        <v>72000</v>
      </c>
      <c r="F400" t="s">
        <v>86</v>
      </c>
      <c r="G400" s="8">
        <f>tblSalaries[[#This Row],[clean Salary (in local currency)]]*VLOOKUP(tblSalaries[[#This Row],[Currency]],tblXrate[],2,FALSE)</f>
        <v>70802.029658183528</v>
      </c>
      <c r="H400" t="s">
        <v>488</v>
      </c>
      <c r="I400" t="s">
        <v>488</v>
      </c>
      <c r="J400" t="s">
        <v>88</v>
      </c>
      <c r="K400" t="str">
        <f>VLOOKUP(tblSalaries[[#This Row],[Where do you work]],tblCountries[[Actual]:[Mapping]],2,FALSE)</f>
        <v>Canada</v>
      </c>
      <c r="L400" t="s">
        <v>9</v>
      </c>
    </row>
    <row r="401" spans="2:12" ht="15" customHeight="1">
      <c r="B401" t="s">
        <v>2404</v>
      </c>
      <c r="C401" s="1">
        <v>41055.088518518518</v>
      </c>
      <c r="D401" s="4">
        <v>34000</v>
      </c>
      <c r="E401">
        <v>34000</v>
      </c>
      <c r="F401" t="s">
        <v>6</v>
      </c>
      <c r="G401" s="8">
        <f>tblSalaries[[#This Row],[clean Salary (in local currency)]]*VLOOKUP(tblSalaries[[#This Row],[Currency]],tblXrate[],2,FALSE)</f>
        <v>34000</v>
      </c>
      <c r="H401" t="s">
        <v>489</v>
      </c>
      <c r="I401" t="s">
        <v>20</v>
      </c>
      <c r="J401" t="s">
        <v>15</v>
      </c>
      <c r="K401" t="str">
        <f>VLOOKUP(tblSalaries[[#This Row],[Where do you work]],tblCountries[[Actual]:[Mapping]],2,FALSE)</f>
        <v>USA</v>
      </c>
      <c r="L401" t="s">
        <v>9</v>
      </c>
    </row>
    <row r="402" spans="2:12" ht="15" customHeight="1">
      <c r="B402" t="s">
        <v>2405</v>
      </c>
      <c r="C402" s="1">
        <v>41055.088761574072</v>
      </c>
      <c r="D402" s="4">
        <v>52000</v>
      </c>
      <c r="E402">
        <v>52000</v>
      </c>
      <c r="F402" t="s">
        <v>6</v>
      </c>
      <c r="G402" s="8">
        <f>tblSalaries[[#This Row],[clean Salary (in local currency)]]*VLOOKUP(tblSalaries[[#This Row],[Currency]],tblXrate[],2,FALSE)</f>
        <v>52000</v>
      </c>
      <c r="H402" t="s">
        <v>153</v>
      </c>
      <c r="I402" t="s">
        <v>20</v>
      </c>
      <c r="J402" t="s">
        <v>15</v>
      </c>
      <c r="K402" t="str">
        <f>VLOOKUP(tblSalaries[[#This Row],[Where do you work]],tblCountries[[Actual]:[Mapping]],2,FALSE)</f>
        <v>USA</v>
      </c>
      <c r="L402" t="s">
        <v>9</v>
      </c>
    </row>
    <row r="403" spans="2:12" ht="15" customHeight="1">
      <c r="B403" t="s">
        <v>2406</v>
      </c>
      <c r="C403" s="1">
        <v>41055.089004629626</v>
      </c>
      <c r="D403" s="4">
        <v>300000</v>
      </c>
      <c r="E403">
        <v>300000</v>
      </c>
      <c r="F403" t="s">
        <v>40</v>
      </c>
      <c r="G403" s="8">
        <f>tblSalaries[[#This Row],[clean Salary (in local currency)]]*VLOOKUP(tblSalaries[[#This Row],[Currency]],tblXrate[],2,FALSE)</f>
        <v>5342.3750062327708</v>
      </c>
      <c r="H403" t="s">
        <v>490</v>
      </c>
      <c r="I403" t="s">
        <v>279</v>
      </c>
      <c r="J403" t="s">
        <v>8</v>
      </c>
      <c r="K403" t="str">
        <f>VLOOKUP(tblSalaries[[#This Row],[Where do you work]],tblCountries[[Actual]:[Mapping]],2,FALSE)</f>
        <v>India</v>
      </c>
      <c r="L403" t="s">
        <v>25</v>
      </c>
    </row>
    <row r="404" spans="2:12" ht="15" customHeight="1">
      <c r="B404" t="s">
        <v>2407</v>
      </c>
      <c r="C404" s="1">
        <v>41055.090243055558</v>
      </c>
      <c r="D404" s="4">
        <v>400000</v>
      </c>
      <c r="E404">
        <v>400000</v>
      </c>
      <c r="F404" t="s">
        <v>40</v>
      </c>
      <c r="G404" s="8">
        <f>tblSalaries[[#This Row],[clean Salary (in local currency)]]*VLOOKUP(tblSalaries[[#This Row],[Currency]],tblXrate[],2,FALSE)</f>
        <v>7123.1666749770275</v>
      </c>
      <c r="H404" t="s">
        <v>20</v>
      </c>
      <c r="I404" t="s">
        <v>20</v>
      </c>
      <c r="J404" t="s">
        <v>8</v>
      </c>
      <c r="K404" t="str">
        <f>VLOOKUP(tblSalaries[[#This Row],[Where do you work]],tblCountries[[Actual]:[Mapping]],2,FALSE)</f>
        <v>India</v>
      </c>
      <c r="L404" t="s">
        <v>9</v>
      </c>
    </row>
    <row r="405" spans="2:12" ht="15" customHeight="1">
      <c r="B405" t="s">
        <v>2408</v>
      </c>
      <c r="C405" s="1">
        <v>41055.090682870374</v>
      </c>
      <c r="D405" s="4">
        <v>63586.95</v>
      </c>
      <c r="E405">
        <v>63586</v>
      </c>
      <c r="F405" t="s">
        <v>6</v>
      </c>
      <c r="G405" s="8">
        <f>tblSalaries[[#This Row],[clean Salary (in local currency)]]*VLOOKUP(tblSalaries[[#This Row],[Currency]],tblXrate[],2,FALSE)</f>
        <v>63586</v>
      </c>
      <c r="H405" t="s">
        <v>491</v>
      </c>
      <c r="I405" t="s">
        <v>52</v>
      </c>
      <c r="J405" t="s">
        <v>492</v>
      </c>
      <c r="K405" t="str">
        <f>VLOOKUP(tblSalaries[[#This Row],[Where do you work]],tblCountries[[Actual]:[Mapping]],2,FALSE)</f>
        <v>UAE</v>
      </c>
      <c r="L405" t="s">
        <v>18</v>
      </c>
    </row>
    <row r="406" spans="2:12" ht="15" customHeight="1">
      <c r="B406" t="s">
        <v>2409</v>
      </c>
      <c r="C406" s="1">
        <v>41055.091435185182</v>
      </c>
      <c r="D406" s="4" t="s">
        <v>68</v>
      </c>
      <c r="E406">
        <v>35000</v>
      </c>
      <c r="F406" t="s">
        <v>69</v>
      </c>
      <c r="G406" s="8">
        <f>tblSalaries[[#This Row],[clean Salary (in local currency)]]*VLOOKUP(tblSalaries[[#This Row],[Currency]],tblXrate[],2,FALSE)</f>
        <v>55166.239522354947</v>
      </c>
      <c r="H406" t="s">
        <v>493</v>
      </c>
      <c r="I406" t="s">
        <v>310</v>
      </c>
      <c r="J406" t="s">
        <v>71</v>
      </c>
      <c r="K406" t="str">
        <f>VLOOKUP(tblSalaries[[#This Row],[Where do you work]],tblCountries[[Actual]:[Mapping]],2,FALSE)</f>
        <v>UK</v>
      </c>
      <c r="L406" t="s">
        <v>9</v>
      </c>
    </row>
    <row r="407" spans="2:12" ht="15" customHeight="1">
      <c r="B407" t="s">
        <v>2410</v>
      </c>
      <c r="C407" s="1">
        <v>41055.09233796296</v>
      </c>
      <c r="D407" s="4">
        <v>60000</v>
      </c>
      <c r="E407">
        <v>60000</v>
      </c>
      <c r="F407" t="s">
        <v>6</v>
      </c>
      <c r="G407" s="8">
        <f>tblSalaries[[#This Row],[clean Salary (in local currency)]]*VLOOKUP(tblSalaries[[#This Row],[Currency]],tblXrate[],2,FALSE)</f>
        <v>60000</v>
      </c>
      <c r="H407" t="s">
        <v>494</v>
      </c>
      <c r="I407" t="s">
        <v>20</v>
      </c>
      <c r="J407" t="s">
        <v>15</v>
      </c>
      <c r="K407" t="str">
        <f>VLOOKUP(tblSalaries[[#This Row],[Where do you work]],tblCountries[[Actual]:[Mapping]],2,FALSE)</f>
        <v>USA</v>
      </c>
      <c r="L407" t="s">
        <v>9</v>
      </c>
    </row>
    <row r="408" spans="2:12" ht="15" customHeight="1">
      <c r="B408" t="s">
        <v>2411</v>
      </c>
      <c r="C408" s="1">
        <v>41055.09302083333</v>
      </c>
      <c r="D408" s="4">
        <v>19200</v>
      </c>
      <c r="E408">
        <v>19200</v>
      </c>
      <c r="F408" t="s">
        <v>6</v>
      </c>
      <c r="G408" s="8">
        <f>tblSalaries[[#This Row],[clean Salary (in local currency)]]*VLOOKUP(tblSalaries[[#This Row],[Currency]],tblXrate[],2,FALSE)</f>
        <v>19200</v>
      </c>
      <c r="H408" t="s">
        <v>495</v>
      </c>
      <c r="I408" t="s">
        <v>52</v>
      </c>
      <c r="J408" t="s">
        <v>73</v>
      </c>
      <c r="K408" t="str">
        <f>VLOOKUP(tblSalaries[[#This Row],[Where do you work]],tblCountries[[Actual]:[Mapping]],2,FALSE)</f>
        <v>Romania</v>
      </c>
      <c r="L408" t="s">
        <v>13</v>
      </c>
    </row>
    <row r="409" spans="2:12" ht="15" customHeight="1">
      <c r="B409" t="s">
        <v>2412</v>
      </c>
      <c r="C409" s="1">
        <v>41055.093113425923</v>
      </c>
      <c r="D409" s="4" t="s">
        <v>496</v>
      </c>
      <c r="E409">
        <v>14000000</v>
      </c>
      <c r="F409" t="s">
        <v>497</v>
      </c>
      <c r="G409" s="8">
        <f>tblSalaries[[#This Row],[clean Salary (in local currency)]]*VLOOKUP(tblSalaries[[#This Row],[Currency]],tblXrate[],2,FALSE)</f>
        <v>28109.627547434993</v>
      </c>
      <c r="H409" t="s">
        <v>498</v>
      </c>
      <c r="I409" t="s">
        <v>20</v>
      </c>
      <c r="J409" t="s">
        <v>499</v>
      </c>
      <c r="K409" t="str">
        <f>VLOOKUP(tblSalaries[[#This Row],[Where do you work]],tblCountries[[Actual]:[Mapping]],2,FALSE)</f>
        <v>Costa Rica</v>
      </c>
      <c r="L409" t="s">
        <v>13</v>
      </c>
    </row>
    <row r="410" spans="2:12" ht="15" customHeight="1">
      <c r="B410" t="s">
        <v>2413</v>
      </c>
      <c r="C410" s="1">
        <v>41055.093391203707</v>
      </c>
      <c r="D410" s="4">
        <v>56000</v>
      </c>
      <c r="E410">
        <v>56000</v>
      </c>
      <c r="F410" t="s">
        <v>6</v>
      </c>
      <c r="G410" s="8">
        <f>tblSalaries[[#This Row],[clean Salary (in local currency)]]*VLOOKUP(tblSalaries[[#This Row],[Currency]],tblXrate[],2,FALSE)</f>
        <v>56000</v>
      </c>
      <c r="H410" t="s">
        <v>500</v>
      </c>
      <c r="I410" t="s">
        <v>20</v>
      </c>
      <c r="J410" t="s">
        <v>15</v>
      </c>
      <c r="K410" t="str">
        <f>VLOOKUP(tblSalaries[[#This Row],[Where do you work]],tblCountries[[Actual]:[Mapping]],2,FALSE)</f>
        <v>USA</v>
      </c>
      <c r="L410" t="s">
        <v>9</v>
      </c>
    </row>
    <row r="411" spans="2:12" ht="15" customHeight="1">
      <c r="B411" t="s">
        <v>2414</v>
      </c>
      <c r="C411" s="1">
        <v>41055.093611111108</v>
      </c>
      <c r="D411" s="4">
        <v>52000</v>
      </c>
      <c r="E411">
        <v>52000</v>
      </c>
      <c r="F411" t="s">
        <v>6</v>
      </c>
      <c r="G411" s="8">
        <f>tblSalaries[[#This Row],[clean Salary (in local currency)]]*VLOOKUP(tblSalaries[[#This Row],[Currency]],tblXrate[],2,FALSE)</f>
        <v>52000</v>
      </c>
      <c r="H411" t="s">
        <v>501</v>
      </c>
      <c r="I411" t="s">
        <v>310</v>
      </c>
      <c r="J411" t="s">
        <v>15</v>
      </c>
      <c r="K411" t="str">
        <f>VLOOKUP(tblSalaries[[#This Row],[Where do you work]],tblCountries[[Actual]:[Mapping]],2,FALSE)</f>
        <v>USA</v>
      </c>
      <c r="L411" t="s">
        <v>9</v>
      </c>
    </row>
    <row r="412" spans="2:12" ht="15" customHeight="1">
      <c r="B412" t="s">
        <v>2415</v>
      </c>
      <c r="C412" s="1">
        <v>41055.093969907408</v>
      </c>
      <c r="D412" s="4">
        <v>51613</v>
      </c>
      <c r="E412">
        <v>51613</v>
      </c>
      <c r="F412" t="s">
        <v>6</v>
      </c>
      <c r="G412" s="8">
        <f>tblSalaries[[#This Row],[clean Salary (in local currency)]]*VLOOKUP(tblSalaries[[#This Row],[Currency]],tblXrate[],2,FALSE)</f>
        <v>51613</v>
      </c>
      <c r="H412" t="s">
        <v>502</v>
      </c>
      <c r="I412" t="s">
        <v>20</v>
      </c>
      <c r="J412" t="s">
        <v>15</v>
      </c>
      <c r="K412" t="str">
        <f>VLOOKUP(tblSalaries[[#This Row],[Where do you work]],tblCountries[[Actual]:[Mapping]],2,FALSE)</f>
        <v>USA</v>
      </c>
      <c r="L412" t="s">
        <v>13</v>
      </c>
    </row>
    <row r="413" spans="2:12" ht="15" customHeight="1">
      <c r="B413" t="s">
        <v>2416</v>
      </c>
      <c r="C413" s="1">
        <v>41055.095150462963</v>
      </c>
      <c r="D413" s="4">
        <v>35000</v>
      </c>
      <c r="E413">
        <v>35000</v>
      </c>
      <c r="F413" t="s">
        <v>6</v>
      </c>
      <c r="G413" s="8">
        <f>tblSalaries[[#This Row],[clean Salary (in local currency)]]*VLOOKUP(tblSalaries[[#This Row],[Currency]],tblXrate[],2,FALSE)</f>
        <v>35000</v>
      </c>
      <c r="H413" t="s">
        <v>503</v>
      </c>
      <c r="I413" t="s">
        <v>20</v>
      </c>
      <c r="J413" t="s">
        <v>65</v>
      </c>
      <c r="K413" t="str">
        <f>VLOOKUP(tblSalaries[[#This Row],[Where do you work]],tblCountries[[Actual]:[Mapping]],2,FALSE)</f>
        <v>Russia</v>
      </c>
      <c r="L413" t="s">
        <v>9</v>
      </c>
    </row>
    <row r="414" spans="2:12" ht="15" customHeight="1">
      <c r="B414" t="s">
        <v>2417</v>
      </c>
      <c r="C414" s="1">
        <v>41055.095347222225</v>
      </c>
      <c r="D414" s="4">
        <v>56000</v>
      </c>
      <c r="E414">
        <v>56000</v>
      </c>
      <c r="F414" t="s">
        <v>6</v>
      </c>
      <c r="G414" s="8">
        <f>tblSalaries[[#This Row],[clean Salary (in local currency)]]*VLOOKUP(tblSalaries[[#This Row],[Currency]],tblXrate[],2,FALSE)</f>
        <v>56000</v>
      </c>
      <c r="H414" t="s">
        <v>504</v>
      </c>
      <c r="I414" t="s">
        <v>52</v>
      </c>
      <c r="J414" t="s">
        <v>15</v>
      </c>
      <c r="K414" t="str">
        <f>VLOOKUP(tblSalaries[[#This Row],[Where do you work]],tblCountries[[Actual]:[Mapping]],2,FALSE)</f>
        <v>USA</v>
      </c>
      <c r="L414" t="s">
        <v>13</v>
      </c>
    </row>
    <row r="415" spans="2:12" ht="15" customHeight="1">
      <c r="B415" t="s">
        <v>2418</v>
      </c>
      <c r="C415" s="1">
        <v>41055.095578703702</v>
      </c>
      <c r="D415" s="4" t="s">
        <v>505</v>
      </c>
      <c r="E415">
        <v>115000</v>
      </c>
      <c r="F415" t="s">
        <v>6</v>
      </c>
      <c r="G415" s="8">
        <f>tblSalaries[[#This Row],[clean Salary (in local currency)]]*VLOOKUP(tblSalaries[[#This Row],[Currency]],tblXrate[],2,FALSE)</f>
        <v>115000</v>
      </c>
      <c r="H415" t="s">
        <v>356</v>
      </c>
      <c r="I415" t="s">
        <v>356</v>
      </c>
      <c r="J415" t="s">
        <v>15</v>
      </c>
      <c r="K415" t="str">
        <f>VLOOKUP(tblSalaries[[#This Row],[Where do you work]],tblCountries[[Actual]:[Mapping]],2,FALSE)</f>
        <v>USA</v>
      </c>
      <c r="L415" t="s">
        <v>18</v>
      </c>
    </row>
    <row r="416" spans="2:12" ht="15" customHeight="1">
      <c r="B416" t="s">
        <v>2419</v>
      </c>
      <c r="C416" s="1">
        <v>41055.095868055556</v>
      </c>
      <c r="D416" s="4" t="s">
        <v>506</v>
      </c>
      <c r="E416">
        <v>66000</v>
      </c>
      <c r="F416" t="s">
        <v>69</v>
      </c>
      <c r="G416" s="8">
        <f>tblSalaries[[#This Row],[clean Salary (in local currency)]]*VLOOKUP(tblSalaries[[#This Row],[Currency]],tblXrate[],2,FALSE)</f>
        <v>104027.76595644075</v>
      </c>
      <c r="H416" t="s">
        <v>507</v>
      </c>
      <c r="I416" t="s">
        <v>52</v>
      </c>
      <c r="J416" t="s">
        <v>71</v>
      </c>
      <c r="K416" t="str">
        <f>VLOOKUP(tblSalaries[[#This Row],[Where do you work]],tblCountries[[Actual]:[Mapping]],2,FALSE)</f>
        <v>UK</v>
      </c>
      <c r="L416" t="s">
        <v>25</v>
      </c>
    </row>
    <row r="417" spans="2:12" ht="15" customHeight="1">
      <c r="B417" t="s">
        <v>2420</v>
      </c>
      <c r="C417" s="1">
        <v>41055.096666666665</v>
      </c>
      <c r="D417" s="4" t="s">
        <v>508</v>
      </c>
      <c r="E417">
        <v>200000</v>
      </c>
      <c r="F417" t="s">
        <v>40</v>
      </c>
      <c r="G417" s="8">
        <f>tblSalaries[[#This Row],[clean Salary (in local currency)]]*VLOOKUP(tblSalaries[[#This Row],[Currency]],tblXrate[],2,FALSE)</f>
        <v>3561.5833374885137</v>
      </c>
      <c r="H417" t="s">
        <v>356</v>
      </c>
      <c r="I417" t="s">
        <v>356</v>
      </c>
      <c r="J417" t="s">
        <v>8</v>
      </c>
      <c r="K417" t="str">
        <f>VLOOKUP(tblSalaries[[#This Row],[Where do you work]],tblCountries[[Actual]:[Mapping]],2,FALSE)</f>
        <v>India</v>
      </c>
      <c r="L417" t="s">
        <v>25</v>
      </c>
    </row>
    <row r="418" spans="2:12" ht="15" customHeight="1">
      <c r="B418" t="s">
        <v>2421</v>
      </c>
      <c r="C418" s="1">
        <v>41055.097083333334</v>
      </c>
      <c r="D418" s="4">
        <v>72000</v>
      </c>
      <c r="E418">
        <v>72000</v>
      </c>
      <c r="F418" t="s">
        <v>6</v>
      </c>
      <c r="G418" s="8">
        <f>tblSalaries[[#This Row],[clean Salary (in local currency)]]*VLOOKUP(tblSalaries[[#This Row],[Currency]],tblXrate[],2,FALSE)</f>
        <v>72000</v>
      </c>
      <c r="H418" t="s">
        <v>509</v>
      </c>
      <c r="I418" t="s">
        <v>4001</v>
      </c>
      <c r="J418" t="s">
        <v>15</v>
      </c>
      <c r="K418" t="str">
        <f>VLOOKUP(tblSalaries[[#This Row],[Where do you work]],tblCountries[[Actual]:[Mapping]],2,FALSE)</f>
        <v>USA</v>
      </c>
      <c r="L418" t="s">
        <v>9</v>
      </c>
    </row>
    <row r="419" spans="2:12" ht="15" customHeight="1">
      <c r="B419" t="s">
        <v>2422</v>
      </c>
      <c r="C419" s="1">
        <v>41055.097129629627</v>
      </c>
      <c r="D419" s="4">
        <v>90000</v>
      </c>
      <c r="E419">
        <v>90000</v>
      </c>
      <c r="F419" t="s">
        <v>6</v>
      </c>
      <c r="G419" s="8">
        <f>tblSalaries[[#This Row],[clean Salary (in local currency)]]*VLOOKUP(tblSalaries[[#This Row],[Currency]],tblXrate[],2,FALSE)</f>
        <v>90000</v>
      </c>
      <c r="H419" t="s">
        <v>14</v>
      </c>
      <c r="I419" t="s">
        <v>20</v>
      </c>
      <c r="J419" t="s">
        <v>15</v>
      </c>
      <c r="K419" t="str">
        <f>VLOOKUP(tblSalaries[[#This Row],[Where do you work]],tblCountries[[Actual]:[Mapping]],2,FALSE)</f>
        <v>USA</v>
      </c>
      <c r="L419" t="s">
        <v>13</v>
      </c>
    </row>
    <row r="420" spans="2:12" ht="15" customHeight="1">
      <c r="B420" t="s">
        <v>2423</v>
      </c>
      <c r="C420" s="1">
        <v>41055.097395833334</v>
      </c>
      <c r="D420" s="4" t="s">
        <v>510</v>
      </c>
      <c r="E420">
        <v>8500</v>
      </c>
      <c r="F420" t="s">
        <v>6</v>
      </c>
      <c r="G420" s="8">
        <f>tblSalaries[[#This Row],[clean Salary (in local currency)]]*VLOOKUP(tblSalaries[[#This Row],[Currency]],tblXrate[],2,FALSE)</f>
        <v>8500</v>
      </c>
      <c r="H420" t="s">
        <v>177</v>
      </c>
      <c r="I420" t="s">
        <v>310</v>
      </c>
      <c r="J420" t="s">
        <v>73</v>
      </c>
      <c r="K420" t="str">
        <f>VLOOKUP(tblSalaries[[#This Row],[Where do you work]],tblCountries[[Actual]:[Mapping]],2,FALSE)</f>
        <v>Romania</v>
      </c>
      <c r="L420" t="s">
        <v>18</v>
      </c>
    </row>
    <row r="421" spans="2:12" ht="15" customHeight="1">
      <c r="B421" t="s">
        <v>2424</v>
      </c>
      <c r="C421" s="1">
        <v>41055.09747685185</v>
      </c>
      <c r="D421" s="4">
        <v>12000</v>
      </c>
      <c r="E421">
        <v>12000</v>
      </c>
      <c r="F421" t="s">
        <v>6</v>
      </c>
      <c r="G421" s="8">
        <f>tblSalaries[[#This Row],[clean Salary (in local currency)]]*VLOOKUP(tblSalaries[[#This Row],[Currency]],tblXrate[],2,FALSE)</f>
        <v>12000</v>
      </c>
      <c r="H421" t="s">
        <v>511</v>
      </c>
      <c r="I421" t="s">
        <v>20</v>
      </c>
      <c r="J421" t="s">
        <v>512</v>
      </c>
      <c r="K421" t="str">
        <f>VLOOKUP(tblSalaries[[#This Row],[Where do you work]],tblCountries[[Actual]:[Mapping]],2,FALSE)</f>
        <v>iran</v>
      </c>
      <c r="L421" t="s">
        <v>18</v>
      </c>
    </row>
    <row r="422" spans="2:12" ht="15" customHeight="1">
      <c r="B422" t="s">
        <v>2425</v>
      </c>
      <c r="C422" s="1">
        <v>41055.098807870374</v>
      </c>
      <c r="D422" s="4" t="s">
        <v>513</v>
      </c>
      <c r="E422">
        <v>250000</v>
      </c>
      <c r="F422" t="s">
        <v>6</v>
      </c>
      <c r="G422" s="8">
        <f>tblSalaries[[#This Row],[clean Salary (in local currency)]]*VLOOKUP(tblSalaries[[#This Row],[Currency]],tblXrate[],2,FALSE)</f>
        <v>250000</v>
      </c>
      <c r="H422" t="s">
        <v>83</v>
      </c>
      <c r="I422" t="s">
        <v>356</v>
      </c>
      <c r="J422" t="s">
        <v>15</v>
      </c>
      <c r="K422" t="str">
        <f>VLOOKUP(tblSalaries[[#This Row],[Where do you work]],tblCountries[[Actual]:[Mapping]],2,FALSE)</f>
        <v>USA</v>
      </c>
      <c r="L422" t="s">
        <v>13</v>
      </c>
    </row>
    <row r="423" spans="2:12" ht="15" customHeight="1">
      <c r="B423" t="s">
        <v>2426</v>
      </c>
      <c r="C423" s="1">
        <v>41055.100277777776</v>
      </c>
      <c r="D423" s="4">
        <v>5900</v>
      </c>
      <c r="E423">
        <v>70800</v>
      </c>
      <c r="F423" t="s">
        <v>22</v>
      </c>
      <c r="G423" s="8">
        <f>tblSalaries[[#This Row],[clean Salary (in local currency)]]*VLOOKUP(tblSalaries[[#This Row],[Currency]],tblXrate[],2,FALSE)</f>
        <v>89944.280280605832</v>
      </c>
      <c r="H423" t="s">
        <v>514</v>
      </c>
      <c r="I423" t="s">
        <v>20</v>
      </c>
      <c r="J423" t="s">
        <v>515</v>
      </c>
      <c r="K423" t="str">
        <f>VLOOKUP(tblSalaries[[#This Row],[Where do you work]],tblCountries[[Actual]:[Mapping]],2,FALSE)</f>
        <v>Finland</v>
      </c>
      <c r="L423" t="s">
        <v>13</v>
      </c>
    </row>
    <row r="424" spans="2:12" ht="15" customHeight="1">
      <c r="B424" t="s">
        <v>2427</v>
      </c>
      <c r="C424" s="1">
        <v>41055.100810185184</v>
      </c>
      <c r="D424" s="4" t="s">
        <v>516</v>
      </c>
      <c r="E424">
        <v>240000</v>
      </c>
      <c r="F424" t="s">
        <v>40</v>
      </c>
      <c r="G424" s="8">
        <f>tblSalaries[[#This Row],[clean Salary (in local currency)]]*VLOOKUP(tblSalaries[[#This Row],[Currency]],tblXrate[],2,FALSE)</f>
        <v>4273.9000049862161</v>
      </c>
      <c r="H424" t="s">
        <v>517</v>
      </c>
      <c r="I424" t="s">
        <v>52</v>
      </c>
      <c r="J424" t="s">
        <v>8</v>
      </c>
      <c r="K424" t="str">
        <f>VLOOKUP(tblSalaries[[#This Row],[Where do you work]],tblCountries[[Actual]:[Mapping]],2,FALSE)</f>
        <v>India</v>
      </c>
      <c r="L424" t="s">
        <v>13</v>
      </c>
    </row>
    <row r="425" spans="2:12" ht="15" customHeight="1">
      <c r="B425" t="s">
        <v>2428</v>
      </c>
      <c r="C425" s="1">
        <v>41055.102662037039</v>
      </c>
      <c r="D425" s="4" t="s">
        <v>518</v>
      </c>
      <c r="E425">
        <v>30000</v>
      </c>
      <c r="F425" t="s">
        <v>6</v>
      </c>
      <c r="G425" s="8">
        <f>tblSalaries[[#This Row],[clean Salary (in local currency)]]*VLOOKUP(tblSalaries[[#This Row],[Currency]],tblXrate[],2,FALSE)</f>
        <v>30000</v>
      </c>
      <c r="H425" t="s">
        <v>519</v>
      </c>
      <c r="I425" t="s">
        <v>52</v>
      </c>
      <c r="J425" t="s">
        <v>15</v>
      </c>
      <c r="K425" t="str">
        <f>VLOOKUP(tblSalaries[[#This Row],[Where do you work]],tblCountries[[Actual]:[Mapping]],2,FALSE)</f>
        <v>USA</v>
      </c>
      <c r="L425" t="s">
        <v>18</v>
      </c>
    </row>
    <row r="426" spans="2:12" ht="15" customHeight="1">
      <c r="B426" t="s">
        <v>2429</v>
      </c>
      <c r="C426" s="1">
        <v>41055.103900462964</v>
      </c>
      <c r="D426" s="4" t="s">
        <v>520</v>
      </c>
      <c r="E426">
        <v>30000</v>
      </c>
      <c r="F426" t="s">
        <v>6</v>
      </c>
      <c r="G426" s="8">
        <f>tblSalaries[[#This Row],[clean Salary (in local currency)]]*VLOOKUP(tblSalaries[[#This Row],[Currency]],tblXrate[],2,FALSE)</f>
        <v>30000</v>
      </c>
      <c r="H426" t="s">
        <v>521</v>
      </c>
      <c r="I426" t="s">
        <v>3999</v>
      </c>
      <c r="J426" t="s">
        <v>73</v>
      </c>
      <c r="K426" t="str">
        <f>VLOOKUP(tblSalaries[[#This Row],[Where do you work]],tblCountries[[Actual]:[Mapping]],2,FALSE)</f>
        <v>Romania</v>
      </c>
      <c r="L426" t="s">
        <v>25</v>
      </c>
    </row>
    <row r="427" spans="2:12" ht="15" customHeight="1">
      <c r="B427" t="s">
        <v>2430</v>
      </c>
      <c r="C427" s="1">
        <v>41055.105138888888</v>
      </c>
      <c r="D427" s="4">
        <v>24</v>
      </c>
      <c r="E427">
        <v>24000</v>
      </c>
      <c r="F427" t="s">
        <v>6</v>
      </c>
      <c r="G427" s="8">
        <f>tblSalaries[[#This Row],[clean Salary (in local currency)]]*VLOOKUP(tblSalaries[[#This Row],[Currency]],tblXrate[],2,FALSE)</f>
        <v>24000</v>
      </c>
      <c r="H427" t="s">
        <v>522</v>
      </c>
      <c r="I427" t="s">
        <v>279</v>
      </c>
      <c r="J427" t="s">
        <v>15</v>
      </c>
      <c r="K427" t="str">
        <f>VLOOKUP(tblSalaries[[#This Row],[Where do you work]],tblCountries[[Actual]:[Mapping]],2,FALSE)</f>
        <v>USA</v>
      </c>
      <c r="L427" t="s">
        <v>25</v>
      </c>
    </row>
    <row r="428" spans="2:12" ht="15" customHeight="1">
      <c r="B428" t="s">
        <v>2431</v>
      </c>
      <c r="C428" s="1">
        <v>41055.106249999997</v>
      </c>
      <c r="D428" s="4">
        <v>60000</v>
      </c>
      <c r="E428">
        <v>60000</v>
      </c>
      <c r="F428" t="s">
        <v>6</v>
      </c>
      <c r="G428" s="8">
        <f>tblSalaries[[#This Row],[clean Salary (in local currency)]]*VLOOKUP(tblSalaries[[#This Row],[Currency]],tblXrate[],2,FALSE)</f>
        <v>60000</v>
      </c>
      <c r="H428" t="s">
        <v>523</v>
      </c>
      <c r="I428" t="s">
        <v>52</v>
      </c>
      <c r="J428" t="s">
        <v>15</v>
      </c>
      <c r="K428" t="str">
        <f>VLOOKUP(tblSalaries[[#This Row],[Where do you work]],tblCountries[[Actual]:[Mapping]],2,FALSE)</f>
        <v>USA</v>
      </c>
      <c r="L428" t="s">
        <v>9</v>
      </c>
    </row>
    <row r="429" spans="2:12" ht="15" customHeight="1">
      <c r="B429" t="s">
        <v>2432</v>
      </c>
      <c r="C429" s="1">
        <v>41055.106319444443</v>
      </c>
      <c r="D429" s="4">
        <v>76600</v>
      </c>
      <c r="E429">
        <v>76600</v>
      </c>
      <c r="F429" t="s">
        <v>6</v>
      </c>
      <c r="G429" s="8">
        <f>tblSalaries[[#This Row],[clean Salary (in local currency)]]*VLOOKUP(tblSalaries[[#This Row],[Currency]],tblXrate[],2,FALSE)</f>
        <v>76600</v>
      </c>
      <c r="H429" t="s">
        <v>20</v>
      </c>
      <c r="I429" t="s">
        <v>20</v>
      </c>
      <c r="J429" t="s">
        <v>15</v>
      </c>
      <c r="K429" t="str">
        <f>VLOOKUP(tblSalaries[[#This Row],[Where do you work]],tblCountries[[Actual]:[Mapping]],2,FALSE)</f>
        <v>USA</v>
      </c>
      <c r="L429" t="s">
        <v>18</v>
      </c>
    </row>
    <row r="430" spans="2:12" ht="15" customHeight="1">
      <c r="B430" t="s">
        <v>2433</v>
      </c>
      <c r="C430" s="1">
        <v>41055.106365740743</v>
      </c>
      <c r="D430" s="4" t="s">
        <v>524</v>
      </c>
      <c r="E430">
        <v>65000</v>
      </c>
      <c r="F430" t="s">
        <v>69</v>
      </c>
      <c r="G430" s="8">
        <f>tblSalaries[[#This Row],[clean Salary (in local currency)]]*VLOOKUP(tblSalaries[[#This Row],[Currency]],tblXrate[],2,FALSE)</f>
        <v>102451.58768437347</v>
      </c>
      <c r="H430" t="s">
        <v>181</v>
      </c>
      <c r="I430" t="s">
        <v>488</v>
      </c>
      <c r="J430" t="s">
        <v>71</v>
      </c>
      <c r="K430" t="str">
        <f>VLOOKUP(tblSalaries[[#This Row],[Where do you work]],tblCountries[[Actual]:[Mapping]],2,FALSE)</f>
        <v>UK</v>
      </c>
      <c r="L430" t="s">
        <v>18</v>
      </c>
    </row>
    <row r="431" spans="2:12" ht="15" customHeight="1">
      <c r="B431" t="s">
        <v>2434</v>
      </c>
      <c r="C431" s="1">
        <v>41055.106944444444</v>
      </c>
      <c r="D431" s="4" t="s">
        <v>525</v>
      </c>
      <c r="E431">
        <v>6629</v>
      </c>
      <c r="F431" t="s">
        <v>6</v>
      </c>
      <c r="G431" s="8">
        <f>tblSalaries[[#This Row],[clean Salary (in local currency)]]*VLOOKUP(tblSalaries[[#This Row],[Currency]],tblXrate[],2,FALSE)</f>
        <v>6629</v>
      </c>
      <c r="H431" t="s">
        <v>279</v>
      </c>
      <c r="I431" t="s">
        <v>279</v>
      </c>
      <c r="J431" t="s">
        <v>526</v>
      </c>
      <c r="K431" t="str">
        <f>VLOOKUP(tblSalaries[[#This Row],[Where do you work]],tblCountries[[Actual]:[Mapping]],2,FALSE)</f>
        <v>Dominican Republic</v>
      </c>
      <c r="L431" t="s">
        <v>13</v>
      </c>
    </row>
    <row r="432" spans="2:12" ht="15" customHeight="1">
      <c r="B432" t="s">
        <v>2435</v>
      </c>
      <c r="C432" s="1">
        <v>41055.107372685183</v>
      </c>
      <c r="D432" s="4">
        <v>90000</v>
      </c>
      <c r="E432">
        <v>90000</v>
      </c>
      <c r="F432" t="s">
        <v>6</v>
      </c>
      <c r="G432" s="8">
        <f>tblSalaries[[#This Row],[clean Salary (in local currency)]]*VLOOKUP(tblSalaries[[#This Row],[Currency]],tblXrate[],2,FALSE)</f>
        <v>90000</v>
      </c>
      <c r="H432" t="s">
        <v>527</v>
      </c>
      <c r="I432" t="s">
        <v>20</v>
      </c>
      <c r="J432" t="s">
        <v>15</v>
      </c>
      <c r="K432" t="str">
        <f>VLOOKUP(tblSalaries[[#This Row],[Where do you work]],tblCountries[[Actual]:[Mapping]],2,FALSE)</f>
        <v>USA</v>
      </c>
      <c r="L432" t="s">
        <v>25</v>
      </c>
    </row>
    <row r="433" spans="2:12" ht="15" customHeight="1">
      <c r="B433" t="s">
        <v>2436</v>
      </c>
      <c r="C433" s="1">
        <v>41055.107754629629</v>
      </c>
      <c r="D433" s="4">
        <v>8500</v>
      </c>
      <c r="E433">
        <v>8500</v>
      </c>
      <c r="F433" t="s">
        <v>6</v>
      </c>
      <c r="G433" s="8">
        <f>tblSalaries[[#This Row],[clean Salary (in local currency)]]*VLOOKUP(tblSalaries[[#This Row],[Currency]],tblXrate[],2,FALSE)</f>
        <v>8500</v>
      </c>
      <c r="H433" t="s">
        <v>528</v>
      </c>
      <c r="I433" t="s">
        <v>20</v>
      </c>
      <c r="J433" t="s">
        <v>184</v>
      </c>
      <c r="K433" t="str">
        <f>VLOOKUP(tblSalaries[[#This Row],[Where do you work]],tblCountries[[Actual]:[Mapping]],2,FALSE)</f>
        <v>Colombia</v>
      </c>
      <c r="L433" t="s">
        <v>25</v>
      </c>
    </row>
    <row r="434" spans="2:12" ht="15" customHeight="1">
      <c r="B434" t="s">
        <v>2437</v>
      </c>
      <c r="C434" s="1">
        <v>41055.107766203706</v>
      </c>
      <c r="D434" s="4">
        <v>75000</v>
      </c>
      <c r="E434">
        <v>75000</v>
      </c>
      <c r="F434" t="s">
        <v>6</v>
      </c>
      <c r="G434" s="8">
        <f>tblSalaries[[#This Row],[clean Salary (in local currency)]]*VLOOKUP(tblSalaries[[#This Row],[Currency]],tblXrate[],2,FALSE)</f>
        <v>75000</v>
      </c>
      <c r="H434" t="s">
        <v>529</v>
      </c>
      <c r="I434" t="s">
        <v>20</v>
      </c>
      <c r="J434" t="s">
        <v>15</v>
      </c>
      <c r="K434" t="str">
        <f>VLOOKUP(tblSalaries[[#This Row],[Where do you work]],tblCountries[[Actual]:[Mapping]],2,FALSE)</f>
        <v>USA</v>
      </c>
      <c r="L434" t="s">
        <v>9</v>
      </c>
    </row>
    <row r="435" spans="2:12" ht="15" customHeight="1">
      <c r="B435" t="s">
        <v>2438</v>
      </c>
      <c r="C435" s="1">
        <v>41055.109606481485</v>
      </c>
      <c r="D435" s="4">
        <v>72000</v>
      </c>
      <c r="E435">
        <v>72000</v>
      </c>
      <c r="F435" t="s">
        <v>6</v>
      </c>
      <c r="G435" s="8">
        <f>tblSalaries[[#This Row],[clean Salary (in local currency)]]*VLOOKUP(tblSalaries[[#This Row],[Currency]],tblXrate[],2,FALSE)</f>
        <v>72000</v>
      </c>
      <c r="H435" t="s">
        <v>530</v>
      </c>
      <c r="I435" t="s">
        <v>20</v>
      </c>
      <c r="J435" t="s">
        <v>15</v>
      </c>
      <c r="K435" t="str">
        <f>VLOOKUP(tblSalaries[[#This Row],[Where do you work]],tblCountries[[Actual]:[Mapping]],2,FALSE)</f>
        <v>USA</v>
      </c>
      <c r="L435" t="s">
        <v>18</v>
      </c>
    </row>
    <row r="436" spans="2:12" ht="15" customHeight="1">
      <c r="B436" t="s">
        <v>2439</v>
      </c>
      <c r="C436" s="1">
        <v>41055.110115740739</v>
      </c>
      <c r="D436" s="4">
        <v>65000</v>
      </c>
      <c r="E436">
        <v>65000</v>
      </c>
      <c r="F436" t="s">
        <v>6</v>
      </c>
      <c r="G436" s="8">
        <f>tblSalaries[[#This Row],[clean Salary (in local currency)]]*VLOOKUP(tblSalaries[[#This Row],[Currency]],tblXrate[],2,FALSE)</f>
        <v>65000</v>
      </c>
      <c r="H436" t="s">
        <v>531</v>
      </c>
      <c r="I436" t="s">
        <v>20</v>
      </c>
      <c r="J436" t="s">
        <v>15</v>
      </c>
      <c r="K436" t="str">
        <f>VLOOKUP(tblSalaries[[#This Row],[Where do you work]],tblCountries[[Actual]:[Mapping]],2,FALSE)</f>
        <v>USA</v>
      </c>
      <c r="L436" t="s">
        <v>9</v>
      </c>
    </row>
    <row r="437" spans="2:12" ht="15" customHeight="1">
      <c r="B437" t="s">
        <v>2440</v>
      </c>
      <c r="C437" s="1">
        <v>41055.111064814817</v>
      </c>
      <c r="D437" s="4">
        <v>120000</v>
      </c>
      <c r="E437">
        <v>120000</v>
      </c>
      <c r="F437" t="s">
        <v>6</v>
      </c>
      <c r="G437" s="8">
        <f>tblSalaries[[#This Row],[clean Salary (in local currency)]]*VLOOKUP(tblSalaries[[#This Row],[Currency]],tblXrate[],2,FALSE)</f>
        <v>120000</v>
      </c>
      <c r="H437" t="s">
        <v>139</v>
      </c>
      <c r="I437" t="s">
        <v>4001</v>
      </c>
      <c r="J437" t="s">
        <v>15</v>
      </c>
      <c r="K437" t="str">
        <f>VLOOKUP(tblSalaries[[#This Row],[Where do you work]],tblCountries[[Actual]:[Mapping]],2,FALSE)</f>
        <v>USA</v>
      </c>
      <c r="L437" t="s">
        <v>25</v>
      </c>
    </row>
    <row r="438" spans="2:12" ht="15" customHeight="1">
      <c r="B438" t="s">
        <v>2441</v>
      </c>
      <c r="C438" s="1">
        <v>41055.111562500002</v>
      </c>
      <c r="D438" s="4" t="s">
        <v>532</v>
      </c>
      <c r="E438">
        <v>4000000</v>
      </c>
      <c r="F438" t="s">
        <v>40</v>
      </c>
      <c r="G438" s="8">
        <f>tblSalaries[[#This Row],[clean Salary (in local currency)]]*VLOOKUP(tblSalaries[[#This Row],[Currency]],tblXrate[],2,FALSE)</f>
        <v>71231.666749770273</v>
      </c>
      <c r="H438" t="s">
        <v>533</v>
      </c>
      <c r="I438" t="s">
        <v>310</v>
      </c>
      <c r="J438" t="s">
        <v>8</v>
      </c>
      <c r="K438" t="str">
        <f>VLOOKUP(tblSalaries[[#This Row],[Where do you work]],tblCountries[[Actual]:[Mapping]],2,FALSE)</f>
        <v>India</v>
      </c>
      <c r="L438" t="s">
        <v>13</v>
      </c>
    </row>
    <row r="439" spans="2:12" ht="15" customHeight="1">
      <c r="B439" t="s">
        <v>2442</v>
      </c>
      <c r="C439" s="1">
        <v>41055.11273148148</v>
      </c>
      <c r="D439" s="4" t="s">
        <v>534</v>
      </c>
      <c r="E439">
        <v>300000</v>
      </c>
      <c r="F439" t="s">
        <v>40</v>
      </c>
      <c r="G439" s="8">
        <f>tblSalaries[[#This Row],[clean Salary (in local currency)]]*VLOOKUP(tblSalaries[[#This Row],[Currency]],tblXrate[],2,FALSE)</f>
        <v>5342.3750062327708</v>
      </c>
      <c r="H439" t="s">
        <v>535</v>
      </c>
      <c r="I439" t="s">
        <v>52</v>
      </c>
      <c r="J439" t="s">
        <v>8</v>
      </c>
      <c r="K439" t="str">
        <f>VLOOKUP(tblSalaries[[#This Row],[Where do you work]],tblCountries[[Actual]:[Mapping]],2,FALSE)</f>
        <v>India</v>
      </c>
      <c r="L439" t="s">
        <v>9</v>
      </c>
    </row>
    <row r="440" spans="2:12" ht="15" customHeight="1">
      <c r="B440" t="s">
        <v>2443</v>
      </c>
      <c r="C440" s="1">
        <v>41055.113437499997</v>
      </c>
      <c r="D440" s="4">
        <v>1100000</v>
      </c>
      <c r="E440">
        <v>1100000</v>
      </c>
      <c r="F440" t="s">
        <v>40</v>
      </c>
      <c r="G440" s="8">
        <f>tblSalaries[[#This Row],[clean Salary (in local currency)]]*VLOOKUP(tblSalaries[[#This Row],[Currency]],tblXrate[],2,FALSE)</f>
        <v>19588.708356186824</v>
      </c>
      <c r="H440" t="s">
        <v>536</v>
      </c>
      <c r="I440" t="s">
        <v>52</v>
      </c>
      <c r="J440" t="s">
        <v>8</v>
      </c>
      <c r="K440" t="str">
        <f>VLOOKUP(tblSalaries[[#This Row],[Where do you work]],tblCountries[[Actual]:[Mapping]],2,FALSE)</f>
        <v>India</v>
      </c>
      <c r="L440" t="s">
        <v>9</v>
      </c>
    </row>
    <row r="441" spans="2:12" ht="15" customHeight="1">
      <c r="B441" t="s">
        <v>2444</v>
      </c>
      <c r="C441" s="1">
        <v>41055.115486111114</v>
      </c>
      <c r="D441" s="4">
        <v>80000</v>
      </c>
      <c r="E441">
        <v>80000</v>
      </c>
      <c r="F441" t="s">
        <v>6</v>
      </c>
      <c r="G441" s="8">
        <f>tblSalaries[[#This Row],[clean Salary (in local currency)]]*VLOOKUP(tblSalaries[[#This Row],[Currency]],tblXrate[],2,FALSE)</f>
        <v>80000</v>
      </c>
      <c r="H441" t="s">
        <v>537</v>
      </c>
      <c r="I441" t="s">
        <v>20</v>
      </c>
      <c r="J441" t="s">
        <v>15</v>
      </c>
      <c r="K441" t="str">
        <f>VLOOKUP(tblSalaries[[#This Row],[Where do you work]],tblCountries[[Actual]:[Mapping]],2,FALSE)</f>
        <v>USA</v>
      </c>
      <c r="L441" t="s">
        <v>9</v>
      </c>
    </row>
    <row r="442" spans="2:12" ht="15" customHeight="1">
      <c r="B442" t="s">
        <v>2445</v>
      </c>
      <c r="C442" s="1">
        <v>41055.115925925929</v>
      </c>
      <c r="D442" s="4" t="s">
        <v>538</v>
      </c>
      <c r="E442">
        <v>3000000</v>
      </c>
      <c r="F442" t="s">
        <v>40</v>
      </c>
      <c r="G442" s="8">
        <f>tblSalaries[[#This Row],[clean Salary (in local currency)]]*VLOOKUP(tblSalaries[[#This Row],[Currency]],tblXrate[],2,FALSE)</f>
        <v>53423.750062327701</v>
      </c>
      <c r="H442" t="s">
        <v>539</v>
      </c>
      <c r="I442" t="s">
        <v>52</v>
      </c>
      <c r="J442" t="s">
        <v>8</v>
      </c>
      <c r="K442" t="str">
        <f>VLOOKUP(tblSalaries[[#This Row],[Where do you work]],tblCountries[[Actual]:[Mapping]],2,FALSE)</f>
        <v>India</v>
      </c>
      <c r="L442" t="s">
        <v>9</v>
      </c>
    </row>
    <row r="443" spans="2:12" ht="15" customHeight="1">
      <c r="B443" t="s">
        <v>2446</v>
      </c>
      <c r="C443" s="1">
        <v>41055.117037037038</v>
      </c>
      <c r="D443" s="4">
        <v>110000</v>
      </c>
      <c r="E443">
        <v>110000</v>
      </c>
      <c r="F443" t="s">
        <v>86</v>
      </c>
      <c r="G443" s="8">
        <f>tblSalaries[[#This Row],[clean Salary (in local currency)]]*VLOOKUP(tblSalaries[[#This Row],[Currency]],tblXrate[],2,FALSE)</f>
        <v>108169.76753333595</v>
      </c>
      <c r="H443" t="s">
        <v>540</v>
      </c>
      <c r="I443" t="s">
        <v>488</v>
      </c>
      <c r="J443" t="s">
        <v>541</v>
      </c>
      <c r="K443" t="str">
        <f>VLOOKUP(tblSalaries[[#This Row],[Where do you work]],tblCountries[[Actual]:[Mapping]],2,FALSE)</f>
        <v>Canada</v>
      </c>
      <c r="L443" t="s">
        <v>18</v>
      </c>
    </row>
    <row r="444" spans="2:12" ht="15" customHeight="1">
      <c r="B444" t="s">
        <v>2447</v>
      </c>
      <c r="C444" s="1">
        <v>41055.117638888885</v>
      </c>
      <c r="D444" s="4">
        <v>51000</v>
      </c>
      <c r="E444">
        <v>51000</v>
      </c>
      <c r="F444" t="s">
        <v>6</v>
      </c>
      <c r="G444" s="8">
        <f>tblSalaries[[#This Row],[clean Salary (in local currency)]]*VLOOKUP(tblSalaries[[#This Row],[Currency]],tblXrate[],2,FALSE)</f>
        <v>51000</v>
      </c>
      <c r="H444" t="s">
        <v>542</v>
      </c>
      <c r="I444" t="s">
        <v>52</v>
      </c>
      <c r="J444" t="s">
        <v>15</v>
      </c>
      <c r="K444" t="str">
        <f>VLOOKUP(tblSalaries[[#This Row],[Where do you work]],tblCountries[[Actual]:[Mapping]],2,FALSE)</f>
        <v>USA</v>
      </c>
      <c r="L444" t="s">
        <v>18</v>
      </c>
    </row>
    <row r="445" spans="2:12" ht="15" customHeight="1">
      <c r="B445" t="s">
        <v>2448</v>
      </c>
      <c r="C445" s="1">
        <v>41055.11824074074</v>
      </c>
      <c r="D445" s="4" t="s">
        <v>543</v>
      </c>
      <c r="E445">
        <v>5000</v>
      </c>
      <c r="F445" t="s">
        <v>6</v>
      </c>
      <c r="G445" s="8">
        <f>tblSalaries[[#This Row],[clean Salary (in local currency)]]*VLOOKUP(tblSalaries[[#This Row],[Currency]],tblXrate[],2,FALSE)</f>
        <v>5000</v>
      </c>
      <c r="H445" t="s">
        <v>544</v>
      </c>
      <c r="I445" t="s">
        <v>3999</v>
      </c>
      <c r="J445" t="s">
        <v>8</v>
      </c>
      <c r="K445" t="str">
        <f>VLOOKUP(tblSalaries[[#This Row],[Where do you work]],tblCountries[[Actual]:[Mapping]],2,FALSE)</f>
        <v>India</v>
      </c>
      <c r="L445" t="s">
        <v>9</v>
      </c>
    </row>
    <row r="446" spans="2:12" ht="15" customHeight="1">
      <c r="B446" t="s">
        <v>2449</v>
      </c>
      <c r="C446" s="1">
        <v>41055.120474537034</v>
      </c>
      <c r="D446" s="4">
        <v>74000</v>
      </c>
      <c r="E446">
        <v>74000</v>
      </c>
      <c r="F446" t="s">
        <v>6</v>
      </c>
      <c r="G446" s="8">
        <f>tblSalaries[[#This Row],[clean Salary (in local currency)]]*VLOOKUP(tblSalaries[[#This Row],[Currency]],tblXrate[],2,FALSE)</f>
        <v>74000</v>
      </c>
      <c r="H446" t="s">
        <v>279</v>
      </c>
      <c r="I446" t="s">
        <v>279</v>
      </c>
      <c r="J446" t="s">
        <v>15</v>
      </c>
      <c r="K446" t="str">
        <f>VLOOKUP(tblSalaries[[#This Row],[Where do you work]],tblCountries[[Actual]:[Mapping]],2,FALSE)</f>
        <v>USA</v>
      </c>
      <c r="L446" t="s">
        <v>9</v>
      </c>
    </row>
    <row r="447" spans="2:12" ht="15" customHeight="1">
      <c r="B447" t="s">
        <v>2450</v>
      </c>
      <c r="C447" s="1">
        <v>41055.120694444442</v>
      </c>
      <c r="D447" s="4" t="s">
        <v>330</v>
      </c>
      <c r="E447">
        <v>60000</v>
      </c>
      <c r="F447" t="s">
        <v>69</v>
      </c>
      <c r="G447" s="8">
        <f>tblSalaries[[#This Row],[clean Salary (in local currency)]]*VLOOKUP(tblSalaries[[#This Row],[Currency]],tblXrate[],2,FALSE)</f>
        <v>94570.696324037053</v>
      </c>
      <c r="H447" t="s">
        <v>325</v>
      </c>
      <c r="I447" t="s">
        <v>356</v>
      </c>
      <c r="J447" t="s">
        <v>71</v>
      </c>
      <c r="K447" t="str">
        <f>VLOOKUP(tblSalaries[[#This Row],[Where do you work]],tblCountries[[Actual]:[Mapping]],2,FALSE)</f>
        <v>UK</v>
      </c>
      <c r="L447" t="s">
        <v>9</v>
      </c>
    </row>
    <row r="448" spans="2:12" ht="15" customHeight="1">
      <c r="B448" t="s">
        <v>2451</v>
      </c>
      <c r="C448" s="1">
        <v>41055.121840277781</v>
      </c>
      <c r="D448" s="4">
        <v>50000</v>
      </c>
      <c r="E448">
        <v>50000</v>
      </c>
      <c r="F448" t="s">
        <v>6</v>
      </c>
      <c r="G448" s="8">
        <f>tblSalaries[[#This Row],[clean Salary (in local currency)]]*VLOOKUP(tblSalaries[[#This Row],[Currency]],tblXrate[],2,FALSE)</f>
        <v>50000</v>
      </c>
      <c r="H448" t="s">
        <v>545</v>
      </c>
      <c r="I448" t="s">
        <v>20</v>
      </c>
      <c r="J448" t="s">
        <v>15</v>
      </c>
      <c r="K448" t="str">
        <f>VLOOKUP(tblSalaries[[#This Row],[Where do you work]],tblCountries[[Actual]:[Mapping]],2,FALSE)</f>
        <v>USA</v>
      </c>
      <c r="L448" t="s">
        <v>9</v>
      </c>
    </row>
    <row r="449" spans="2:12" ht="15" customHeight="1">
      <c r="B449" t="s">
        <v>2452</v>
      </c>
      <c r="C449" s="1">
        <v>41055.121863425928</v>
      </c>
      <c r="D449" s="4" t="s">
        <v>546</v>
      </c>
      <c r="E449">
        <v>500000</v>
      </c>
      <c r="F449" t="s">
        <v>40</v>
      </c>
      <c r="G449" s="8">
        <f>tblSalaries[[#This Row],[clean Salary (in local currency)]]*VLOOKUP(tblSalaries[[#This Row],[Currency]],tblXrate[],2,FALSE)</f>
        <v>8903.9583437212841</v>
      </c>
      <c r="H449" t="s">
        <v>207</v>
      </c>
      <c r="I449" t="s">
        <v>20</v>
      </c>
      <c r="J449" t="s">
        <v>8</v>
      </c>
      <c r="K449" t="str">
        <f>VLOOKUP(tblSalaries[[#This Row],[Where do you work]],tblCountries[[Actual]:[Mapping]],2,FALSE)</f>
        <v>India</v>
      </c>
      <c r="L449" t="s">
        <v>9</v>
      </c>
    </row>
    <row r="450" spans="2:12" ht="15" customHeight="1">
      <c r="B450" t="s">
        <v>2453</v>
      </c>
      <c r="C450" s="1">
        <v>41055.123287037037</v>
      </c>
      <c r="D450" s="4">
        <v>78000</v>
      </c>
      <c r="E450">
        <v>78000</v>
      </c>
      <c r="F450" t="s">
        <v>6</v>
      </c>
      <c r="G450" s="8">
        <f>tblSalaries[[#This Row],[clean Salary (in local currency)]]*VLOOKUP(tblSalaries[[#This Row],[Currency]],tblXrate[],2,FALSE)</f>
        <v>78000</v>
      </c>
      <c r="H450" t="s">
        <v>547</v>
      </c>
      <c r="I450" t="s">
        <v>52</v>
      </c>
      <c r="J450" t="s">
        <v>548</v>
      </c>
      <c r="K450" t="str">
        <f>VLOOKUP(tblSalaries[[#This Row],[Where do you work]],tblCountries[[Actual]:[Mapping]],2,FALSE)</f>
        <v>Somalia</v>
      </c>
      <c r="L450" t="s">
        <v>9</v>
      </c>
    </row>
    <row r="451" spans="2:12" ht="15" customHeight="1">
      <c r="B451" t="s">
        <v>2454</v>
      </c>
      <c r="C451" s="1">
        <v>41055.123460648145</v>
      </c>
      <c r="D451" s="4">
        <v>900000</v>
      </c>
      <c r="E451">
        <v>900000</v>
      </c>
      <c r="F451" t="s">
        <v>40</v>
      </c>
      <c r="G451" s="8">
        <f>tblSalaries[[#This Row],[clean Salary (in local currency)]]*VLOOKUP(tblSalaries[[#This Row],[Currency]],tblXrate[],2,FALSE)</f>
        <v>16027.125018698311</v>
      </c>
      <c r="H451" t="s">
        <v>549</v>
      </c>
      <c r="I451" t="s">
        <v>52</v>
      </c>
      <c r="J451" t="s">
        <v>8</v>
      </c>
      <c r="K451" t="str">
        <f>VLOOKUP(tblSalaries[[#This Row],[Where do you work]],tblCountries[[Actual]:[Mapping]],2,FALSE)</f>
        <v>India</v>
      </c>
      <c r="L451" t="s">
        <v>25</v>
      </c>
    </row>
    <row r="452" spans="2:12" ht="15" customHeight="1">
      <c r="B452" t="s">
        <v>2455</v>
      </c>
      <c r="C452" s="1">
        <v>41055.12605324074</v>
      </c>
      <c r="D452" s="4" t="s">
        <v>550</v>
      </c>
      <c r="E452">
        <v>7500</v>
      </c>
      <c r="F452" t="s">
        <v>6</v>
      </c>
      <c r="G452" s="8">
        <f>tblSalaries[[#This Row],[clean Salary (in local currency)]]*VLOOKUP(tblSalaries[[#This Row],[Currency]],tblXrate[],2,FALSE)</f>
        <v>7500</v>
      </c>
      <c r="H452" t="s">
        <v>551</v>
      </c>
      <c r="I452" t="s">
        <v>20</v>
      </c>
      <c r="J452" t="s">
        <v>73</v>
      </c>
      <c r="K452" t="str">
        <f>VLOOKUP(tblSalaries[[#This Row],[Where do you work]],tblCountries[[Actual]:[Mapping]],2,FALSE)</f>
        <v>Romania</v>
      </c>
      <c r="L452" t="s">
        <v>13</v>
      </c>
    </row>
    <row r="453" spans="2:12" ht="15" customHeight="1">
      <c r="B453" t="s">
        <v>2456</v>
      </c>
      <c r="C453" s="1">
        <v>41055.126180555555</v>
      </c>
      <c r="D453" s="4">
        <v>60000</v>
      </c>
      <c r="E453">
        <v>60000</v>
      </c>
      <c r="F453" t="s">
        <v>6</v>
      </c>
      <c r="G453" s="8">
        <f>tblSalaries[[#This Row],[clean Salary (in local currency)]]*VLOOKUP(tblSalaries[[#This Row],[Currency]],tblXrate[],2,FALSE)</f>
        <v>60000</v>
      </c>
      <c r="H453" t="s">
        <v>552</v>
      </c>
      <c r="I453" t="s">
        <v>20</v>
      </c>
      <c r="J453" t="s">
        <v>15</v>
      </c>
      <c r="K453" t="str">
        <f>VLOOKUP(tblSalaries[[#This Row],[Where do you work]],tblCountries[[Actual]:[Mapping]],2,FALSE)</f>
        <v>USA</v>
      </c>
      <c r="L453" t="s">
        <v>13</v>
      </c>
    </row>
    <row r="454" spans="2:12" ht="15" customHeight="1">
      <c r="B454" t="s">
        <v>2457</v>
      </c>
      <c r="C454" s="1">
        <v>41055.126875000002</v>
      </c>
      <c r="D454" s="4" t="s">
        <v>553</v>
      </c>
      <c r="E454">
        <v>800000</v>
      </c>
      <c r="F454" t="s">
        <v>40</v>
      </c>
      <c r="G454" s="8">
        <f>tblSalaries[[#This Row],[clean Salary (in local currency)]]*VLOOKUP(tblSalaries[[#This Row],[Currency]],tblXrate[],2,FALSE)</f>
        <v>14246.333349954055</v>
      </c>
      <c r="H454" t="s">
        <v>554</v>
      </c>
      <c r="I454" t="s">
        <v>4001</v>
      </c>
      <c r="J454" t="s">
        <v>8</v>
      </c>
      <c r="K454" t="str">
        <f>VLOOKUP(tblSalaries[[#This Row],[Where do you work]],tblCountries[[Actual]:[Mapping]],2,FALSE)</f>
        <v>India</v>
      </c>
      <c r="L454" t="s">
        <v>13</v>
      </c>
    </row>
    <row r="455" spans="2:12" ht="15" customHeight="1">
      <c r="B455" t="s">
        <v>2458</v>
      </c>
      <c r="C455" s="1">
        <v>41055.127187500002</v>
      </c>
      <c r="D455" s="4">
        <v>80000</v>
      </c>
      <c r="E455">
        <v>80000</v>
      </c>
      <c r="F455" t="s">
        <v>6</v>
      </c>
      <c r="G455" s="8">
        <f>tblSalaries[[#This Row],[clean Salary (in local currency)]]*VLOOKUP(tblSalaries[[#This Row],[Currency]],tblXrate[],2,FALSE)</f>
        <v>80000</v>
      </c>
      <c r="H455" t="s">
        <v>555</v>
      </c>
      <c r="I455" t="s">
        <v>52</v>
      </c>
      <c r="J455" t="s">
        <v>15</v>
      </c>
      <c r="K455" t="str">
        <f>VLOOKUP(tblSalaries[[#This Row],[Where do you work]],tblCountries[[Actual]:[Mapping]],2,FALSE)</f>
        <v>USA</v>
      </c>
      <c r="L455" t="s">
        <v>25</v>
      </c>
    </row>
    <row r="456" spans="2:12" ht="15" customHeight="1">
      <c r="B456" t="s">
        <v>2459</v>
      </c>
      <c r="C456" s="1">
        <v>41055.127418981479</v>
      </c>
      <c r="D456" s="4" t="s">
        <v>556</v>
      </c>
      <c r="E456">
        <v>38000</v>
      </c>
      <c r="F456" t="s">
        <v>69</v>
      </c>
      <c r="G456" s="8">
        <f>tblSalaries[[#This Row],[clean Salary (in local currency)]]*VLOOKUP(tblSalaries[[#This Row],[Currency]],tblXrate[],2,FALSE)</f>
        <v>59894.774338556796</v>
      </c>
      <c r="H456" t="s">
        <v>557</v>
      </c>
      <c r="I456" t="s">
        <v>310</v>
      </c>
      <c r="J456" t="s">
        <v>71</v>
      </c>
      <c r="K456" t="str">
        <f>VLOOKUP(tblSalaries[[#This Row],[Where do you work]],tblCountries[[Actual]:[Mapping]],2,FALSE)</f>
        <v>UK</v>
      </c>
      <c r="L456" t="s">
        <v>9</v>
      </c>
    </row>
    <row r="457" spans="2:12" ht="15" customHeight="1">
      <c r="B457" t="s">
        <v>2460</v>
      </c>
      <c r="C457" s="1">
        <v>41055.127847222226</v>
      </c>
      <c r="D457" s="4" t="s">
        <v>558</v>
      </c>
      <c r="E457">
        <v>52000</v>
      </c>
      <c r="F457" t="s">
        <v>86</v>
      </c>
      <c r="G457" s="8">
        <f>tblSalaries[[#This Row],[clean Salary (in local currency)]]*VLOOKUP(tblSalaries[[#This Row],[Currency]],tblXrate[],2,FALSE)</f>
        <v>51134.799197576998</v>
      </c>
      <c r="H457" t="s">
        <v>559</v>
      </c>
      <c r="I457" t="s">
        <v>52</v>
      </c>
      <c r="J457" t="s">
        <v>88</v>
      </c>
      <c r="K457" t="str">
        <f>VLOOKUP(tblSalaries[[#This Row],[Where do you work]],tblCountries[[Actual]:[Mapping]],2,FALSE)</f>
        <v>Canada</v>
      </c>
      <c r="L457" t="s">
        <v>9</v>
      </c>
    </row>
    <row r="458" spans="2:12" ht="15" customHeight="1">
      <c r="B458" t="s">
        <v>2461</v>
      </c>
      <c r="C458" s="1">
        <v>41055.129351851851</v>
      </c>
      <c r="D458" s="4">
        <v>125000</v>
      </c>
      <c r="E458">
        <v>125000</v>
      </c>
      <c r="F458" t="s">
        <v>6</v>
      </c>
      <c r="G458" s="8">
        <f>tblSalaries[[#This Row],[clean Salary (in local currency)]]*VLOOKUP(tblSalaries[[#This Row],[Currency]],tblXrate[],2,FALSE)</f>
        <v>125000</v>
      </c>
      <c r="H458" t="s">
        <v>560</v>
      </c>
      <c r="I458" t="s">
        <v>52</v>
      </c>
      <c r="J458" t="s">
        <v>15</v>
      </c>
      <c r="K458" t="str">
        <f>VLOOKUP(tblSalaries[[#This Row],[Where do you work]],tblCountries[[Actual]:[Mapping]],2,FALSE)</f>
        <v>USA</v>
      </c>
      <c r="L458" t="s">
        <v>18</v>
      </c>
    </row>
    <row r="459" spans="2:12" ht="15" customHeight="1">
      <c r="B459" t="s">
        <v>2462</v>
      </c>
      <c r="C459" s="1">
        <v>41055.129594907405</v>
      </c>
      <c r="D459" s="4">
        <v>52000</v>
      </c>
      <c r="E459">
        <v>52000</v>
      </c>
      <c r="F459" t="s">
        <v>6</v>
      </c>
      <c r="G459" s="8">
        <f>tblSalaries[[#This Row],[clean Salary (in local currency)]]*VLOOKUP(tblSalaries[[#This Row],[Currency]],tblXrate[],2,FALSE)</f>
        <v>52000</v>
      </c>
      <c r="H459" t="s">
        <v>561</v>
      </c>
      <c r="I459" t="s">
        <v>20</v>
      </c>
      <c r="J459" t="s">
        <v>15</v>
      </c>
      <c r="K459" t="str">
        <f>VLOOKUP(tblSalaries[[#This Row],[Where do you work]],tblCountries[[Actual]:[Mapping]],2,FALSE)</f>
        <v>USA</v>
      </c>
      <c r="L459" t="s">
        <v>18</v>
      </c>
    </row>
    <row r="460" spans="2:12" ht="15" customHeight="1">
      <c r="B460" t="s">
        <v>2463</v>
      </c>
      <c r="C460" s="1">
        <v>41055.130393518521</v>
      </c>
      <c r="D460" s="4">
        <v>45000</v>
      </c>
      <c r="E460">
        <v>45000</v>
      </c>
      <c r="F460" t="s">
        <v>6</v>
      </c>
      <c r="G460" s="8">
        <f>tblSalaries[[#This Row],[clean Salary (in local currency)]]*VLOOKUP(tblSalaries[[#This Row],[Currency]],tblXrate[],2,FALSE)</f>
        <v>45000</v>
      </c>
      <c r="H460" t="s">
        <v>20</v>
      </c>
      <c r="I460" t="s">
        <v>20</v>
      </c>
      <c r="J460" t="s">
        <v>15</v>
      </c>
      <c r="K460" t="str">
        <f>VLOOKUP(tblSalaries[[#This Row],[Where do you work]],tblCountries[[Actual]:[Mapping]],2,FALSE)</f>
        <v>USA</v>
      </c>
      <c r="L460" t="s">
        <v>9</v>
      </c>
    </row>
    <row r="461" spans="2:12" ht="15" customHeight="1">
      <c r="B461" t="s">
        <v>2464</v>
      </c>
      <c r="C461" s="1">
        <v>41055.130879629629</v>
      </c>
      <c r="D461" s="4">
        <v>25000</v>
      </c>
      <c r="E461">
        <v>25000</v>
      </c>
      <c r="F461" t="s">
        <v>69</v>
      </c>
      <c r="G461" s="8">
        <f>tblSalaries[[#This Row],[clean Salary (in local currency)]]*VLOOKUP(tblSalaries[[#This Row],[Currency]],tblXrate[],2,FALSE)</f>
        <v>39404.456801682099</v>
      </c>
      <c r="H461" t="s">
        <v>20</v>
      </c>
      <c r="I461" t="s">
        <v>20</v>
      </c>
      <c r="J461" t="s">
        <v>71</v>
      </c>
      <c r="K461" t="str">
        <f>VLOOKUP(tblSalaries[[#This Row],[Where do you work]],tblCountries[[Actual]:[Mapping]],2,FALSE)</f>
        <v>UK</v>
      </c>
      <c r="L461" t="s">
        <v>9</v>
      </c>
    </row>
    <row r="462" spans="2:12" ht="15" customHeight="1">
      <c r="B462" t="s">
        <v>2465</v>
      </c>
      <c r="C462" s="1">
        <v>41055.131747685184</v>
      </c>
      <c r="D462" s="4">
        <v>60000</v>
      </c>
      <c r="E462">
        <v>60000</v>
      </c>
      <c r="F462" t="s">
        <v>6</v>
      </c>
      <c r="G462" s="8">
        <f>tblSalaries[[#This Row],[clean Salary (in local currency)]]*VLOOKUP(tblSalaries[[#This Row],[Currency]],tblXrate[],2,FALSE)</f>
        <v>60000</v>
      </c>
      <c r="H462" t="s">
        <v>562</v>
      </c>
      <c r="I462" t="s">
        <v>52</v>
      </c>
      <c r="J462" t="s">
        <v>15</v>
      </c>
      <c r="K462" t="str">
        <f>VLOOKUP(tblSalaries[[#This Row],[Where do you work]],tblCountries[[Actual]:[Mapping]],2,FALSE)</f>
        <v>USA</v>
      </c>
      <c r="L462" t="s">
        <v>13</v>
      </c>
    </row>
    <row r="463" spans="2:12" ht="15" customHeight="1">
      <c r="B463" t="s">
        <v>2466</v>
      </c>
      <c r="C463" s="1">
        <v>41055.13181712963</v>
      </c>
      <c r="D463" s="4" t="s">
        <v>563</v>
      </c>
      <c r="E463">
        <v>70000</v>
      </c>
      <c r="F463" t="s">
        <v>86</v>
      </c>
      <c r="G463" s="8">
        <f>tblSalaries[[#This Row],[clean Salary (in local currency)]]*VLOOKUP(tblSalaries[[#This Row],[Currency]],tblXrate[],2,FALSE)</f>
        <v>68835.306612122877</v>
      </c>
      <c r="H463" t="s">
        <v>564</v>
      </c>
      <c r="I463" t="s">
        <v>52</v>
      </c>
      <c r="J463" t="s">
        <v>88</v>
      </c>
      <c r="K463" t="str">
        <f>VLOOKUP(tblSalaries[[#This Row],[Where do you work]],tblCountries[[Actual]:[Mapping]],2,FALSE)</f>
        <v>Canada</v>
      </c>
      <c r="L463" t="s">
        <v>25</v>
      </c>
    </row>
    <row r="464" spans="2:12" ht="15" customHeight="1">
      <c r="B464" t="s">
        <v>2467</v>
      </c>
      <c r="C464" s="1">
        <v>41055.132881944446</v>
      </c>
      <c r="D464" s="4" t="s">
        <v>565</v>
      </c>
      <c r="E464">
        <v>5250</v>
      </c>
      <c r="F464" t="s">
        <v>6</v>
      </c>
      <c r="G464" s="8">
        <f>tblSalaries[[#This Row],[clean Salary (in local currency)]]*VLOOKUP(tblSalaries[[#This Row],[Currency]],tblXrate[],2,FALSE)</f>
        <v>5250</v>
      </c>
      <c r="H464" t="s">
        <v>566</v>
      </c>
      <c r="I464" t="s">
        <v>67</v>
      </c>
      <c r="J464" t="s">
        <v>567</v>
      </c>
      <c r="K464" t="str">
        <f>VLOOKUP(tblSalaries[[#This Row],[Where do you work]],tblCountries[[Actual]:[Mapping]],2,FALSE)</f>
        <v>Republic of Georgia</v>
      </c>
      <c r="L464" t="s">
        <v>9</v>
      </c>
    </row>
    <row r="465" spans="2:12" ht="15" customHeight="1">
      <c r="B465" t="s">
        <v>2468</v>
      </c>
      <c r="C465" s="1">
        <v>41055.133148148147</v>
      </c>
      <c r="D465" s="4">
        <v>87000</v>
      </c>
      <c r="E465">
        <v>87000</v>
      </c>
      <c r="F465" t="s">
        <v>86</v>
      </c>
      <c r="G465" s="8">
        <f>tblSalaries[[#This Row],[clean Salary (in local currency)]]*VLOOKUP(tblSalaries[[#This Row],[Currency]],tblXrate[],2,FALSE)</f>
        <v>85552.452503638444</v>
      </c>
      <c r="H465" t="s">
        <v>568</v>
      </c>
      <c r="I465" t="s">
        <v>52</v>
      </c>
      <c r="J465" t="s">
        <v>88</v>
      </c>
      <c r="K465" t="str">
        <f>VLOOKUP(tblSalaries[[#This Row],[Where do you work]],tblCountries[[Actual]:[Mapping]],2,FALSE)</f>
        <v>Canada</v>
      </c>
      <c r="L465" t="s">
        <v>9</v>
      </c>
    </row>
    <row r="466" spans="2:12" ht="15" customHeight="1">
      <c r="B466" t="s">
        <v>2469</v>
      </c>
      <c r="C466" s="1">
        <v>41055.13417824074</v>
      </c>
      <c r="D466" s="4">
        <v>125000</v>
      </c>
      <c r="E466">
        <v>125000</v>
      </c>
      <c r="F466" t="s">
        <v>40</v>
      </c>
      <c r="G466" s="8">
        <f>tblSalaries[[#This Row],[clean Salary (in local currency)]]*VLOOKUP(tblSalaries[[#This Row],[Currency]],tblXrate[],2,FALSE)</f>
        <v>2225.989585930321</v>
      </c>
      <c r="H466" t="s">
        <v>569</v>
      </c>
      <c r="I466" t="s">
        <v>20</v>
      </c>
      <c r="J466" t="s">
        <v>8</v>
      </c>
      <c r="K466" t="str">
        <f>VLOOKUP(tblSalaries[[#This Row],[Where do you work]],tblCountries[[Actual]:[Mapping]],2,FALSE)</f>
        <v>India</v>
      </c>
      <c r="L466" t="s">
        <v>9</v>
      </c>
    </row>
    <row r="467" spans="2:12" ht="15" customHeight="1">
      <c r="B467" t="s">
        <v>2470</v>
      </c>
      <c r="C467" s="1">
        <v>41055.135231481479</v>
      </c>
      <c r="D467" s="4">
        <v>150000</v>
      </c>
      <c r="E467">
        <v>150000</v>
      </c>
      <c r="F467" t="s">
        <v>6</v>
      </c>
      <c r="G467" s="8">
        <f>tblSalaries[[#This Row],[clean Salary (in local currency)]]*VLOOKUP(tblSalaries[[#This Row],[Currency]],tblXrate[],2,FALSE)</f>
        <v>150000</v>
      </c>
      <c r="H467" t="s">
        <v>29</v>
      </c>
      <c r="I467" t="s">
        <v>4001</v>
      </c>
      <c r="J467" t="s">
        <v>15</v>
      </c>
      <c r="K467" t="str">
        <f>VLOOKUP(tblSalaries[[#This Row],[Where do you work]],tblCountries[[Actual]:[Mapping]],2,FALSE)</f>
        <v>USA</v>
      </c>
      <c r="L467" t="s">
        <v>18</v>
      </c>
    </row>
    <row r="468" spans="2:12" ht="15" customHeight="1">
      <c r="B468" t="s">
        <v>2471</v>
      </c>
      <c r="C468" s="1">
        <v>41055.135428240741</v>
      </c>
      <c r="D468" s="4">
        <v>50000</v>
      </c>
      <c r="E468">
        <v>50000</v>
      </c>
      <c r="F468" t="s">
        <v>6</v>
      </c>
      <c r="G468" s="8">
        <f>tblSalaries[[#This Row],[clean Salary (in local currency)]]*VLOOKUP(tblSalaries[[#This Row],[Currency]],tblXrate[],2,FALSE)</f>
        <v>50000</v>
      </c>
      <c r="H468" t="s">
        <v>570</v>
      </c>
      <c r="I468" t="s">
        <v>20</v>
      </c>
      <c r="J468" t="s">
        <v>15</v>
      </c>
      <c r="K468" t="str">
        <f>VLOOKUP(tblSalaries[[#This Row],[Where do you work]],tblCountries[[Actual]:[Mapping]],2,FALSE)</f>
        <v>USA</v>
      </c>
      <c r="L468" t="s">
        <v>9</v>
      </c>
    </row>
    <row r="469" spans="2:12" ht="15" customHeight="1">
      <c r="B469" t="s">
        <v>2472</v>
      </c>
      <c r="C469" s="1">
        <v>41055.135462962964</v>
      </c>
      <c r="D469" s="4">
        <v>70000</v>
      </c>
      <c r="E469">
        <v>70000</v>
      </c>
      <c r="F469" t="s">
        <v>6</v>
      </c>
      <c r="G469" s="8">
        <f>tblSalaries[[#This Row],[clean Salary (in local currency)]]*VLOOKUP(tblSalaries[[#This Row],[Currency]],tblXrate[],2,FALSE)</f>
        <v>70000</v>
      </c>
      <c r="H469" t="s">
        <v>20</v>
      </c>
      <c r="I469" t="s">
        <v>20</v>
      </c>
      <c r="J469" t="s">
        <v>15</v>
      </c>
      <c r="K469" t="str">
        <f>VLOOKUP(tblSalaries[[#This Row],[Where do you work]],tblCountries[[Actual]:[Mapping]],2,FALSE)</f>
        <v>USA</v>
      </c>
      <c r="L469" t="s">
        <v>9</v>
      </c>
    </row>
    <row r="470" spans="2:12" ht="15" customHeight="1">
      <c r="B470" t="s">
        <v>2473</v>
      </c>
      <c r="C470" s="1">
        <v>41055.135763888888</v>
      </c>
      <c r="D470" s="4" t="s">
        <v>571</v>
      </c>
      <c r="E470">
        <v>28500</v>
      </c>
      <c r="F470" t="s">
        <v>69</v>
      </c>
      <c r="G470" s="8">
        <f>tblSalaries[[#This Row],[clean Salary (in local currency)]]*VLOOKUP(tblSalaries[[#This Row],[Currency]],tblXrate[],2,FALSE)</f>
        <v>44921.080753917595</v>
      </c>
      <c r="H470" t="s">
        <v>572</v>
      </c>
      <c r="I470" t="s">
        <v>52</v>
      </c>
      <c r="J470" t="s">
        <v>71</v>
      </c>
      <c r="K470" t="str">
        <f>VLOOKUP(tblSalaries[[#This Row],[Where do you work]],tblCountries[[Actual]:[Mapping]],2,FALSE)</f>
        <v>UK</v>
      </c>
      <c r="L470" t="s">
        <v>18</v>
      </c>
    </row>
    <row r="471" spans="2:12" ht="15" customHeight="1">
      <c r="B471" t="s">
        <v>2474</v>
      </c>
      <c r="C471" s="1">
        <v>41055.135995370372</v>
      </c>
      <c r="D471" s="4">
        <v>20000</v>
      </c>
      <c r="E471">
        <v>20000</v>
      </c>
      <c r="F471" t="s">
        <v>6</v>
      </c>
      <c r="G471" s="8">
        <f>tblSalaries[[#This Row],[clean Salary (in local currency)]]*VLOOKUP(tblSalaries[[#This Row],[Currency]],tblXrate[],2,FALSE)</f>
        <v>20000</v>
      </c>
      <c r="H471" t="s">
        <v>67</v>
      </c>
      <c r="I471" t="s">
        <v>67</v>
      </c>
      <c r="J471" t="s">
        <v>8</v>
      </c>
      <c r="K471" t="str">
        <f>VLOOKUP(tblSalaries[[#This Row],[Where do you work]],tblCountries[[Actual]:[Mapping]],2,FALSE)</f>
        <v>India</v>
      </c>
      <c r="L471" t="s">
        <v>9</v>
      </c>
    </row>
    <row r="472" spans="2:12" ht="15" customHeight="1">
      <c r="B472" t="s">
        <v>2475</v>
      </c>
      <c r="C472" s="1">
        <v>41055.136782407404</v>
      </c>
      <c r="D472" s="4">
        <v>12000</v>
      </c>
      <c r="E472">
        <v>12000</v>
      </c>
      <c r="F472" t="s">
        <v>6</v>
      </c>
      <c r="G472" s="8">
        <f>tblSalaries[[#This Row],[clean Salary (in local currency)]]*VLOOKUP(tblSalaries[[#This Row],[Currency]],tblXrate[],2,FALSE)</f>
        <v>12000</v>
      </c>
      <c r="H472" t="s">
        <v>573</v>
      </c>
      <c r="I472" t="s">
        <v>20</v>
      </c>
      <c r="J472" t="s">
        <v>574</v>
      </c>
      <c r="K472" t="str">
        <f>VLOOKUP(tblSalaries[[#This Row],[Where do you work]],tblCountries[[Actual]:[Mapping]],2,FALSE)</f>
        <v>Estonia</v>
      </c>
      <c r="L472" t="s">
        <v>13</v>
      </c>
    </row>
    <row r="473" spans="2:12" ht="15" customHeight="1">
      <c r="B473" t="s">
        <v>2476</v>
      </c>
      <c r="C473" s="1">
        <v>41055.137025462966</v>
      </c>
      <c r="D473" s="4">
        <v>1250000</v>
      </c>
      <c r="E473">
        <v>1250000</v>
      </c>
      <c r="F473" t="s">
        <v>86</v>
      </c>
      <c r="G473" s="8">
        <f>tblSalaries[[#This Row],[clean Salary (in local currency)]]*VLOOKUP(tblSalaries[[#This Row],[Currency]],tblXrate[],2,FALSE)</f>
        <v>1229201.9037879086</v>
      </c>
      <c r="H473" t="s">
        <v>575</v>
      </c>
      <c r="I473" t="s">
        <v>310</v>
      </c>
      <c r="J473" t="s">
        <v>88</v>
      </c>
      <c r="K473" t="str">
        <f>VLOOKUP(tblSalaries[[#This Row],[Where do you work]],tblCountries[[Actual]:[Mapping]],2,FALSE)</f>
        <v>Canada</v>
      </c>
      <c r="L473" t="s">
        <v>9</v>
      </c>
    </row>
    <row r="474" spans="2:12" ht="15" customHeight="1">
      <c r="B474" t="s">
        <v>2477</v>
      </c>
      <c r="C474" s="1">
        <v>41055.138194444444</v>
      </c>
      <c r="D474" s="4">
        <v>30000</v>
      </c>
      <c r="E474">
        <v>30000</v>
      </c>
      <c r="F474" t="s">
        <v>6</v>
      </c>
      <c r="G474" s="8">
        <f>tblSalaries[[#This Row],[clean Salary (in local currency)]]*VLOOKUP(tblSalaries[[#This Row],[Currency]],tblXrate[],2,FALSE)</f>
        <v>30000</v>
      </c>
      <c r="H474" t="s">
        <v>576</v>
      </c>
      <c r="I474" t="s">
        <v>20</v>
      </c>
      <c r="J474" t="s">
        <v>15</v>
      </c>
      <c r="K474" t="str">
        <f>VLOOKUP(tblSalaries[[#This Row],[Where do you work]],tblCountries[[Actual]:[Mapping]],2,FALSE)</f>
        <v>USA</v>
      </c>
      <c r="L474" t="s">
        <v>186</v>
      </c>
    </row>
    <row r="475" spans="2:12" ht="15" customHeight="1">
      <c r="B475" t="s">
        <v>2478</v>
      </c>
      <c r="C475" s="1">
        <v>41055.139884259261</v>
      </c>
      <c r="D475" s="4">
        <v>2000</v>
      </c>
      <c r="E475">
        <v>24000</v>
      </c>
      <c r="F475" t="s">
        <v>6</v>
      </c>
      <c r="G475" s="8">
        <f>tblSalaries[[#This Row],[clean Salary (in local currency)]]*VLOOKUP(tblSalaries[[#This Row],[Currency]],tblXrate[],2,FALSE)</f>
        <v>24000</v>
      </c>
      <c r="H475" t="s">
        <v>522</v>
      </c>
      <c r="I475" t="s">
        <v>279</v>
      </c>
      <c r="J475" t="s">
        <v>577</v>
      </c>
      <c r="K475" t="str">
        <f>VLOOKUP(tblSalaries[[#This Row],[Where do you work]],tblCountries[[Actual]:[Mapping]],2,FALSE)</f>
        <v>mozambique</v>
      </c>
      <c r="L475" t="s">
        <v>18</v>
      </c>
    </row>
    <row r="476" spans="2:12" ht="15" customHeight="1">
      <c r="B476" t="s">
        <v>2479</v>
      </c>
      <c r="C476" s="1">
        <v>41055.140219907407</v>
      </c>
      <c r="D476" s="4">
        <v>92000</v>
      </c>
      <c r="E476">
        <v>92000</v>
      </c>
      <c r="F476" t="s">
        <v>6</v>
      </c>
      <c r="G476" s="8">
        <f>tblSalaries[[#This Row],[clean Salary (in local currency)]]*VLOOKUP(tblSalaries[[#This Row],[Currency]],tblXrate[],2,FALSE)</f>
        <v>92000</v>
      </c>
      <c r="H476" t="s">
        <v>578</v>
      </c>
      <c r="I476" t="s">
        <v>279</v>
      </c>
      <c r="J476" t="s">
        <v>15</v>
      </c>
      <c r="K476" t="str">
        <f>VLOOKUP(tblSalaries[[#This Row],[Where do you work]],tblCountries[[Actual]:[Mapping]],2,FALSE)</f>
        <v>USA</v>
      </c>
      <c r="L476" t="s">
        <v>25</v>
      </c>
    </row>
    <row r="477" spans="2:12" ht="15" customHeight="1">
      <c r="B477" t="s">
        <v>2480</v>
      </c>
      <c r="C477" s="1">
        <v>41055.140659722223</v>
      </c>
      <c r="D477" s="4">
        <v>52000</v>
      </c>
      <c r="E477">
        <v>52000</v>
      </c>
      <c r="F477" t="s">
        <v>6</v>
      </c>
      <c r="G477" s="8">
        <f>tblSalaries[[#This Row],[clean Salary (in local currency)]]*VLOOKUP(tblSalaries[[#This Row],[Currency]],tblXrate[],2,FALSE)</f>
        <v>52000</v>
      </c>
      <c r="H477" t="s">
        <v>579</v>
      </c>
      <c r="I477" t="s">
        <v>20</v>
      </c>
      <c r="J477" t="s">
        <v>15</v>
      </c>
      <c r="K477" t="str">
        <f>VLOOKUP(tblSalaries[[#This Row],[Where do you work]],tblCountries[[Actual]:[Mapping]],2,FALSE)</f>
        <v>USA</v>
      </c>
      <c r="L477" t="s">
        <v>9</v>
      </c>
    </row>
    <row r="478" spans="2:12" ht="15" customHeight="1">
      <c r="B478" t="s">
        <v>2481</v>
      </c>
      <c r="C478" s="1">
        <v>41055.141562500001</v>
      </c>
      <c r="D478" s="4" t="s">
        <v>580</v>
      </c>
      <c r="E478">
        <v>169000</v>
      </c>
      <c r="F478" t="s">
        <v>6</v>
      </c>
      <c r="G478" s="8">
        <f>tblSalaries[[#This Row],[clean Salary (in local currency)]]*VLOOKUP(tblSalaries[[#This Row],[Currency]],tblXrate[],2,FALSE)</f>
        <v>169000</v>
      </c>
      <c r="H478" t="s">
        <v>581</v>
      </c>
      <c r="I478" t="s">
        <v>4001</v>
      </c>
      <c r="J478" t="s">
        <v>15</v>
      </c>
      <c r="K478" t="str">
        <f>VLOOKUP(tblSalaries[[#This Row],[Where do you work]],tblCountries[[Actual]:[Mapping]],2,FALSE)</f>
        <v>USA</v>
      </c>
      <c r="L478" t="s">
        <v>18</v>
      </c>
    </row>
    <row r="479" spans="2:12" ht="15" customHeight="1">
      <c r="B479" t="s">
        <v>2482</v>
      </c>
      <c r="C479" s="1">
        <v>41055.143020833333</v>
      </c>
      <c r="D479" s="4">
        <v>110000</v>
      </c>
      <c r="E479">
        <v>110000</v>
      </c>
      <c r="F479" t="s">
        <v>6</v>
      </c>
      <c r="G479" s="8">
        <f>tblSalaries[[#This Row],[clean Salary (in local currency)]]*VLOOKUP(tblSalaries[[#This Row],[Currency]],tblXrate[],2,FALSE)</f>
        <v>110000</v>
      </c>
      <c r="H479" t="s">
        <v>582</v>
      </c>
      <c r="I479" t="s">
        <v>310</v>
      </c>
      <c r="J479" t="s">
        <v>583</v>
      </c>
      <c r="K479" t="str">
        <f>VLOOKUP(tblSalaries[[#This Row],[Where do you work]],tblCountries[[Actual]:[Mapping]],2,FALSE)</f>
        <v>Norway</v>
      </c>
      <c r="L479" t="s">
        <v>18</v>
      </c>
    </row>
    <row r="480" spans="2:12" ht="15" customHeight="1">
      <c r="B480" t="s">
        <v>2483</v>
      </c>
      <c r="C480" s="1">
        <v>41055.14439814815</v>
      </c>
      <c r="D480" s="4" t="s">
        <v>584</v>
      </c>
      <c r="E480">
        <v>1080000</v>
      </c>
      <c r="F480" t="s">
        <v>585</v>
      </c>
      <c r="G480" s="8">
        <f>tblSalaries[[#This Row],[clean Salary (in local currency)]]*VLOOKUP(tblSalaries[[#This Row],[Currency]],tblXrate[],2,FALSE)</f>
        <v>131675.52225194403</v>
      </c>
      <c r="H480" t="s">
        <v>586</v>
      </c>
      <c r="I480" t="s">
        <v>52</v>
      </c>
      <c r="J480" t="s">
        <v>587</v>
      </c>
      <c r="K480" t="str">
        <f>VLOOKUP(tblSalaries[[#This Row],[Where do you work]],tblCountries[[Actual]:[Mapping]],2,FALSE)</f>
        <v>South Africa</v>
      </c>
      <c r="L480" t="s">
        <v>18</v>
      </c>
    </row>
    <row r="481" spans="2:12" ht="15" customHeight="1">
      <c r="B481" t="s">
        <v>2484</v>
      </c>
      <c r="C481" s="1">
        <v>41055.146319444444</v>
      </c>
      <c r="D481" s="4" t="s">
        <v>588</v>
      </c>
      <c r="E481">
        <v>59000</v>
      </c>
      <c r="F481" t="s">
        <v>69</v>
      </c>
      <c r="G481" s="8">
        <f>tblSalaries[[#This Row],[clean Salary (in local currency)]]*VLOOKUP(tblSalaries[[#This Row],[Currency]],tblXrate[],2,FALSE)</f>
        <v>92994.518051969761</v>
      </c>
      <c r="H481" t="s">
        <v>589</v>
      </c>
      <c r="I481" t="s">
        <v>356</v>
      </c>
      <c r="J481" t="s">
        <v>71</v>
      </c>
      <c r="K481" t="str">
        <f>VLOOKUP(tblSalaries[[#This Row],[Where do you work]],tblCountries[[Actual]:[Mapping]],2,FALSE)</f>
        <v>UK</v>
      </c>
      <c r="L481" t="s">
        <v>18</v>
      </c>
    </row>
    <row r="482" spans="2:12" ht="15" customHeight="1">
      <c r="B482" t="s">
        <v>2485</v>
      </c>
      <c r="C482" s="1">
        <v>41055.146921296298</v>
      </c>
      <c r="D482" s="4">
        <v>50000</v>
      </c>
      <c r="E482">
        <v>50000</v>
      </c>
      <c r="F482" t="s">
        <v>6</v>
      </c>
      <c r="G482" s="8">
        <f>tblSalaries[[#This Row],[clean Salary (in local currency)]]*VLOOKUP(tblSalaries[[#This Row],[Currency]],tblXrate[],2,FALSE)</f>
        <v>50000</v>
      </c>
      <c r="H482" t="s">
        <v>590</v>
      </c>
      <c r="I482" t="s">
        <v>20</v>
      </c>
      <c r="J482" t="s">
        <v>15</v>
      </c>
      <c r="K482" t="str">
        <f>VLOOKUP(tblSalaries[[#This Row],[Where do you work]],tblCountries[[Actual]:[Mapping]],2,FALSE)</f>
        <v>USA</v>
      </c>
      <c r="L482" t="s">
        <v>9</v>
      </c>
    </row>
    <row r="483" spans="2:12" ht="15" customHeight="1">
      <c r="B483" t="s">
        <v>2486</v>
      </c>
      <c r="C483" s="1">
        <v>41055.147372685184</v>
      </c>
      <c r="D483" s="4">
        <v>65000</v>
      </c>
      <c r="E483">
        <v>65000</v>
      </c>
      <c r="F483" t="s">
        <v>6</v>
      </c>
      <c r="G483" s="8">
        <f>tblSalaries[[#This Row],[clean Salary (in local currency)]]*VLOOKUP(tblSalaries[[#This Row],[Currency]],tblXrate[],2,FALSE)</f>
        <v>65000</v>
      </c>
      <c r="H483" t="s">
        <v>117</v>
      </c>
      <c r="I483" t="s">
        <v>20</v>
      </c>
      <c r="J483" t="s">
        <v>15</v>
      </c>
      <c r="K483" t="str">
        <f>VLOOKUP(tblSalaries[[#This Row],[Where do you work]],tblCountries[[Actual]:[Mapping]],2,FALSE)</f>
        <v>USA</v>
      </c>
      <c r="L483" t="s">
        <v>18</v>
      </c>
    </row>
    <row r="484" spans="2:12" ht="15" customHeight="1">
      <c r="B484" t="s">
        <v>2487</v>
      </c>
      <c r="C484" s="1">
        <v>41055.147835648146</v>
      </c>
      <c r="D484" s="4">
        <v>46000</v>
      </c>
      <c r="E484">
        <v>46000</v>
      </c>
      <c r="F484" t="s">
        <v>86</v>
      </c>
      <c r="G484" s="8">
        <f>tblSalaries[[#This Row],[clean Salary (in local currency)]]*VLOOKUP(tblSalaries[[#This Row],[Currency]],tblXrate[],2,FALSE)</f>
        <v>45234.630059395036</v>
      </c>
      <c r="H484" t="s">
        <v>591</v>
      </c>
      <c r="I484" t="s">
        <v>20</v>
      </c>
      <c r="J484" t="s">
        <v>88</v>
      </c>
      <c r="K484" t="str">
        <f>VLOOKUP(tblSalaries[[#This Row],[Where do you work]],tblCountries[[Actual]:[Mapping]],2,FALSE)</f>
        <v>Canada</v>
      </c>
      <c r="L484" t="s">
        <v>13</v>
      </c>
    </row>
    <row r="485" spans="2:12" ht="15" customHeight="1">
      <c r="B485" t="s">
        <v>2488</v>
      </c>
      <c r="C485" s="1">
        <v>41055.148287037038</v>
      </c>
      <c r="D485" s="4">
        <v>55000</v>
      </c>
      <c r="E485">
        <v>55000</v>
      </c>
      <c r="F485" t="s">
        <v>6</v>
      </c>
      <c r="G485" s="8">
        <f>tblSalaries[[#This Row],[clean Salary (in local currency)]]*VLOOKUP(tblSalaries[[#This Row],[Currency]],tblXrate[],2,FALSE)</f>
        <v>55000</v>
      </c>
      <c r="H485" t="s">
        <v>20</v>
      </c>
      <c r="I485" t="s">
        <v>20</v>
      </c>
      <c r="J485" t="s">
        <v>15</v>
      </c>
      <c r="K485" t="str">
        <f>VLOOKUP(tblSalaries[[#This Row],[Where do you work]],tblCountries[[Actual]:[Mapping]],2,FALSE)</f>
        <v>USA</v>
      </c>
      <c r="L485" t="s">
        <v>18</v>
      </c>
    </row>
    <row r="486" spans="2:12" ht="15" customHeight="1">
      <c r="B486" t="s">
        <v>2489</v>
      </c>
      <c r="C486" s="1">
        <v>41055.148657407408</v>
      </c>
      <c r="D486" s="4" t="s">
        <v>592</v>
      </c>
      <c r="E486">
        <v>20000</v>
      </c>
      <c r="F486" t="s">
        <v>6</v>
      </c>
      <c r="G486" s="8">
        <f>tblSalaries[[#This Row],[clean Salary (in local currency)]]*VLOOKUP(tblSalaries[[#This Row],[Currency]],tblXrate[],2,FALSE)</f>
        <v>20000</v>
      </c>
      <c r="H486" t="s">
        <v>356</v>
      </c>
      <c r="I486" t="s">
        <v>356</v>
      </c>
      <c r="J486" t="s">
        <v>8</v>
      </c>
      <c r="K486" t="str">
        <f>VLOOKUP(tblSalaries[[#This Row],[Where do you work]],tblCountries[[Actual]:[Mapping]],2,FALSE)</f>
        <v>India</v>
      </c>
      <c r="L486" t="s">
        <v>18</v>
      </c>
    </row>
    <row r="487" spans="2:12" ht="15" customHeight="1">
      <c r="B487" t="s">
        <v>2490</v>
      </c>
      <c r="C487" s="1">
        <v>41055.148784722223</v>
      </c>
      <c r="D487" s="4">
        <v>6000</v>
      </c>
      <c r="E487">
        <v>6000</v>
      </c>
      <c r="F487" t="s">
        <v>6</v>
      </c>
      <c r="G487" s="8">
        <f>tblSalaries[[#This Row],[clean Salary (in local currency)]]*VLOOKUP(tblSalaries[[#This Row],[Currency]],tblXrate[],2,FALSE)</f>
        <v>6000</v>
      </c>
      <c r="H487" t="s">
        <v>360</v>
      </c>
      <c r="I487" t="s">
        <v>3999</v>
      </c>
      <c r="J487" t="s">
        <v>8</v>
      </c>
      <c r="K487" t="str">
        <f>VLOOKUP(tblSalaries[[#This Row],[Where do you work]],tblCountries[[Actual]:[Mapping]],2,FALSE)</f>
        <v>India</v>
      </c>
      <c r="L487" t="s">
        <v>13</v>
      </c>
    </row>
    <row r="488" spans="2:12" ht="15" customHeight="1">
      <c r="B488" t="s">
        <v>2491</v>
      </c>
      <c r="C488" s="1">
        <v>41055.151076388887</v>
      </c>
      <c r="D488" s="4">
        <v>190000</v>
      </c>
      <c r="E488">
        <v>190000</v>
      </c>
      <c r="F488" t="s">
        <v>69</v>
      </c>
      <c r="G488" s="8">
        <f>tblSalaries[[#This Row],[clean Salary (in local currency)]]*VLOOKUP(tblSalaries[[#This Row],[Currency]],tblXrate[],2,FALSE)</f>
        <v>299473.87169278396</v>
      </c>
      <c r="H488" t="s">
        <v>593</v>
      </c>
      <c r="I488" t="s">
        <v>4001</v>
      </c>
      <c r="J488" t="s">
        <v>71</v>
      </c>
      <c r="K488" t="str">
        <f>VLOOKUP(tblSalaries[[#This Row],[Where do you work]],tblCountries[[Actual]:[Mapping]],2,FALSE)</f>
        <v>UK</v>
      </c>
      <c r="L488" t="s">
        <v>9</v>
      </c>
    </row>
    <row r="489" spans="2:12" ht="15" customHeight="1">
      <c r="B489" t="s">
        <v>2492</v>
      </c>
      <c r="C489" s="1">
        <v>41055.151226851849</v>
      </c>
      <c r="D489" s="4">
        <v>28164</v>
      </c>
      <c r="E489">
        <v>28164</v>
      </c>
      <c r="F489" t="s">
        <v>69</v>
      </c>
      <c r="G489" s="8">
        <f>tblSalaries[[#This Row],[clean Salary (in local currency)]]*VLOOKUP(tblSalaries[[#This Row],[Currency]],tblXrate[],2,FALSE)</f>
        <v>44391.484854502989</v>
      </c>
      <c r="H489" t="s">
        <v>594</v>
      </c>
      <c r="I489" t="s">
        <v>52</v>
      </c>
      <c r="J489" t="s">
        <v>71</v>
      </c>
      <c r="K489" t="str">
        <f>VLOOKUP(tblSalaries[[#This Row],[Where do you work]],tblCountries[[Actual]:[Mapping]],2,FALSE)</f>
        <v>UK</v>
      </c>
      <c r="L489" t="s">
        <v>9</v>
      </c>
    </row>
    <row r="490" spans="2:12" ht="15" customHeight="1">
      <c r="B490" t="s">
        <v>2493</v>
      </c>
      <c r="C490" s="1">
        <v>41055.153078703705</v>
      </c>
      <c r="D490" s="4">
        <v>40000</v>
      </c>
      <c r="E490">
        <v>40000</v>
      </c>
      <c r="F490" t="s">
        <v>6</v>
      </c>
      <c r="G490" s="8">
        <f>tblSalaries[[#This Row],[clean Salary (in local currency)]]*VLOOKUP(tblSalaries[[#This Row],[Currency]],tblXrate[],2,FALSE)</f>
        <v>40000</v>
      </c>
      <c r="H490" t="s">
        <v>595</v>
      </c>
      <c r="I490" t="s">
        <v>20</v>
      </c>
      <c r="J490" t="s">
        <v>15</v>
      </c>
      <c r="K490" t="str">
        <f>VLOOKUP(tblSalaries[[#This Row],[Where do you work]],tblCountries[[Actual]:[Mapping]],2,FALSE)</f>
        <v>USA</v>
      </c>
      <c r="L490" t="s">
        <v>18</v>
      </c>
    </row>
    <row r="491" spans="2:12" ht="15" customHeight="1">
      <c r="B491" t="s">
        <v>2494</v>
      </c>
      <c r="C491" s="1">
        <v>41055.158819444441</v>
      </c>
      <c r="D491" s="4" t="s">
        <v>596</v>
      </c>
      <c r="E491">
        <v>108000</v>
      </c>
      <c r="F491" t="s">
        <v>6</v>
      </c>
      <c r="G491" s="8">
        <f>tblSalaries[[#This Row],[clean Salary (in local currency)]]*VLOOKUP(tblSalaries[[#This Row],[Currency]],tblXrate[],2,FALSE)</f>
        <v>108000</v>
      </c>
      <c r="H491" t="s">
        <v>52</v>
      </c>
      <c r="I491" t="s">
        <v>52</v>
      </c>
      <c r="J491" t="s">
        <v>583</v>
      </c>
      <c r="K491" t="str">
        <f>VLOOKUP(tblSalaries[[#This Row],[Where do you work]],tblCountries[[Actual]:[Mapping]],2,FALSE)</f>
        <v>Norway</v>
      </c>
      <c r="L491" t="s">
        <v>9</v>
      </c>
    </row>
    <row r="492" spans="2:12" ht="15" customHeight="1">
      <c r="B492" t="s">
        <v>2495</v>
      </c>
      <c r="C492" s="1">
        <v>41055.159270833334</v>
      </c>
      <c r="D492" s="4" t="s">
        <v>597</v>
      </c>
      <c r="E492">
        <v>200000</v>
      </c>
      <c r="F492" t="s">
        <v>40</v>
      </c>
      <c r="G492" s="8">
        <f>tblSalaries[[#This Row],[clean Salary (in local currency)]]*VLOOKUP(tblSalaries[[#This Row],[Currency]],tblXrate[],2,FALSE)</f>
        <v>3561.5833374885137</v>
      </c>
      <c r="H492" t="s">
        <v>598</v>
      </c>
      <c r="I492" t="s">
        <v>20</v>
      </c>
      <c r="J492" t="s">
        <v>8</v>
      </c>
      <c r="K492" t="str">
        <f>VLOOKUP(tblSalaries[[#This Row],[Where do you work]],tblCountries[[Actual]:[Mapping]],2,FALSE)</f>
        <v>India</v>
      </c>
      <c r="L492" t="s">
        <v>18</v>
      </c>
    </row>
    <row r="493" spans="2:12" ht="15" customHeight="1">
      <c r="B493" t="s">
        <v>2496</v>
      </c>
      <c r="C493" s="1">
        <v>41055.160000000003</v>
      </c>
      <c r="D493" s="4">
        <v>84000</v>
      </c>
      <c r="E493">
        <v>84000</v>
      </c>
      <c r="F493" t="s">
        <v>6</v>
      </c>
      <c r="G493" s="8">
        <f>tblSalaries[[#This Row],[clean Salary (in local currency)]]*VLOOKUP(tblSalaries[[#This Row],[Currency]],tblXrate[],2,FALSE)</f>
        <v>84000</v>
      </c>
      <c r="H493" t="s">
        <v>72</v>
      </c>
      <c r="I493" t="s">
        <v>20</v>
      </c>
      <c r="J493" t="s">
        <v>15</v>
      </c>
      <c r="K493" t="str">
        <f>VLOOKUP(tblSalaries[[#This Row],[Where do you work]],tblCountries[[Actual]:[Mapping]],2,FALSE)</f>
        <v>USA</v>
      </c>
      <c r="L493" t="s">
        <v>13</v>
      </c>
    </row>
    <row r="494" spans="2:12" ht="15" customHeight="1">
      <c r="B494" t="s">
        <v>2497</v>
      </c>
      <c r="C494" s="1">
        <v>41055.16138888889</v>
      </c>
      <c r="D494" s="4">
        <v>33000</v>
      </c>
      <c r="E494">
        <v>33000</v>
      </c>
      <c r="F494" t="s">
        <v>69</v>
      </c>
      <c r="G494" s="8">
        <f>tblSalaries[[#This Row],[clean Salary (in local currency)]]*VLOOKUP(tblSalaries[[#This Row],[Currency]],tblXrate[],2,FALSE)</f>
        <v>52013.882978220376</v>
      </c>
      <c r="H494" t="s">
        <v>599</v>
      </c>
      <c r="I494" t="s">
        <v>52</v>
      </c>
      <c r="J494" t="s">
        <v>71</v>
      </c>
      <c r="K494" t="str">
        <f>VLOOKUP(tblSalaries[[#This Row],[Where do you work]],tblCountries[[Actual]:[Mapping]],2,FALSE)</f>
        <v>UK</v>
      </c>
      <c r="L494" t="s">
        <v>9</v>
      </c>
    </row>
    <row r="495" spans="2:12" ht="15" customHeight="1">
      <c r="B495" t="s">
        <v>2498</v>
      </c>
      <c r="C495" s="1">
        <v>41055.162141203706</v>
      </c>
      <c r="D495" s="4" t="s">
        <v>600</v>
      </c>
      <c r="E495">
        <v>720000</v>
      </c>
      <c r="F495" t="s">
        <v>40</v>
      </c>
      <c r="G495" s="8">
        <f>tblSalaries[[#This Row],[clean Salary (in local currency)]]*VLOOKUP(tblSalaries[[#This Row],[Currency]],tblXrate[],2,FALSE)</f>
        <v>12821.700014958649</v>
      </c>
      <c r="H495" t="s">
        <v>601</v>
      </c>
      <c r="I495" t="s">
        <v>52</v>
      </c>
      <c r="J495" t="s">
        <v>8</v>
      </c>
      <c r="K495" t="str">
        <f>VLOOKUP(tblSalaries[[#This Row],[Where do you work]],tblCountries[[Actual]:[Mapping]],2,FALSE)</f>
        <v>India</v>
      </c>
      <c r="L495" t="s">
        <v>18</v>
      </c>
    </row>
    <row r="496" spans="2:12" ht="15" customHeight="1">
      <c r="B496" t="s">
        <v>2499</v>
      </c>
      <c r="C496" s="1">
        <v>41055.166909722226</v>
      </c>
      <c r="D496" s="4">
        <v>68500</v>
      </c>
      <c r="E496">
        <v>68500</v>
      </c>
      <c r="F496" t="s">
        <v>86</v>
      </c>
      <c r="G496" s="8">
        <f>tblSalaries[[#This Row],[clean Salary (in local currency)]]*VLOOKUP(tblSalaries[[#This Row],[Currency]],tblXrate[],2,FALSE)</f>
        <v>67360.264327577388</v>
      </c>
      <c r="H496" t="s">
        <v>14</v>
      </c>
      <c r="I496" t="s">
        <v>20</v>
      </c>
      <c r="J496" t="s">
        <v>88</v>
      </c>
      <c r="K496" t="str">
        <f>VLOOKUP(tblSalaries[[#This Row],[Where do you work]],tblCountries[[Actual]:[Mapping]],2,FALSE)</f>
        <v>Canada</v>
      </c>
      <c r="L496" t="s">
        <v>9</v>
      </c>
    </row>
    <row r="497" spans="2:12" ht="15" customHeight="1">
      <c r="B497" t="s">
        <v>2500</v>
      </c>
      <c r="C497" s="1">
        <v>41055.167881944442</v>
      </c>
      <c r="D497" s="4" t="s">
        <v>602</v>
      </c>
      <c r="E497">
        <v>23000</v>
      </c>
      <c r="F497" t="s">
        <v>6</v>
      </c>
      <c r="G497" s="8">
        <f>tblSalaries[[#This Row],[clean Salary (in local currency)]]*VLOOKUP(tblSalaries[[#This Row],[Currency]],tblXrate[],2,FALSE)</f>
        <v>23000</v>
      </c>
      <c r="H497" t="s">
        <v>603</v>
      </c>
      <c r="I497" t="s">
        <v>52</v>
      </c>
      <c r="J497" t="s">
        <v>38</v>
      </c>
      <c r="K497" t="str">
        <f>VLOOKUP(tblSalaries[[#This Row],[Where do you work]],tblCountries[[Actual]:[Mapping]],2,FALSE)</f>
        <v>Hungary</v>
      </c>
      <c r="L497" t="s">
        <v>9</v>
      </c>
    </row>
    <row r="498" spans="2:12" ht="15" customHeight="1">
      <c r="B498" t="s">
        <v>2501</v>
      </c>
      <c r="C498" s="1">
        <v>41055.168043981481</v>
      </c>
      <c r="D498" s="4">
        <v>58000</v>
      </c>
      <c r="E498">
        <v>58000</v>
      </c>
      <c r="F498" t="s">
        <v>69</v>
      </c>
      <c r="G498" s="8">
        <f>tblSalaries[[#This Row],[clean Salary (in local currency)]]*VLOOKUP(tblSalaries[[#This Row],[Currency]],tblXrate[],2,FALSE)</f>
        <v>91418.339779902482</v>
      </c>
      <c r="H498" t="s">
        <v>604</v>
      </c>
      <c r="I498" t="s">
        <v>52</v>
      </c>
      <c r="J498" t="s">
        <v>71</v>
      </c>
      <c r="K498" t="str">
        <f>VLOOKUP(tblSalaries[[#This Row],[Where do you work]],tblCountries[[Actual]:[Mapping]],2,FALSE)</f>
        <v>UK</v>
      </c>
      <c r="L498" t="s">
        <v>13</v>
      </c>
    </row>
    <row r="499" spans="2:12" ht="15" customHeight="1">
      <c r="B499" t="s">
        <v>2502</v>
      </c>
      <c r="C499" s="1">
        <v>41055.169131944444</v>
      </c>
      <c r="D499" s="4">
        <v>77000</v>
      </c>
      <c r="E499">
        <v>77000</v>
      </c>
      <c r="F499" t="s">
        <v>6</v>
      </c>
      <c r="G499" s="8">
        <f>tblSalaries[[#This Row],[clean Salary (in local currency)]]*VLOOKUP(tblSalaries[[#This Row],[Currency]],tblXrate[],2,FALSE)</f>
        <v>77000</v>
      </c>
      <c r="H499" t="s">
        <v>424</v>
      </c>
      <c r="I499" t="s">
        <v>20</v>
      </c>
      <c r="J499" t="s">
        <v>15</v>
      </c>
      <c r="K499" t="str">
        <f>VLOOKUP(tblSalaries[[#This Row],[Where do you work]],tblCountries[[Actual]:[Mapping]],2,FALSE)</f>
        <v>USA</v>
      </c>
      <c r="L499" t="s">
        <v>13</v>
      </c>
    </row>
    <row r="500" spans="2:12" ht="15" customHeight="1">
      <c r="B500" t="s">
        <v>2503</v>
      </c>
      <c r="C500" s="1">
        <v>41055.170231481483</v>
      </c>
      <c r="D500" s="4">
        <v>100000</v>
      </c>
      <c r="E500">
        <v>100000</v>
      </c>
      <c r="F500" t="s">
        <v>6</v>
      </c>
      <c r="G500" s="8">
        <f>tblSalaries[[#This Row],[clean Salary (in local currency)]]*VLOOKUP(tblSalaries[[#This Row],[Currency]],tblXrate[],2,FALSE)</f>
        <v>100000</v>
      </c>
      <c r="H500" t="s">
        <v>20</v>
      </c>
      <c r="I500" t="s">
        <v>20</v>
      </c>
      <c r="J500" t="s">
        <v>15</v>
      </c>
      <c r="K500" t="str">
        <f>VLOOKUP(tblSalaries[[#This Row],[Where do you work]],tblCountries[[Actual]:[Mapping]],2,FALSE)</f>
        <v>USA</v>
      </c>
      <c r="L500" t="s">
        <v>9</v>
      </c>
    </row>
    <row r="501" spans="2:12" ht="15" customHeight="1">
      <c r="B501" t="s">
        <v>2504</v>
      </c>
      <c r="C501" s="1">
        <v>41055.174224537041</v>
      </c>
      <c r="D501" s="4">
        <v>55500</v>
      </c>
      <c r="E501">
        <v>55500</v>
      </c>
      <c r="F501" t="s">
        <v>6</v>
      </c>
      <c r="G501" s="8">
        <f>tblSalaries[[#This Row],[clean Salary (in local currency)]]*VLOOKUP(tblSalaries[[#This Row],[Currency]],tblXrate[],2,FALSE)</f>
        <v>55500</v>
      </c>
      <c r="H501" t="s">
        <v>605</v>
      </c>
      <c r="I501" t="s">
        <v>488</v>
      </c>
      <c r="J501" t="s">
        <v>179</v>
      </c>
      <c r="K501" t="str">
        <f>VLOOKUP(tblSalaries[[#This Row],[Where do you work]],tblCountries[[Actual]:[Mapping]],2,FALSE)</f>
        <v>UAE</v>
      </c>
      <c r="L501" t="s">
        <v>9</v>
      </c>
    </row>
    <row r="502" spans="2:12" ht="15" customHeight="1">
      <c r="B502" t="s">
        <v>2505</v>
      </c>
      <c r="C502" s="1">
        <v>41055.175185185188</v>
      </c>
      <c r="D502" s="4" t="s">
        <v>606</v>
      </c>
      <c r="E502">
        <v>15000</v>
      </c>
      <c r="F502" t="s">
        <v>22</v>
      </c>
      <c r="G502" s="8">
        <f>tblSalaries[[#This Row],[clean Salary (in local currency)]]*VLOOKUP(tblSalaries[[#This Row],[Currency]],tblXrate[],2,FALSE)</f>
        <v>19055.991584874118</v>
      </c>
      <c r="H502" t="s">
        <v>607</v>
      </c>
      <c r="I502" t="s">
        <v>20</v>
      </c>
      <c r="J502" t="s">
        <v>608</v>
      </c>
      <c r="K502" t="str">
        <f>VLOOKUP(tblSalaries[[#This Row],[Where do you work]],tblCountries[[Actual]:[Mapping]],2,FALSE)</f>
        <v>Spain</v>
      </c>
      <c r="L502" t="s">
        <v>13</v>
      </c>
    </row>
    <row r="503" spans="2:12" ht="15" customHeight="1">
      <c r="B503" t="s">
        <v>2506</v>
      </c>
      <c r="C503" s="1">
        <v>41055.176319444443</v>
      </c>
      <c r="D503" s="4" t="s">
        <v>609</v>
      </c>
      <c r="E503">
        <v>600000</v>
      </c>
      <c r="F503" t="s">
        <v>40</v>
      </c>
      <c r="G503" s="8">
        <f>tblSalaries[[#This Row],[clean Salary (in local currency)]]*VLOOKUP(tblSalaries[[#This Row],[Currency]],tblXrate[],2,FALSE)</f>
        <v>10684.750012465542</v>
      </c>
      <c r="H503" t="s">
        <v>610</v>
      </c>
      <c r="I503" t="s">
        <v>52</v>
      </c>
      <c r="J503" t="s">
        <v>8</v>
      </c>
      <c r="K503" t="str">
        <f>VLOOKUP(tblSalaries[[#This Row],[Where do you work]],tblCountries[[Actual]:[Mapping]],2,FALSE)</f>
        <v>India</v>
      </c>
      <c r="L503" t="s">
        <v>9</v>
      </c>
    </row>
    <row r="504" spans="2:12" ht="15" customHeight="1">
      <c r="B504" t="s">
        <v>2507</v>
      </c>
      <c r="C504" s="1">
        <v>41055.176701388889</v>
      </c>
      <c r="D504" s="4">
        <v>8400</v>
      </c>
      <c r="E504">
        <v>8400</v>
      </c>
      <c r="F504" t="s">
        <v>6</v>
      </c>
      <c r="G504" s="8">
        <f>tblSalaries[[#This Row],[clean Salary (in local currency)]]*VLOOKUP(tblSalaries[[#This Row],[Currency]],tblXrate[],2,FALSE)</f>
        <v>8400</v>
      </c>
      <c r="H504" t="s">
        <v>52</v>
      </c>
      <c r="I504" t="s">
        <v>52</v>
      </c>
      <c r="J504" t="s">
        <v>8</v>
      </c>
      <c r="K504" t="str">
        <f>VLOOKUP(tblSalaries[[#This Row],[Where do you work]],tblCountries[[Actual]:[Mapping]],2,FALSE)</f>
        <v>India</v>
      </c>
      <c r="L504" t="s">
        <v>9</v>
      </c>
    </row>
    <row r="505" spans="2:12" ht="15" customHeight="1">
      <c r="B505" t="s">
        <v>2508</v>
      </c>
      <c r="C505" s="1">
        <v>41055.17796296296</v>
      </c>
      <c r="D505" s="4" t="s">
        <v>611</v>
      </c>
      <c r="E505">
        <v>500000</v>
      </c>
      <c r="F505" t="s">
        <v>40</v>
      </c>
      <c r="G505" s="8">
        <f>tblSalaries[[#This Row],[clean Salary (in local currency)]]*VLOOKUP(tblSalaries[[#This Row],[Currency]],tblXrate[],2,FALSE)</f>
        <v>8903.9583437212841</v>
      </c>
      <c r="H505" t="s">
        <v>612</v>
      </c>
      <c r="I505" t="s">
        <v>52</v>
      </c>
      <c r="J505" t="s">
        <v>8</v>
      </c>
      <c r="K505" t="str">
        <f>VLOOKUP(tblSalaries[[#This Row],[Where do you work]],tblCountries[[Actual]:[Mapping]],2,FALSE)</f>
        <v>India</v>
      </c>
      <c r="L505" t="s">
        <v>18</v>
      </c>
    </row>
    <row r="506" spans="2:12" ht="15" customHeight="1">
      <c r="B506" t="s">
        <v>2509</v>
      </c>
      <c r="C506" s="1">
        <v>41055.178703703707</v>
      </c>
      <c r="D506" s="4">
        <v>12000</v>
      </c>
      <c r="E506">
        <v>12000</v>
      </c>
      <c r="F506" t="s">
        <v>6</v>
      </c>
      <c r="G506" s="8">
        <f>tblSalaries[[#This Row],[clean Salary (in local currency)]]*VLOOKUP(tblSalaries[[#This Row],[Currency]],tblXrate[],2,FALSE)</f>
        <v>12000</v>
      </c>
      <c r="H506" t="s">
        <v>607</v>
      </c>
      <c r="I506" t="s">
        <v>20</v>
      </c>
      <c r="J506" t="s">
        <v>143</v>
      </c>
      <c r="K506" t="str">
        <f>VLOOKUP(tblSalaries[[#This Row],[Where do you work]],tblCountries[[Actual]:[Mapping]],2,FALSE)</f>
        <v>Brazil</v>
      </c>
      <c r="L506" t="s">
        <v>13</v>
      </c>
    </row>
    <row r="507" spans="2:12" ht="15" customHeight="1">
      <c r="B507" t="s">
        <v>2510</v>
      </c>
      <c r="C507" s="1">
        <v>41055.179340277777</v>
      </c>
      <c r="D507" s="4">
        <v>65000</v>
      </c>
      <c r="E507">
        <v>65000</v>
      </c>
      <c r="F507" t="s">
        <v>6</v>
      </c>
      <c r="G507" s="8">
        <f>tblSalaries[[#This Row],[clean Salary (in local currency)]]*VLOOKUP(tblSalaries[[#This Row],[Currency]],tblXrate[],2,FALSE)</f>
        <v>65000</v>
      </c>
      <c r="H507" t="s">
        <v>613</v>
      </c>
      <c r="I507" t="s">
        <v>52</v>
      </c>
      <c r="J507" t="s">
        <v>15</v>
      </c>
      <c r="K507" t="str">
        <f>VLOOKUP(tblSalaries[[#This Row],[Where do you work]],tblCountries[[Actual]:[Mapping]],2,FALSE)</f>
        <v>USA</v>
      </c>
      <c r="L507" t="s">
        <v>13</v>
      </c>
    </row>
    <row r="508" spans="2:12" ht="15" customHeight="1">
      <c r="B508" t="s">
        <v>2511</v>
      </c>
      <c r="C508" s="1">
        <v>41055.179918981485</v>
      </c>
      <c r="D508" s="4" t="s">
        <v>614</v>
      </c>
      <c r="E508">
        <v>16400</v>
      </c>
      <c r="F508" t="s">
        <v>69</v>
      </c>
      <c r="G508" s="8">
        <f>tblSalaries[[#This Row],[clean Salary (in local currency)]]*VLOOKUP(tblSalaries[[#This Row],[Currency]],tblXrate[],2,FALSE)</f>
        <v>25849.323661903458</v>
      </c>
      <c r="H508" t="s">
        <v>615</v>
      </c>
      <c r="I508" t="s">
        <v>20</v>
      </c>
      <c r="J508" t="s">
        <v>71</v>
      </c>
      <c r="K508" t="str">
        <f>VLOOKUP(tblSalaries[[#This Row],[Where do you work]],tblCountries[[Actual]:[Mapping]],2,FALSE)</f>
        <v>UK</v>
      </c>
      <c r="L508" t="s">
        <v>9</v>
      </c>
    </row>
    <row r="509" spans="2:12" ht="15" customHeight="1">
      <c r="B509" t="s">
        <v>2512</v>
      </c>
      <c r="C509" s="1">
        <v>41055.180752314816</v>
      </c>
      <c r="D509" s="4">
        <v>78000</v>
      </c>
      <c r="E509">
        <v>78000</v>
      </c>
      <c r="F509" t="s">
        <v>69</v>
      </c>
      <c r="G509" s="8">
        <f>tblSalaries[[#This Row],[clean Salary (in local currency)]]*VLOOKUP(tblSalaries[[#This Row],[Currency]],tblXrate[],2,FALSE)</f>
        <v>122941.90522124816</v>
      </c>
      <c r="H509" t="s">
        <v>616</v>
      </c>
      <c r="I509" t="s">
        <v>20</v>
      </c>
      <c r="J509" t="s">
        <v>71</v>
      </c>
      <c r="K509" t="str">
        <f>VLOOKUP(tblSalaries[[#This Row],[Where do you work]],tblCountries[[Actual]:[Mapping]],2,FALSE)</f>
        <v>UK</v>
      </c>
      <c r="L509" t="s">
        <v>25</v>
      </c>
    </row>
    <row r="510" spans="2:12" ht="15" customHeight="1">
      <c r="B510" t="s">
        <v>2513</v>
      </c>
      <c r="C510" s="1">
        <v>41055.184305555558</v>
      </c>
      <c r="D510" s="4">
        <v>76000</v>
      </c>
      <c r="E510">
        <v>76000</v>
      </c>
      <c r="F510" t="s">
        <v>6</v>
      </c>
      <c r="G510" s="8">
        <f>tblSalaries[[#This Row],[clean Salary (in local currency)]]*VLOOKUP(tblSalaries[[#This Row],[Currency]],tblXrate[],2,FALSE)</f>
        <v>76000</v>
      </c>
      <c r="H510" t="s">
        <v>487</v>
      </c>
      <c r="I510" t="s">
        <v>52</v>
      </c>
      <c r="J510" t="s">
        <v>15</v>
      </c>
      <c r="K510" t="str">
        <f>VLOOKUP(tblSalaries[[#This Row],[Where do you work]],tblCountries[[Actual]:[Mapping]],2,FALSE)</f>
        <v>USA</v>
      </c>
      <c r="L510" t="s">
        <v>18</v>
      </c>
    </row>
    <row r="511" spans="2:12" ht="15" customHeight="1">
      <c r="B511" t="s">
        <v>2514</v>
      </c>
      <c r="C511" s="1">
        <v>41055.184837962966</v>
      </c>
      <c r="D511" s="4" t="s">
        <v>617</v>
      </c>
      <c r="E511">
        <v>150000</v>
      </c>
      <c r="F511" t="s">
        <v>6</v>
      </c>
      <c r="G511" s="8">
        <f>tblSalaries[[#This Row],[clean Salary (in local currency)]]*VLOOKUP(tblSalaries[[#This Row],[Currency]],tblXrate[],2,FALSE)</f>
        <v>150000</v>
      </c>
      <c r="H511" t="s">
        <v>356</v>
      </c>
      <c r="I511" t="s">
        <v>356</v>
      </c>
      <c r="J511" t="s">
        <v>15</v>
      </c>
      <c r="K511" t="str">
        <f>VLOOKUP(tblSalaries[[#This Row],[Where do you work]],tblCountries[[Actual]:[Mapping]],2,FALSE)</f>
        <v>USA</v>
      </c>
      <c r="L511" t="s">
        <v>13</v>
      </c>
    </row>
    <row r="512" spans="2:12" ht="15" customHeight="1">
      <c r="B512" t="s">
        <v>2515</v>
      </c>
      <c r="C512" s="1">
        <v>41055.185555555552</v>
      </c>
      <c r="D512" s="4">
        <v>54000</v>
      </c>
      <c r="E512">
        <v>54000</v>
      </c>
      <c r="F512" t="s">
        <v>6</v>
      </c>
      <c r="G512" s="8">
        <f>tblSalaries[[#This Row],[clean Salary (in local currency)]]*VLOOKUP(tblSalaries[[#This Row],[Currency]],tblXrate[],2,FALSE)</f>
        <v>54000</v>
      </c>
      <c r="H512" t="s">
        <v>207</v>
      </c>
      <c r="I512" t="s">
        <v>20</v>
      </c>
      <c r="J512" t="s">
        <v>15</v>
      </c>
      <c r="K512" t="str">
        <f>VLOOKUP(tblSalaries[[#This Row],[Where do you work]],tblCountries[[Actual]:[Mapping]],2,FALSE)</f>
        <v>USA</v>
      </c>
      <c r="L512" t="s">
        <v>9</v>
      </c>
    </row>
    <row r="513" spans="2:12" ht="15" customHeight="1">
      <c r="B513" t="s">
        <v>2516</v>
      </c>
      <c r="C513" s="1">
        <v>41055.189618055556</v>
      </c>
      <c r="D513" s="4" t="s">
        <v>618</v>
      </c>
      <c r="E513">
        <v>57000</v>
      </c>
      <c r="F513" t="s">
        <v>6</v>
      </c>
      <c r="G513" s="8">
        <f>tblSalaries[[#This Row],[clean Salary (in local currency)]]*VLOOKUP(tblSalaries[[#This Row],[Currency]],tblXrate[],2,FALSE)</f>
        <v>57000</v>
      </c>
      <c r="H513" t="s">
        <v>619</v>
      </c>
      <c r="I513" t="s">
        <v>52</v>
      </c>
      <c r="J513" t="s">
        <v>620</v>
      </c>
      <c r="K513" t="str">
        <f>VLOOKUP(tblSalaries[[#This Row],[Where do you work]],tblCountries[[Actual]:[Mapping]],2,FALSE)</f>
        <v>Israel</v>
      </c>
      <c r="L513" t="s">
        <v>9</v>
      </c>
    </row>
    <row r="514" spans="2:12" ht="15" customHeight="1">
      <c r="B514" t="s">
        <v>2517</v>
      </c>
      <c r="C514" s="1">
        <v>41055.189895833333</v>
      </c>
      <c r="D514" s="4">
        <v>61000</v>
      </c>
      <c r="E514">
        <v>61000</v>
      </c>
      <c r="F514" t="s">
        <v>6</v>
      </c>
      <c r="G514" s="8">
        <f>tblSalaries[[#This Row],[clean Salary (in local currency)]]*VLOOKUP(tblSalaries[[#This Row],[Currency]],tblXrate[],2,FALSE)</f>
        <v>61000</v>
      </c>
      <c r="H514" t="s">
        <v>89</v>
      </c>
      <c r="I514" t="s">
        <v>310</v>
      </c>
      <c r="J514" t="s">
        <v>15</v>
      </c>
      <c r="K514" t="str">
        <f>VLOOKUP(tblSalaries[[#This Row],[Where do you work]],tblCountries[[Actual]:[Mapping]],2,FALSE)</f>
        <v>USA</v>
      </c>
      <c r="L514" t="s">
        <v>9</v>
      </c>
    </row>
    <row r="515" spans="2:12" ht="15" customHeight="1">
      <c r="B515" t="s">
        <v>2518</v>
      </c>
      <c r="C515" s="1">
        <v>41055.190752314818</v>
      </c>
      <c r="D515" s="4">
        <v>70000</v>
      </c>
      <c r="E515">
        <v>70000</v>
      </c>
      <c r="F515" t="s">
        <v>6</v>
      </c>
      <c r="G515" s="8">
        <f>tblSalaries[[#This Row],[clean Salary (in local currency)]]*VLOOKUP(tblSalaries[[#This Row],[Currency]],tblXrate[],2,FALSE)</f>
        <v>70000</v>
      </c>
      <c r="H515" t="s">
        <v>621</v>
      </c>
      <c r="I515" t="s">
        <v>20</v>
      </c>
      <c r="J515" t="s">
        <v>15</v>
      </c>
      <c r="K515" t="str">
        <f>VLOOKUP(tblSalaries[[#This Row],[Where do you work]],tblCountries[[Actual]:[Mapping]],2,FALSE)</f>
        <v>USA</v>
      </c>
      <c r="L515" t="s">
        <v>13</v>
      </c>
    </row>
    <row r="516" spans="2:12" ht="15" customHeight="1">
      <c r="B516" t="s">
        <v>2519</v>
      </c>
      <c r="C516" s="1">
        <v>41055.192164351851</v>
      </c>
      <c r="D516" s="4">
        <v>15000</v>
      </c>
      <c r="E516">
        <v>15000</v>
      </c>
      <c r="F516" t="s">
        <v>6</v>
      </c>
      <c r="G516" s="8">
        <f>tblSalaries[[#This Row],[clean Salary (in local currency)]]*VLOOKUP(tblSalaries[[#This Row],[Currency]],tblXrate[],2,FALSE)</f>
        <v>15000</v>
      </c>
      <c r="H516" t="s">
        <v>622</v>
      </c>
      <c r="I516" t="s">
        <v>52</v>
      </c>
      <c r="J516" t="s">
        <v>8</v>
      </c>
      <c r="K516" t="str">
        <f>VLOOKUP(tblSalaries[[#This Row],[Where do you work]],tblCountries[[Actual]:[Mapping]],2,FALSE)</f>
        <v>India</v>
      </c>
      <c r="L516" t="s">
        <v>9</v>
      </c>
    </row>
    <row r="517" spans="2:12" ht="15" customHeight="1">
      <c r="B517" t="s">
        <v>2520</v>
      </c>
      <c r="C517" s="1">
        <v>41055.193877314814</v>
      </c>
      <c r="D517" s="4">
        <v>87550</v>
      </c>
      <c r="E517">
        <v>87550</v>
      </c>
      <c r="F517" t="s">
        <v>86</v>
      </c>
      <c r="G517" s="8">
        <f>tblSalaries[[#This Row],[clean Salary (in local currency)]]*VLOOKUP(tblSalaries[[#This Row],[Currency]],tblXrate[],2,FALSE)</f>
        <v>86093.301341305123</v>
      </c>
      <c r="H517" t="s">
        <v>52</v>
      </c>
      <c r="I517" t="s">
        <v>52</v>
      </c>
      <c r="J517" t="s">
        <v>88</v>
      </c>
      <c r="K517" t="str">
        <f>VLOOKUP(tblSalaries[[#This Row],[Where do you work]],tblCountries[[Actual]:[Mapping]],2,FALSE)</f>
        <v>Canada</v>
      </c>
      <c r="L517" t="s">
        <v>9</v>
      </c>
    </row>
    <row r="518" spans="2:12" ht="15" customHeight="1">
      <c r="B518" t="s">
        <v>2521</v>
      </c>
      <c r="C518" s="1">
        <v>41055.194861111115</v>
      </c>
      <c r="D518" s="4">
        <v>72600</v>
      </c>
      <c r="E518">
        <v>72600</v>
      </c>
      <c r="F518" t="s">
        <v>6</v>
      </c>
      <c r="G518" s="8">
        <f>tblSalaries[[#This Row],[clean Salary (in local currency)]]*VLOOKUP(tblSalaries[[#This Row],[Currency]],tblXrate[],2,FALSE)</f>
        <v>72600</v>
      </c>
      <c r="H518" t="s">
        <v>623</v>
      </c>
      <c r="I518" t="s">
        <v>52</v>
      </c>
      <c r="J518" t="s">
        <v>15</v>
      </c>
      <c r="K518" t="str">
        <f>VLOOKUP(tblSalaries[[#This Row],[Where do you work]],tblCountries[[Actual]:[Mapping]],2,FALSE)</f>
        <v>USA</v>
      </c>
      <c r="L518" t="s">
        <v>18</v>
      </c>
    </row>
    <row r="519" spans="2:12" ht="15" customHeight="1">
      <c r="B519" t="s">
        <v>2522</v>
      </c>
      <c r="C519" s="1">
        <v>41055.195370370369</v>
      </c>
      <c r="D519" s="4">
        <v>100000</v>
      </c>
      <c r="E519">
        <v>100000</v>
      </c>
      <c r="F519" t="s">
        <v>6</v>
      </c>
      <c r="G519" s="8">
        <f>tblSalaries[[#This Row],[clean Salary (in local currency)]]*VLOOKUP(tblSalaries[[#This Row],[Currency]],tblXrate[],2,FALSE)</f>
        <v>100000</v>
      </c>
      <c r="H519" t="s">
        <v>139</v>
      </c>
      <c r="I519" t="s">
        <v>4001</v>
      </c>
      <c r="J519" t="s">
        <v>15</v>
      </c>
      <c r="K519" t="str">
        <f>VLOOKUP(tblSalaries[[#This Row],[Where do you work]],tblCountries[[Actual]:[Mapping]],2,FALSE)</f>
        <v>USA</v>
      </c>
      <c r="L519" t="s">
        <v>18</v>
      </c>
    </row>
    <row r="520" spans="2:12" ht="15" customHeight="1">
      <c r="B520" t="s">
        <v>2523</v>
      </c>
      <c r="C520" s="1">
        <v>41055.197523148148</v>
      </c>
      <c r="D520" s="4">
        <v>104000</v>
      </c>
      <c r="E520">
        <v>104000</v>
      </c>
      <c r="F520" t="s">
        <v>6</v>
      </c>
      <c r="G520" s="8">
        <f>tblSalaries[[#This Row],[clean Salary (in local currency)]]*VLOOKUP(tblSalaries[[#This Row],[Currency]],tblXrate[],2,FALSE)</f>
        <v>104000</v>
      </c>
      <c r="H520" t="s">
        <v>624</v>
      </c>
      <c r="I520" t="s">
        <v>20</v>
      </c>
      <c r="J520" t="s">
        <v>15</v>
      </c>
      <c r="K520" t="str">
        <f>VLOOKUP(tblSalaries[[#This Row],[Where do you work]],tblCountries[[Actual]:[Mapping]],2,FALSE)</f>
        <v>USA</v>
      </c>
      <c r="L520" t="s">
        <v>9</v>
      </c>
    </row>
    <row r="521" spans="2:12" ht="15" customHeight="1">
      <c r="B521" t="s">
        <v>2524</v>
      </c>
      <c r="C521" s="1">
        <v>41055.20040509259</v>
      </c>
      <c r="D521" s="4">
        <v>600000</v>
      </c>
      <c r="E521">
        <v>600000</v>
      </c>
      <c r="F521" t="s">
        <v>40</v>
      </c>
      <c r="G521" s="8">
        <f>tblSalaries[[#This Row],[clean Salary (in local currency)]]*VLOOKUP(tblSalaries[[#This Row],[Currency]],tblXrate[],2,FALSE)</f>
        <v>10684.750012465542</v>
      </c>
      <c r="H521" t="s">
        <v>201</v>
      </c>
      <c r="I521" t="s">
        <v>52</v>
      </c>
      <c r="J521" t="s">
        <v>8</v>
      </c>
      <c r="K521" t="str">
        <f>VLOOKUP(tblSalaries[[#This Row],[Where do you work]],tblCountries[[Actual]:[Mapping]],2,FALSE)</f>
        <v>India</v>
      </c>
      <c r="L521" t="s">
        <v>9</v>
      </c>
    </row>
    <row r="522" spans="2:12" ht="15" customHeight="1">
      <c r="B522" t="s">
        <v>2525</v>
      </c>
      <c r="C522" s="1">
        <v>41055.200624999998</v>
      </c>
      <c r="D522" s="4">
        <v>200000</v>
      </c>
      <c r="E522">
        <v>200000</v>
      </c>
      <c r="F522" t="s">
        <v>6</v>
      </c>
      <c r="G522" s="8">
        <f>tblSalaries[[#This Row],[clean Salary (in local currency)]]*VLOOKUP(tblSalaries[[#This Row],[Currency]],tblXrate[],2,FALSE)</f>
        <v>200000</v>
      </c>
      <c r="H522" t="s">
        <v>625</v>
      </c>
      <c r="I522" t="s">
        <v>4001</v>
      </c>
      <c r="J522" t="s">
        <v>15</v>
      </c>
      <c r="K522" t="str">
        <f>VLOOKUP(tblSalaries[[#This Row],[Where do you work]],tblCountries[[Actual]:[Mapping]],2,FALSE)</f>
        <v>USA</v>
      </c>
      <c r="L522" t="s">
        <v>18</v>
      </c>
    </row>
    <row r="523" spans="2:12" ht="15" customHeight="1">
      <c r="B523" t="s">
        <v>2526</v>
      </c>
      <c r="C523" s="1">
        <v>41055.201631944445</v>
      </c>
      <c r="D523" s="4" t="s">
        <v>626</v>
      </c>
      <c r="E523">
        <v>49248</v>
      </c>
      <c r="F523" t="s">
        <v>22</v>
      </c>
      <c r="G523" s="8">
        <f>tblSalaries[[#This Row],[clean Salary (in local currency)]]*VLOOKUP(tblSalaries[[#This Row],[Currency]],tblXrate[],2,FALSE)</f>
        <v>62564.631571458704</v>
      </c>
      <c r="H523" t="s">
        <v>627</v>
      </c>
      <c r="I523" t="s">
        <v>310</v>
      </c>
      <c r="J523" t="s">
        <v>628</v>
      </c>
      <c r="K523" t="str">
        <f>VLOOKUP(tblSalaries[[#This Row],[Where do you work]],tblCountries[[Actual]:[Mapping]],2,FALSE)</f>
        <v>Netherlands</v>
      </c>
      <c r="L523" t="s">
        <v>13</v>
      </c>
    </row>
    <row r="524" spans="2:12" ht="15" customHeight="1">
      <c r="B524" t="s">
        <v>2527</v>
      </c>
      <c r="C524" s="1">
        <v>41055.201932870368</v>
      </c>
      <c r="D524" s="4">
        <v>36500</v>
      </c>
      <c r="E524">
        <v>36500</v>
      </c>
      <c r="F524" t="s">
        <v>69</v>
      </c>
      <c r="G524" s="8">
        <f>tblSalaries[[#This Row],[clean Salary (in local currency)]]*VLOOKUP(tblSalaries[[#This Row],[Currency]],tblXrate[],2,FALSE)</f>
        <v>57530.506930455871</v>
      </c>
      <c r="H524" t="s">
        <v>629</v>
      </c>
      <c r="I524" t="s">
        <v>52</v>
      </c>
      <c r="J524" t="s">
        <v>71</v>
      </c>
      <c r="K524" t="str">
        <f>VLOOKUP(tblSalaries[[#This Row],[Where do you work]],tblCountries[[Actual]:[Mapping]],2,FALSE)</f>
        <v>UK</v>
      </c>
      <c r="L524" t="s">
        <v>18</v>
      </c>
    </row>
    <row r="525" spans="2:12" ht="15" customHeight="1">
      <c r="B525" t="s">
        <v>2528</v>
      </c>
      <c r="C525" s="1">
        <v>41055.20857638889</v>
      </c>
      <c r="D525" s="4">
        <v>82300</v>
      </c>
      <c r="E525">
        <v>82300</v>
      </c>
      <c r="F525" t="s">
        <v>6</v>
      </c>
      <c r="G525" s="8">
        <f>tblSalaries[[#This Row],[clean Salary (in local currency)]]*VLOOKUP(tblSalaries[[#This Row],[Currency]],tblXrate[],2,FALSE)</f>
        <v>82300</v>
      </c>
      <c r="H525" t="s">
        <v>630</v>
      </c>
      <c r="I525" t="s">
        <v>52</v>
      </c>
      <c r="J525" t="s">
        <v>15</v>
      </c>
      <c r="K525" t="str">
        <f>VLOOKUP(tblSalaries[[#This Row],[Where do you work]],tblCountries[[Actual]:[Mapping]],2,FALSE)</f>
        <v>USA</v>
      </c>
      <c r="L525" t="s">
        <v>18</v>
      </c>
    </row>
    <row r="526" spans="2:12" ht="15" customHeight="1">
      <c r="B526" t="s">
        <v>2529</v>
      </c>
      <c r="C526" s="1">
        <v>41055.211678240739</v>
      </c>
      <c r="D526" s="4">
        <v>95000</v>
      </c>
      <c r="E526">
        <v>95000</v>
      </c>
      <c r="F526" t="s">
        <v>6</v>
      </c>
      <c r="G526" s="8">
        <f>tblSalaries[[#This Row],[clean Salary (in local currency)]]*VLOOKUP(tblSalaries[[#This Row],[Currency]],tblXrate[],2,FALSE)</f>
        <v>95000</v>
      </c>
      <c r="H526" t="s">
        <v>631</v>
      </c>
      <c r="I526" t="s">
        <v>356</v>
      </c>
      <c r="J526" t="s">
        <v>15</v>
      </c>
      <c r="K526" t="str">
        <f>VLOOKUP(tblSalaries[[#This Row],[Where do you work]],tblCountries[[Actual]:[Mapping]],2,FALSE)</f>
        <v>USA</v>
      </c>
      <c r="L526" t="s">
        <v>9</v>
      </c>
    </row>
    <row r="527" spans="2:12" ht="15" customHeight="1">
      <c r="B527" t="s">
        <v>2530</v>
      </c>
      <c r="C527" s="1">
        <v>41055.213541666664</v>
      </c>
      <c r="D527" s="4">
        <v>140000</v>
      </c>
      <c r="E527">
        <v>140000</v>
      </c>
      <c r="F527" t="s">
        <v>69</v>
      </c>
      <c r="G527" s="8">
        <f>tblSalaries[[#This Row],[clean Salary (in local currency)]]*VLOOKUP(tblSalaries[[#This Row],[Currency]],tblXrate[],2,FALSE)</f>
        <v>220664.95808941979</v>
      </c>
      <c r="H527" t="s">
        <v>632</v>
      </c>
      <c r="I527" t="s">
        <v>67</v>
      </c>
      <c r="J527" t="s">
        <v>71</v>
      </c>
      <c r="K527" t="str">
        <f>VLOOKUP(tblSalaries[[#This Row],[Where do you work]],tblCountries[[Actual]:[Mapping]],2,FALSE)</f>
        <v>UK</v>
      </c>
      <c r="L527" t="s">
        <v>13</v>
      </c>
    </row>
    <row r="528" spans="2:12" ht="15" customHeight="1">
      <c r="B528" t="s">
        <v>2531</v>
      </c>
      <c r="C528" s="1">
        <v>41055.217395833337</v>
      </c>
      <c r="D528" s="4">
        <v>72000</v>
      </c>
      <c r="E528">
        <v>72000</v>
      </c>
      <c r="F528" t="s">
        <v>6</v>
      </c>
      <c r="G528" s="8">
        <f>tblSalaries[[#This Row],[clean Salary (in local currency)]]*VLOOKUP(tblSalaries[[#This Row],[Currency]],tblXrate[],2,FALSE)</f>
        <v>72000</v>
      </c>
      <c r="H528" t="s">
        <v>633</v>
      </c>
      <c r="I528" t="s">
        <v>20</v>
      </c>
      <c r="J528" t="s">
        <v>65</v>
      </c>
      <c r="K528" t="str">
        <f>VLOOKUP(tblSalaries[[#This Row],[Where do you work]],tblCountries[[Actual]:[Mapping]],2,FALSE)</f>
        <v>Russia</v>
      </c>
      <c r="L528" t="s">
        <v>18</v>
      </c>
    </row>
    <row r="529" spans="2:12" ht="15" customHeight="1">
      <c r="B529" t="s">
        <v>2532</v>
      </c>
      <c r="C529" s="1">
        <v>41055.219375000001</v>
      </c>
      <c r="D529" s="4">
        <v>60000</v>
      </c>
      <c r="E529">
        <v>60000</v>
      </c>
      <c r="F529" t="s">
        <v>82</v>
      </c>
      <c r="G529" s="8">
        <f>tblSalaries[[#This Row],[clean Salary (in local currency)]]*VLOOKUP(tblSalaries[[#This Row],[Currency]],tblXrate[],2,FALSE)</f>
        <v>61194.579384158147</v>
      </c>
      <c r="H529" t="s">
        <v>20</v>
      </c>
      <c r="I529" t="s">
        <v>20</v>
      </c>
      <c r="J529" t="s">
        <v>84</v>
      </c>
      <c r="K529" t="str">
        <f>VLOOKUP(tblSalaries[[#This Row],[Where do you work]],tblCountries[[Actual]:[Mapping]],2,FALSE)</f>
        <v>Australia</v>
      </c>
      <c r="L529" t="s">
        <v>18</v>
      </c>
    </row>
    <row r="530" spans="2:12" ht="15" customHeight="1">
      <c r="B530" t="s">
        <v>2533</v>
      </c>
      <c r="C530" s="1">
        <v>41055.220972222225</v>
      </c>
      <c r="D530" s="4" t="s">
        <v>634</v>
      </c>
      <c r="E530">
        <v>120000</v>
      </c>
      <c r="F530" t="s">
        <v>6</v>
      </c>
      <c r="G530" s="8">
        <f>tblSalaries[[#This Row],[clean Salary (in local currency)]]*VLOOKUP(tblSalaries[[#This Row],[Currency]],tblXrate[],2,FALSE)</f>
        <v>120000</v>
      </c>
      <c r="H530" t="s">
        <v>635</v>
      </c>
      <c r="I530" t="s">
        <v>52</v>
      </c>
      <c r="J530" t="s">
        <v>636</v>
      </c>
      <c r="K530" t="str">
        <f>VLOOKUP(tblSalaries[[#This Row],[Where do you work]],tblCountries[[Actual]:[Mapping]],2,FALSE)</f>
        <v>New Zealand</v>
      </c>
      <c r="L530" t="s">
        <v>18</v>
      </c>
    </row>
    <row r="531" spans="2:12" ht="15" customHeight="1">
      <c r="B531" t="s">
        <v>2534</v>
      </c>
      <c r="C531" s="1">
        <v>41055.221145833333</v>
      </c>
      <c r="D531" s="4" t="s">
        <v>637</v>
      </c>
      <c r="E531">
        <v>95000</v>
      </c>
      <c r="F531" t="s">
        <v>6</v>
      </c>
      <c r="G531" s="8">
        <f>tblSalaries[[#This Row],[clean Salary (in local currency)]]*VLOOKUP(tblSalaries[[#This Row],[Currency]],tblXrate[],2,FALSE)</f>
        <v>95000</v>
      </c>
      <c r="H531" t="s">
        <v>638</v>
      </c>
      <c r="I531" t="s">
        <v>4001</v>
      </c>
      <c r="J531" t="s">
        <v>639</v>
      </c>
      <c r="K531" t="str">
        <f>VLOOKUP(tblSalaries[[#This Row],[Where do you work]],tblCountries[[Actual]:[Mapping]],2,FALSE)</f>
        <v>Central America</v>
      </c>
      <c r="L531" t="s">
        <v>18</v>
      </c>
    </row>
    <row r="532" spans="2:12" ht="15" customHeight="1">
      <c r="B532" t="s">
        <v>2535</v>
      </c>
      <c r="C532" s="1">
        <v>41055.222719907404</v>
      </c>
      <c r="D532" s="4">
        <v>50000</v>
      </c>
      <c r="E532">
        <v>50000</v>
      </c>
      <c r="F532" t="s">
        <v>6</v>
      </c>
      <c r="G532" s="8">
        <f>tblSalaries[[#This Row],[clean Salary (in local currency)]]*VLOOKUP(tblSalaries[[#This Row],[Currency]],tblXrate[],2,FALSE)</f>
        <v>50000</v>
      </c>
      <c r="H532" t="s">
        <v>640</v>
      </c>
      <c r="I532" t="s">
        <v>20</v>
      </c>
      <c r="J532" t="s">
        <v>15</v>
      </c>
      <c r="K532" t="str">
        <f>VLOOKUP(tblSalaries[[#This Row],[Where do you work]],tblCountries[[Actual]:[Mapping]],2,FALSE)</f>
        <v>USA</v>
      </c>
      <c r="L532" t="s">
        <v>18</v>
      </c>
    </row>
    <row r="533" spans="2:12" ht="15" customHeight="1">
      <c r="B533" t="s">
        <v>2536</v>
      </c>
      <c r="C533" s="1">
        <v>41055.224537037036</v>
      </c>
      <c r="D533" s="4" t="s">
        <v>641</v>
      </c>
      <c r="E533">
        <v>73000</v>
      </c>
      <c r="F533" t="s">
        <v>69</v>
      </c>
      <c r="G533" s="8">
        <f>tblSalaries[[#This Row],[clean Salary (in local currency)]]*VLOOKUP(tblSalaries[[#This Row],[Currency]],tblXrate[],2,FALSE)</f>
        <v>115061.01386091174</v>
      </c>
      <c r="H533" t="s">
        <v>642</v>
      </c>
      <c r="I533" t="s">
        <v>52</v>
      </c>
      <c r="J533" t="s">
        <v>71</v>
      </c>
      <c r="K533" t="str">
        <f>VLOOKUP(tblSalaries[[#This Row],[Where do you work]],tblCountries[[Actual]:[Mapping]],2,FALSE)</f>
        <v>UK</v>
      </c>
      <c r="L533" t="s">
        <v>9</v>
      </c>
    </row>
    <row r="534" spans="2:12" ht="15" customHeight="1">
      <c r="B534" t="s">
        <v>2537</v>
      </c>
      <c r="C534" s="1">
        <v>41055.225185185183</v>
      </c>
      <c r="D534" s="4">
        <v>50000</v>
      </c>
      <c r="E534">
        <v>50000</v>
      </c>
      <c r="F534" t="s">
        <v>6</v>
      </c>
      <c r="G534" s="8">
        <f>tblSalaries[[#This Row],[clean Salary (in local currency)]]*VLOOKUP(tblSalaries[[#This Row],[Currency]],tblXrate[],2,FALSE)</f>
        <v>50000</v>
      </c>
      <c r="H534" t="s">
        <v>643</v>
      </c>
      <c r="I534" t="s">
        <v>20</v>
      </c>
      <c r="J534" t="s">
        <v>644</v>
      </c>
      <c r="K534" t="str">
        <f>VLOOKUP(tblSalaries[[#This Row],[Where do you work]],tblCountries[[Actual]:[Mapping]],2,FALSE)</f>
        <v>self-employed</v>
      </c>
      <c r="L534" t="s">
        <v>9</v>
      </c>
    </row>
    <row r="535" spans="2:12" ht="15" customHeight="1">
      <c r="B535" t="s">
        <v>2538</v>
      </c>
      <c r="C535" s="1">
        <v>41055.22724537037</v>
      </c>
      <c r="D535" s="4">
        <v>46000</v>
      </c>
      <c r="E535">
        <v>46000</v>
      </c>
      <c r="F535" t="s">
        <v>6</v>
      </c>
      <c r="G535" s="8">
        <f>tblSalaries[[#This Row],[clean Salary (in local currency)]]*VLOOKUP(tblSalaries[[#This Row],[Currency]],tblXrate[],2,FALSE)</f>
        <v>46000</v>
      </c>
      <c r="H535" t="s">
        <v>200</v>
      </c>
      <c r="I535" t="s">
        <v>20</v>
      </c>
      <c r="J535" t="s">
        <v>15</v>
      </c>
      <c r="K535" t="str">
        <f>VLOOKUP(tblSalaries[[#This Row],[Where do you work]],tblCountries[[Actual]:[Mapping]],2,FALSE)</f>
        <v>USA</v>
      </c>
      <c r="L535" t="s">
        <v>18</v>
      </c>
    </row>
    <row r="536" spans="2:12" ht="15" customHeight="1">
      <c r="B536" t="s">
        <v>2539</v>
      </c>
      <c r="C536" s="1">
        <v>41055.227511574078</v>
      </c>
      <c r="D536" s="4" t="s">
        <v>645</v>
      </c>
      <c r="E536">
        <v>600000</v>
      </c>
      <c r="F536" t="s">
        <v>32</v>
      </c>
      <c r="G536" s="8">
        <f>tblSalaries[[#This Row],[clean Salary (in local currency)]]*VLOOKUP(tblSalaries[[#This Row],[Currency]],tblXrate[],2,FALSE)</f>
        <v>6368.453230079479</v>
      </c>
      <c r="H536" t="s">
        <v>646</v>
      </c>
      <c r="I536" t="s">
        <v>356</v>
      </c>
      <c r="J536" t="s">
        <v>17</v>
      </c>
      <c r="K536" t="str">
        <f>VLOOKUP(tblSalaries[[#This Row],[Where do you work]],tblCountries[[Actual]:[Mapping]],2,FALSE)</f>
        <v>Pakistan</v>
      </c>
      <c r="L536" t="s">
        <v>9</v>
      </c>
    </row>
    <row r="537" spans="2:12" ht="15" customHeight="1">
      <c r="B537" t="s">
        <v>2540</v>
      </c>
      <c r="C537" s="1">
        <v>41055.228310185186</v>
      </c>
      <c r="D537" s="4">
        <v>85000</v>
      </c>
      <c r="E537">
        <v>85000</v>
      </c>
      <c r="F537" t="s">
        <v>82</v>
      </c>
      <c r="G537" s="8">
        <f>tblSalaries[[#This Row],[clean Salary (in local currency)]]*VLOOKUP(tblSalaries[[#This Row],[Currency]],tblXrate[],2,FALSE)</f>
        <v>86692.320794224041</v>
      </c>
      <c r="H537" t="s">
        <v>647</v>
      </c>
      <c r="I537" t="s">
        <v>20</v>
      </c>
      <c r="J537" t="s">
        <v>84</v>
      </c>
      <c r="K537" t="str">
        <f>VLOOKUP(tblSalaries[[#This Row],[Where do you work]],tblCountries[[Actual]:[Mapping]],2,FALSE)</f>
        <v>Australia</v>
      </c>
      <c r="L537" t="s">
        <v>9</v>
      </c>
    </row>
    <row r="538" spans="2:12" ht="15" customHeight="1">
      <c r="B538" t="s">
        <v>2541</v>
      </c>
      <c r="C538" s="1">
        <v>41055.229108796295</v>
      </c>
      <c r="D538" s="4">
        <v>450000</v>
      </c>
      <c r="E538">
        <v>450000</v>
      </c>
      <c r="F538" t="s">
        <v>40</v>
      </c>
      <c r="G538" s="8">
        <f>tblSalaries[[#This Row],[clean Salary (in local currency)]]*VLOOKUP(tblSalaries[[#This Row],[Currency]],tblXrate[],2,FALSE)</f>
        <v>8013.5625093491553</v>
      </c>
      <c r="H538" t="s">
        <v>648</v>
      </c>
      <c r="I538" t="s">
        <v>52</v>
      </c>
      <c r="J538" t="s">
        <v>8</v>
      </c>
      <c r="K538" t="str">
        <f>VLOOKUP(tblSalaries[[#This Row],[Where do you work]],tblCountries[[Actual]:[Mapping]],2,FALSE)</f>
        <v>India</v>
      </c>
      <c r="L538" t="s">
        <v>13</v>
      </c>
    </row>
    <row r="539" spans="2:12" ht="15" customHeight="1">
      <c r="B539" t="s">
        <v>2542</v>
      </c>
      <c r="C539" s="1">
        <v>41055.229143518518</v>
      </c>
      <c r="D539" s="4">
        <v>43000</v>
      </c>
      <c r="E539">
        <v>43000</v>
      </c>
      <c r="F539" t="s">
        <v>6</v>
      </c>
      <c r="G539" s="8">
        <f>tblSalaries[[#This Row],[clean Salary (in local currency)]]*VLOOKUP(tblSalaries[[#This Row],[Currency]],tblXrate[],2,FALSE)</f>
        <v>43000</v>
      </c>
      <c r="H539" t="s">
        <v>310</v>
      </c>
      <c r="I539" t="s">
        <v>310</v>
      </c>
      <c r="J539" t="s">
        <v>15</v>
      </c>
      <c r="K539" t="str">
        <f>VLOOKUP(tblSalaries[[#This Row],[Where do you work]],tblCountries[[Actual]:[Mapping]],2,FALSE)</f>
        <v>USA</v>
      </c>
      <c r="L539" t="s">
        <v>13</v>
      </c>
    </row>
    <row r="540" spans="2:12" ht="15" customHeight="1">
      <c r="B540" t="s">
        <v>2543</v>
      </c>
      <c r="C540" s="1">
        <v>41055.229305555556</v>
      </c>
      <c r="D540" s="4">
        <v>1500</v>
      </c>
      <c r="E540">
        <v>18000</v>
      </c>
      <c r="F540" t="s">
        <v>6</v>
      </c>
      <c r="G540" s="8">
        <f>tblSalaries[[#This Row],[clean Salary (in local currency)]]*VLOOKUP(tblSalaries[[#This Row],[Currency]],tblXrate[],2,FALSE)</f>
        <v>18000</v>
      </c>
      <c r="H540" t="s">
        <v>279</v>
      </c>
      <c r="I540" t="s">
        <v>279</v>
      </c>
      <c r="J540" t="s">
        <v>143</v>
      </c>
      <c r="K540" t="str">
        <f>VLOOKUP(tblSalaries[[#This Row],[Where do you work]],tblCountries[[Actual]:[Mapping]],2,FALSE)</f>
        <v>Brazil</v>
      </c>
      <c r="L540" t="s">
        <v>9</v>
      </c>
    </row>
    <row r="541" spans="2:12" ht="15" customHeight="1">
      <c r="B541" t="s">
        <v>2544</v>
      </c>
      <c r="C541" s="1">
        <v>41055.229930555557</v>
      </c>
      <c r="D541" s="4">
        <v>55000</v>
      </c>
      <c r="E541">
        <v>55000</v>
      </c>
      <c r="F541" t="s">
        <v>6</v>
      </c>
      <c r="G541" s="8">
        <f>tblSalaries[[#This Row],[clean Salary (in local currency)]]*VLOOKUP(tblSalaries[[#This Row],[Currency]],tblXrate[],2,FALSE)</f>
        <v>55000</v>
      </c>
      <c r="H541" t="s">
        <v>387</v>
      </c>
      <c r="I541" t="s">
        <v>20</v>
      </c>
      <c r="J541" t="s">
        <v>15</v>
      </c>
      <c r="K541" t="str">
        <f>VLOOKUP(tblSalaries[[#This Row],[Where do you work]],tblCountries[[Actual]:[Mapping]],2,FALSE)</f>
        <v>USA</v>
      </c>
      <c r="L541" t="s">
        <v>18</v>
      </c>
    </row>
    <row r="542" spans="2:12" ht="15" customHeight="1">
      <c r="B542" t="s">
        <v>2545</v>
      </c>
      <c r="C542" s="1">
        <v>41055.230150462965</v>
      </c>
      <c r="D542" s="4" t="s">
        <v>457</v>
      </c>
      <c r="E542">
        <v>500000</v>
      </c>
      <c r="F542" t="s">
        <v>40</v>
      </c>
      <c r="G542" s="8">
        <f>tblSalaries[[#This Row],[clean Salary (in local currency)]]*VLOOKUP(tblSalaries[[#This Row],[Currency]],tblXrate[],2,FALSE)</f>
        <v>8903.9583437212841</v>
      </c>
      <c r="H542" t="s">
        <v>649</v>
      </c>
      <c r="I542" t="s">
        <v>20</v>
      </c>
      <c r="J542" t="s">
        <v>8</v>
      </c>
      <c r="K542" t="str">
        <f>VLOOKUP(tblSalaries[[#This Row],[Where do you work]],tblCountries[[Actual]:[Mapping]],2,FALSE)</f>
        <v>India</v>
      </c>
      <c r="L542" t="s">
        <v>13</v>
      </c>
    </row>
    <row r="543" spans="2:12" ht="15" customHeight="1">
      <c r="B543" t="s">
        <v>2546</v>
      </c>
      <c r="C543" s="1">
        <v>41055.231747685182</v>
      </c>
      <c r="D543" s="4">
        <v>45000</v>
      </c>
      <c r="E543">
        <v>45000</v>
      </c>
      <c r="F543" t="s">
        <v>6</v>
      </c>
      <c r="G543" s="8">
        <f>tblSalaries[[#This Row],[clean Salary (in local currency)]]*VLOOKUP(tblSalaries[[#This Row],[Currency]],tblXrate[],2,FALSE)</f>
        <v>45000</v>
      </c>
      <c r="H543" t="s">
        <v>650</v>
      </c>
      <c r="I543" t="s">
        <v>3999</v>
      </c>
      <c r="J543" t="s">
        <v>15</v>
      </c>
      <c r="K543" t="str">
        <f>VLOOKUP(tblSalaries[[#This Row],[Where do you work]],tblCountries[[Actual]:[Mapping]],2,FALSE)</f>
        <v>USA</v>
      </c>
      <c r="L543" t="s">
        <v>13</v>
      </c>
    </row>
    <row r="544" spans="2:12" ht="15" customHeight="1">
      <c r="B544" t="s">
        <v>2547</v>
      </c>
      <c r="C544" s="1">
        <v>41055.232638888891</v>
      </c>
      <c r="D544" s="4">
        <v>50000</v>
      </c>
      <c r="E544">
        <v>50000</v>
      </c>
      <c r="F544" t="s">
        <v>6</v>
      </c>
      <c r="G544" s="8">
        <f>tblSalaries[[#This Row],[clean Salary (in local currency)]]*VLOOKUP(tblSalaries[[#This Row],[Currency]],tblXrate[],2,FALSE)</f>
        <v>50000</v>
      </c>
      <c r="H544" t="s">
        <v>651</v>
      </c>
      <c r="I544" t="s">
        <v>52</v>
      </c>
      <c r="J544" t="s">
        <v>15</v>
      </c>
      <c r="K544" t="str">
        <f>VLOOKUP(tblSalaries[[#This Row],[Where do you work]],tblCountries[[Actual]:[Mapping]],2,FALSE)</f>
        <v>USA</v>
      </c>
      <c r="L544" t="s">
        <v>9</v>
      </c>
    </row>
    <row r="545" spans="2:13" ht="15" customHeight="1">
      <c r="B545" t="s">
        <v>2548</v>
      </c>
      <c r="C545" s="1">
        <v>41055.239374999997</v>
      </c>
      <c r="D545" s="4" t="s">
        <v>652</v>
      </c>
      <c r="E545">
        <v>80000</v>
      </c>
      <c r="F545" t="s">
        <v>6</v>
      </c>
      <c r="G545" s="8">
        <f>tblSalaries[[#This Row],[clean Salary (in local currency)]]*VLOOKUP(tblSalaries[[#This Row],[Currency]],tblXrate[],2,FALSE)</f>
        <v>80000</v>
      </c>
      <c r="H545" t="s">
        <v>653</v>
      </c>
      <c r="I545" t="s">
        <v>20</v>
      </c>
      <c r="J545" t="s">
        <v>15</v>
      </c>
      <c r="K545" t="str">
        <f>VLOOKUP(tblSalaries[[#This Row],[Where do you work]],tblCountries[[Actual]:[Mapping]],2,FALSE)</f>
        <v>USA</v>
      </c>
      <c r="L545" t="s">
        <v>13</v>
      </c>
    </row>
    <row r="546" spans="2:13" ht="15" customHeight="1">
      <c r="B546" t="s">
        <v>2549</v>
      </c>
      <c r="C546" s="1">
        <v>41055.240300925929</v>
      </c>
      <c r="D546" s="4">
        <v>67000</v>
      </c>
      <c r="E546">
        <v>67000</v>
      </c>
      <c r="F546" t="s">
        <v>6</v>
      </c>
      <c r="G546" s="8">
        <f>tblSalaries[[#This Row],[clean Salary (in local currency)]]*VLOOKUP(tblSalaries[[#This Row],[Currency]],tblXrate[],2,FALSE)</f>
        <v>67000</v>
      </c>
      <c r="H546" t="s">
        <v>394</v>
      </c>
      <c r="I546" t="s">
        <v>20</v>
      </c>
      <c r="J546" t="s">
        <v>15</v>
      </c>
      <c r="K546" t="str">
        <f>VLOOKUP(tblSalaries[[#This Row],[Where do you work]],tblCountries[[Actual]:[Mapping]],2,FALSE)</f>
        <v>USA</v>
      </c>
      <c r="L546" t="s">
        <v>9</v>
      </c>
    </row>
    <row r="547" spans="2:13" ht="15" customHeight="1">
      <c r="B547" t="s">
        <v>2550</v>
      </c>
      <c r="C547" s="1">
        <v>41055.240763888891</v>
      </c>
      <c r="D547" s="4">
        <v>111000</v>
      </c>
      <c r="E547">
        <v>111000</v>
      </c>
      <c r="F547" t="s">
        <v>6</v>
      </c>
      <c r="G547" s="8">
        <f>tblSalaries[[#This Row],[clean Salary (in local currency)]]*VLOOKUP(tblSalaries[[#This Row],[Currency]],tblXrate[],2,FALSE)</f>
        <v>111000</v>
      </c>
      <c r="H547" t="s">
        <v>424</v>
      </c>
      <c r="I547" t="s">
        <v>20</v>
      </c>
      <c r="J547" t="s">
        <v>654</v>
      </c>
      <c r="K547" t="str">
        <f>VLOOKUP(tblSalaries[[#This Row],[Where do you work]],tblCountries[[Actual]:[Mapping]],2,FALSE)</f>
        <v>Japan</v>
      </c>
      <c r="L547" t="s">
        <v>13</v>
      </c>
    </row>
    <row r="548" spans="2:13" ht="15" customHeight="1">
      <c r="B548" t="s">
        <v>2551</v>
      </c>
      <c r="C548" s="1">
        <v>41055.241782407407</v>
      </c>
      <c r="D548" s="4">
        <v>120000</v>
      </c>
      <c r="E548">
        <v>120000</v>
      </c>
      <c r="F548" t="s">
        <v>6</v>
      </c>
      <c r="G548" s="8">
        <f>tblSalaries[[#This Row],[clean Salary (in local currency)]]*VLOOKUP(tblSalaries[[#This Row],[Currency]],tblXrate[],2,FALSE)</f>
        <v>120000</v>
      </c>
      <c r="H548" t="s">
        <v>139</v>
      </c>
      <c r="I548" t="s">
        <v>4001</v>
      </c>
      <c r="J548" t="s">
        <v>15</v>
      </c>
      <c r="K548" t="str">
        <f>VLOOKUP(tblSalaries[[#This Row],[Where do you work]],tblCountries[[Actual]:[Mapping]],2,FALSE)</f>
        <v>USA</v>
      </c>
      <c r="L548" t="s">
        <v>9</v>
      </c>
    </row>
    <row r="549" spans="2:13" ht="15" customHeight="1">
      <c r="B549" t="s">
        <v>2552</v>
      </c>
      <c r="C549" s="1">
        <v>41055.241805555554</v>
      </c>
      <c r="D549" s="4" t="s">
        <v>655</v>
      </c>
      <c r="E549">
        <v>20000</v>
      </c>
      <c r="F549" t="s">
        <v>69</v>
      </c>
      <c r="G549" s="8">
        <f>tblSalaries[[#This Row],[clean Salary (in local currency)]]*VLOOKUP(tblSalaries[[#This Row],[Currency]],tblXrate[],2,FALSE)</f>
        <v>31523.565441345683</v>
      </c>
      <c r="H549" t="s">
        <v>656</v>
      </c>
      <c r="I549" t="s">
        <v>356</v>
      </c>
      <c r="J549" t="s">
        <v>71</v>
      </c>
      <c r="K549" t="str">
        <f>VLOOKUP(tblSalaries[[#This Row],[Where do you work]],tblCountries[[Actual]:[Mapping]],2,FALSE)</f>
        <v>UK</v>
      </c>
      <c r="L549" t="s">
        <v>9</v>
      </c>
    </row>
    <row r="550" spans="2:13" ht="15" customHeight="1">
      <c r="B550" t="s">
        <v>2553</v>
      </c>
      <c r="C550" s="1">
        <v>41055.243298611109</v>
      </c>
      <c r="D550" s="4">
        <v>77000</v>
      </c>
      <c r="E550">
        <v>77000</v>
      </c>
      <c r="F550" t="s">
        <v>82</v>
      </c>
      <c r="G550" s="8">
        <f>tblSalaries[[#This Row],[clean Salary (in local currency)]]*VLOOKUP(tblSalaries[[#This Row],[Currency]],tblXrate[],2,FALSE)</f>
        <v>78533.043543002947</v>
      </c>
      <c r="H550" t="s">
        <v>657</v>
      </c>
      <c r="I550" t="s">
        <v>20</v>
      </c>
      <c r="J550" t="s">
        <v>84</v>
      </c>
      <c r="K550" t="str">
        <f>VLOOKUP(tblSalaries[[#This Row],[Where do you work]],tblCountries[[Actual]:[Mapping]],2,FALSE)</f>
        <v>Australia</v>
      </c>
      <c r="L550" t="s">
        <v>18</v>
      </c>
    </row>
    <row r="551" spans="2:13" ht="15" customHeight="1">
      <c r="B551" t="s">
        <v>2554</v>
      </c>
      <c r="C551" s="1">
        <v>41055.243321759262</v>
      </c>
      <c r="D551" s="4">
        <v>60000</v>
      </c>
      <c r="E551">
        <v>60000</v>
      </c>
      <c r="F551" t="s">
        <v>6</v>
      </c>
      <c r="G551" s="8">
        <f>tblSalaries[[#This Row],[clean Salary (in local currency)]]*VLOOKUP(tblSalaries[[#This Row],[Currency]],tblXrate[],2,FALSE)</f>
        <v>60000</v>
      </c>
      <c r="H551" t="s">
        <v>658</v>
      </c>
      <c r="I551" t="s">
        <v>67</v>
      </c>
      <c r="J551" t="s">
        <v>15</v>
      </c>
      <c r="K551" t="str">
        <f>VLOOKUP(tblSalaries[[#This Row],[Where do you work]],tblCountries[[Actual]:[Mapping]],2,FALSE)</f>
        <v>USA</v>
      </c>
      <c r="L551" t="s">
        <v>25</v>
      </c>
    </row>
    <row r="552" spans="2:13" ht="15" customHeight="1">
      <c r="B552" t="s">
        <v>2555</v>
      </c>
      <c r="C552" s="1">
        <v>41055.243356481478</v>
      </c>
      <c r="D552" s="4">
        <v>35000</v>
      </c>
      <c r="E552">
        <v>35000</v>
      </c>
      <c r="F552" t="s">
        <v>6</v>
      </c>
      <c r="G552" s="8">
        <f>tblSalaries[[#This Row],[clean Salary (in local currency)]]*VLOOKUP(tblSalaries[[#This Row],[Currency]],tblXrate[],2,FALSE)</f>
        <v>35000</v>
      </c>
      <c r="H552" t="s">
        <v>20</v>
      </c>
      <c r="I552" t="s">
        <v>20</v>
      </c>
      <c r="J552" t="s">
        <v>15</v>
      </c>
      <c r="K552" t="str">
        <f>VLOOKUP(tblSalaries[[#This Row],[Where do you work]],tblCountries[[Actual]:[Mapping]],2,FALSE)</f>
        <v>USA</v>
      </c>
      <c r="L552" t="s">
        <v>18</v>
      </c>
    </row>
    <row r="553" spans="2:13" ht="15" customHeight="1">
      <c r="B553" t="s">
        <v>2556</v>
      </c>
      <c r="C553" s="1">
        <v>41055.244988425926</v>
      </c>
      <c r="D553" s="4">
        <v>50000</v>
      </c>
      <c r="E553">
        <v>50000</v>
      </c>
      <c r="F553" t="s">
        <v>22</v>
      </c>
      <c r="G553" s="8">
        <f>tblSalaries[[#This Row],[clean Salary (in local currency)]]*VLOOKUP(tblSalaries[[#This Row],[Currency]],tblXrate[],2,FALSE)</f>
        <v>63519.971949580387</v>
      </c>
      <c r="H553" t="s">
        <v>659</v>
      </c>
      <c r="I553" t="s">
        <v>52</v>
      </c>
      <c r="J553" t="s">
        <v>136</v>
      </c>
      <c r="K553" t="str">
        <f>VLOOKUP(tblSalaries[[#This Row],[Where do you work]],tblCountries[[Actual]:[Mapping]],2,FALSE)</f>
        <v>Panama</v>
      </c>
      <c r="L553" t="s">
        <v>18</v>
      </c>
    </row>
    <row r="554" spans="2:13" ht="15" customHeight="1">
      <c r="B554" t="s">
        <v>2557</v>
      </c>
      <c r="C554" s="1">
        <v>41055.246782407405</v>
      </c>
      <c r="D554" s="4">
        <v>54000</v>
      </c>
      <c r="E554">
        <v>54000</v>
      </c>
      <c r="F554" t="s">
        <v>6</v>
      </c>
      <c r="G554" s="8">
        <f>tblSalaries[[#This Row],[clean Salary (in local currency)]]*VLOOKUP(tblSalaries[[#This Row],[Currency]],tblXrate[],2,FALSE)</f>
        <v>54000</v>
      </c>
      <c r="H554" t="s">
        <v>660</v>
      </c>
      <c r="I554" t="s">
        <v>67</v>
      </c>
      <c r="J554" t="s">
        <v>15</v>
      </c>
      <c r="K554" t="str">
        <f>VLOOKUP(tblSalaries[[#This Row],[Where do you work]],tblCountries[[Actual]:[Mapping]],2,FALSE)</f>
        <v>USA</v>
      </c>
      <c r="L554" t="s">
        <v>13</v>
      </c>
      <c r="M554">
        <v>5</v>
      </c>
    </row>
    <row r="555" spans="2:13" ht="15" customHeight="1">
      <c r="B555" t="s">
        <v>2558</v>
      </c>
      <c r="C555" s="1">
        <v>41055.251354166663</v>
      </c>
      <c r="D555" s="4">
        <v>1300</v>
      </c>
      <c r="E555">
        <v>15600</v>
      </c>
      <c r="F555" t="s">
        <v>6</v>
      </c>
      <c r="G555" s="8">
        <f>tblSalaries[[#This Row],[clean Salary (in local currency)]]*VLOOKUP(tblSalaries[[#This Row],[Currency]],tblXrate[],2,FALSE)</f>
        <v>15600</v>
      </c>
      <c r="H555" t="s">
        <v>661</v>
      </c>
      <c r="I555" t="s">
        <v>488</v>
      </c>
      <c r="J555" t="s">
        <v>662</v>
      </c>
      <c r="K555" t="str">
        <f>VLOOKUP(tblSalaries[[#This Row],[Where do you work]],tblCountries[[Actual]:[Mapping]],2,FALSE)</f>
        <v>Brazil</v>
      </c>
      <c r="L555" t="s">
        <v>9</v>
      </c>
      <c r="M555">
        <v>20</v>
      </c>
    </row>
    <row r="556" spans="2:13" ht="15" customHeight="1">
      <c r="B556" t="s">
        <v>2559</v>
      </c>
      <c r="C556" s="1">
        <v>41055.25582175926</v>
      </c>
      <c r="D556" s="4">
        <v>35000</v>
      </c>
      <c r="E556">
        <v>35000</v>
      </c>
      <c r="F556" t="s">
        <v>6</v>
      </c>
      <c r="G556" s="8">
        <f>tblSalaries[[#This Row],[clean Salary (in local currency)]]*VLOOKUP(tblSalaries[[#This Row],[Currency]],tblXrate[],2,FALSE)</f>
        <v>35000</v>
      </c>
      <c r="H556" t="s">
        <v>663</v>
      </c>
      <c r="I556" t="s">
        <v>20</v>
      </c>
      <c r="J556" t="s">
        <v>15</v>
      </c>
      <c r="K556" t="str">
        <f>VLOOKUP(tblSalaries[[#This Row],[Where do you work]],tblCountries[[Actual]:[Mapping]],2,FALSE)</f>
        <v>USA</v>
      </c>
      <c r="L556" t="s">
        <v>25</v>
      </c>
      <c r="M556">
        <v>7</v>
      </c>
    </row>
    <row r="557" spans="2:13" ht="15" customHeight="1">
      <c r="B557" t="s">
        <v>2560</v>
      </c>
      <c r="C557" s="1">
        <v>41055.257037037038</v>
      </c>
      <c r="D557" s="4">
        <v>188000</v>
      </c>
      <c r="E557">
        <v>188000</v>
      </c>
      <c r="F557" t="s">
        <v>6</v>
      </c>
      <c r="G557" s="8">
        <f>tblSalaries[[#This Row],[clean Salary (in local currency)]]*VLOOKUP(tblSalaries[[#This Row],[Currency]],tblXrate[],2,FALSE)</f>
        <v>188000</v>
      </c>
      <c r="H557" t="s">
        <v>664</v>
      </c>
      <c r="I557" t="s">
        <v>4001</v>
      </c>
      <c r="J557" t="s">
        <v>15</v>
      </c>
      <c r="K557" t="str">
        <f>VLOOKUP(tblSalaries[[#This Row],[Where do you work]],tblCountries[[Actual]:[Mapping]],2,FALSE)</f>
        <v>USA</v>
      </c>
      <c r="L557" t="s">
        <v>25</v>
      </c>
      <c r="M557">
        <v>20</v>
      </c>
    </row>
    <row r="558" spans="2:13" ht="15" customHeight="1">
      <c r="B558" t="s">
        <v>2561</v>
      </c>
      <c r="C558" s="1">
        <v>41055.259872685187</v>
      </c>
      <c r="D558" s="4">
        <v>27500</v>
      </c>
      <c r="E558">
        <v>27500</v>
      </c>
      <c r="F558" t="s">
        <v>6</v>
      </c>
      <c r="G558" s="8">
        <f>tblSalaries[[#This Row],[clean Salary (in local currency)]]*VLOOKUP(tblSalaries[[#This Row],[Currency]],tblXrate[],2,FALSE)</f>
        <v>27500</v>
      </c>
      <c r="H558" t="s">
        <v>616</v>
      </c>
      <c r="I558" t="s">
        <v>20</v>
      </c>
      <c r="J558" t="s">
        <v>15</v>
      </c>
      <c r="K558" t="str">
        <f>VLOOKUP(tblSalaries[[#This Row],[Where do you work]],tblCountries[[Actual]:[Mapping]],2,FALSE)</f>
        <v>USA</v>
      </c>
      <c r="L558" t="s">
        <v>13</v>
      </c>
      <c r="M558">
        <v>1</v>
      </c>
    </row>
    <row r="559" spans="2:13" ht="15" customHeight="1">
      <c r="B559" t="s">
        <v>2562</v>
      </c>
      <c r="C559" s="1">
        <v>41055.264328703706</v>
      </c>
      <c r="D559" s="4">
        <v>140000</v>
      </c>
      <c r="E559">
        <v>140000</v>
      </c>
      <c r="F559" t="s">
        <v>6</v>
      </c>
      <c r="G559" s="8">
        <f>tblSalaries[[#This Row],[clean Salary (in local currency)]]*VLOOKUP(tblSalaries[[#This Row],[Currency]],tblXrate[],2,FALSE)</f>
        <v>140000</v>
      </c>
      <c r="H559" t="s">
        <v>270</v>
      </c>
      <c r="I559" t="s">
        <v>488</v>
      </c>
      <c r="J559" t="s">
        <v>15</v>
      </c>
      <c r="K559" t="str">
        <f>VLOOKUP(tblSalaries[[#This Row],[Where do you work]],tblCountries[[Actual]:[Mapping]],2,FALSE)</f>
        <v>USA</v>
      </c>
      <c r="L559" t="s">
        <v>18</v>
      </c>
      <c r="M559">
        <v>10</v>
      </c>
    </row>
    <row r="560" spans="2:13" ht="15" customHeight="1">
      <c r="B560" t="s">
        <v>2563</v>
      </c>
      <c r="C560" s="1">
        <v>41055.266701388886</v>
      </c>
      <c r="D560" s="4">
        <v>55000</v>
      </c>
      <c r="E560">
        <v>55000</v>
      </c>
      <c r="F560" t="s">
        <v>22</v>
      </c>
      <c r="G560" s="8">
        <f>tblSalaries[[#This Row],[clean Salary (in local currency)]]*VLOOKUP(tblSalaries[[#This Row],[Currency]],tblXrate[],2,FALSE)</f>
        <v>69871.969144538423</v>
      </c>
      <c r="H560" t="s">
        <v>647</v>
      </c>
      <c r="I560" t="s">
        <v>20</v>
      </c>
      <c r="J560" t="s">
        <v>628</v>
      </c>
      <c r="K560" t="str">
        <f>VLOOKUP(tblSalaries[[#This Row],[Where do you work]],tblCountries[[Actual]:[Mapping]],2,FALSE)</f>
        <v>Netherlands</v>
      </c>
      <c r="L560" t="s">
        <v>13</v>
      </c>
      <c r="M560">
        <v>6</v>
      </c>
    </row>
    <row r="561" spans="2:13" ht="15" customHeight="1">
      <c r="B561" t="s">
        <v>2564</v>
      </c>
      <c r="C561" s="1">
        <v>41055.278460648151</v>
      </c>
      <c r="D561" s="4">
        <v>45000</v>
      </c>
      <c r="E561">
        <v>45000</v>
      </c>
      <c r="F561" t="s">
        <v>6</v>
      </c>
      <c r="G561" s="8">
        <f>tblSalaries[[#This Row],[clean Salary (in local currency)]]*VLOOKUP(tblSalaries[[#This Row],[Currency]],tblXrate[],2,FALSE)</f>
        <v>45000</v>
      </c>
      <c r="H561" t="s">
        <v>665</v>
      </c>
      <c r="I561" t="s">
        <v>20</v>
      </c>
      <c r="J561" t="s">
        <v>15</v>
      </c>
      <c r="K561" t="str">
        <f>VLOOKUP(tblSalaries[[#This Row],[Where do you work]],tblCountries[[Actual]:[Mapping]],2,FALSE)</f>
        <v>USA</v>
      </c>
      <c r="L561" t="s">
        <v>9</v>
      </c>
      <c r="M561">
        <v>2</v>
      </c>
    </row>
    <row r="562" spans="2:13" ht="15" customHeight="1">
      <c r="B562" t="s">
        <v>2565</v>
      </c>
      <c r="C562" s="1">
        <v>41055.28197916667</v>
      </c>
      <c r="D562" s="4" t="s">
        <v>666</v>
      </c>
      <c r="E562">
        <v>95000</v>
      </c>
      <c r="F562" t="s">
        <v>6</v>
      </c>
      <c r="G562" s="8">
        <f>tblSalaries[[#This Row],[clean Salary (in local currency)]]*VLOOKUP(tblSalaries[[#This Row],[Currency]],tblXrate[],2,FALSE)</f>
        <v>95000</v>
      </c>
      <c r="H562" t="s">
        <v>207</v>
      </c>
      <c r="I562" t="s">
        <v>20</v>
      </c>
      <c r="J562" t="s">
        <v>84</v>
      </c>
      <c r="K562" t="str">
        <f>VLOOKUP(tblSalaries[[#This Row],[Where do you work]],tblCountries[[Actual]:[Mapping]],2,FALSE)</f>
        <v>Australia</v>
      </c>
      <c r="L562" t="s">
        <v>18</v>
      </c>
      <c r="M562">
        <v>11</v>
      </c>
    </row>
    <row r="563" spans="2:13" ht="15" customHeight="1">
      <c r="B563" t="s">
        <v>2566</v>
      </c>
      <c r="C563" s="1">
        <v>41055.282638888886</v>
      </c>
      <c r="D563" s="4" t="s">
        <v>667</v>
      </c>
      <c r="E563">
        <v>155000</v>
      </c>
      <c r="F563" t="s">
        <v>82</v>
      </c>
      <c r="G563" s="8">
        <f>tblSalaries[[#This Row],[clean Salary (in local currency)]]*VLOOKUP(tblSalaries[[#This Row],[Currency]],tblXrate[],2,FALSE)</f>
        <v>158085.99674240855</v>
      </c>
      <c r="H563" t="s">
        <v>668</v>
      </c>
      <c r="I563" t="s">
        <v>52</v>
      </c>
      <c r="J563" t="s">
        <v>84</v>
      </c>
      <c r="K563" t="str">
        <f>VLOOKUP(tblSalaries[[#This Row],[Where do you work]],tblCountries[[Actual]:[Mapping]],2,FALSE)</f>
        <v>Australia</v>
      </c>
      <c r="L563" t="s">
        <v>9</v>
      </c>
      <c r="M563">
        <v>20</v>
      </c>
    </row>
    <row r="564" spans="2:13" ht="15" customHeight="1">
      <c r="B564" t="s">
        <v>2567</v>
      </c>
      <c r="C564" s="1">
        <v>41055.283321759256</v>
      </c>
      <c r="D564" s="4" t="s">
        <v>669</v>
      </c>
      <c r="E564">
        <v>80000</v>
      </c>
      <c r="F564" t="s">
        <v>670</v>
      </c>
      <c r="G564" s="8">
        <f>tblSalaries[[#This Row],[clean Salary (in local currency)]]*VLOOKUP(tblSalaries[[#This Row],[Currency]],tblXrate[],2,FALSE)</f>
        <v>63807.047488395103</v>
      </c>
      <c r="H564" t="s">
        <v>671</v>
      </c>
      <c r="I564" t="s">
        <v>20</v>
      </c>
      <c r="J564" t="s">
        <v>672</v>
      </c>
      <c r="K564" t="str">
        <f>VLOOKUP(tblSalaries[[#This Row],[Where do you work]],tblCountries[[Actual]:[Mapping]],2,FALSE)</f>
        <v>New Zealand</v>
      </c>
      <c r="L564" t="s">
        <v>9</v>
      </c>
      <c r="M564">
        <v>23</v>
      </c>
    </row>
    <row r="565" spans="2:13" ht="15" customHeight="1">
      <c r="B565" t="s">
        <v>2568</v>
      </c>
      <c r="C565" s="1">
        <v>41055.284988425927</v>
      </c>
      <c r="D565" s="4">
        <v>38000</v>
      </c>
      <c r="E565">
        <v>38000</v>
      </c>
      <c r="F565" t="s">
        <v>6</v>
      </c>
      <c r="G565" s="8">
        <f>tblSalaries[[#This Row],[clean Salary (in local currency)]]*VLOOKUP(tblSalaries[[#This Row],[Currency]],tblXrate[],2,FALSE)</f>
        <v>38000</v>
      </c>
      <c r="H565" t="s">
        <v>673</v>
      </c>
      <c r="I565" t="s">
        <v>20</v>
      </c>
      <c r="J565" t="s">
        <v>15</v>
      </c>
      <c r="K565" t="str">
        <f>VLOOKUP(tblSalaries[[#This Row],[Where do you work]],tblCountries[[Actual]:[Mapping]],2,FALSE)</f>
        <v>USA</v>
      </c>
      <c r="L565" t="s">
        <v>13</v>
      </c>
      <c r="M565">
        <v>11</v>
      </c>
    </row>
    <row r="566" spans="2:13" ht="15" customHeight="1">
      <c r="B566" t="s">
        <v>2569</v>
      </c>
      <c r="C566" s="1">
        <v>41055.287962962961</v>
      </c>
      <c r="D566" s="4">
        <v>90000</v>
      </c>
      <c r="E566">
        <v>90000</v>
      </c>
      <c r="F566" t="s">
        <v>6</v>
      </c>
      <c r="G566" s="8">
        <f>tblSalaries[[#This Row],[clean Salary (in local currency)]]*VLOOKUP(tblSalaries[[#This Row],[Currency]],tblXrate[],2,FALSE)</f>
        <v>90000</v>
      </c>
      <c r="H566" t="s">
        <v>674</v>
      </c>
      <c r="I566" t="s">
        <v>52</v>
      </c>
      <c r="J566" t="s">
        <v>15</v>
      </c>
      <c r="K566" t="str">
        <f>VLOOKUP(tblSalaries[[#This Row],[Where do you work]],tblCountries[[Actual]:[Mapping]],2,FALSE)</f>
        <v>USA</v>
      </c>
      <c r="L566" t="s">
        <v>9</v>
      </c>
      <c r="M566">
        <v>6</v>
      </c>
    </row>
    <row r="567" spans="2:13" ht="15" customHeight="1">
      <c r="B567" t="s">
        <v>2570</v>
      </c>
      <c r="C567" s="1">
        <v>41055.289687500001</v>
      </c>
      <c r="D567" s="4" t="s">
        <v>675</v>
      </c>
      <c r="E567">
        <v>28800</v>
      </c>
      <c r="F567" t="s">
        <v>69</v>
      </c>
      <c r="G567" s="8">
        <f>tblSalaries[[#This Row],[clean Salary (in local currency)]]*VLOOKUP(tblSalaries[[#This Row],[Currency]],tblXrate[],2,FALSE)</f>
        <v>45393.934235537781</v>
      </c>
      <c r="H567" t="s">
        <v>642</v>
      </c>
      <c r="I567" t="s">
        <v>52</v>
      </c>
      <c r="J567" t="s">
        <v>71</v>
      </c>
      <c r="K567" t="str">
        <f>VLOOKUP(tblSalaries[[#This Row],[Where do you work]],tblCountries[[Actual]:[Mapping]],2,FALSE)</f>
        <v>UK</v>
      </c>
      <c r="L567" t="s">
        <v>9</v>
      </c>
      <c r="M567">
        <v>27</v>
      </c>
    </row>
    <row r="568" spans="2:13" ht="15" customHeight="1">
      <c r="B568" t="s">
        <v>2571</v>
      </c>
      <c r="C568" s="1">
        <v>41055.29247685185</v>
      </c>
      <c r="D568" s="4" t="s">
        <v>676</v>
      </c>
      <c r="E568">
        <v>21000</v>
      </c>
      <c r="F568" t="s">
        <v>69</v>
      </c>
      <c r="G568" s="8">
        <f>tblSalaries[[#This Row],[clean Salary (in local currency)]]*VLOOKUP(tblSalaries[[#This Row],[Currency]],tblXrate[],2,FALSE)</f>
        <v>33099.743713412965</v>
      </c>
      <c r="H568" t="s">
        <v>108</v>
      </c>
      <c r="I568" t="s">
        <v>20</v>
      </c>
      <c r="J568" t="s">
        <v>71</v>
      </c>
      <c r="K568" t="str">
        <f>VLOOKUP(tblSalaries[[#This Row],[Where do you work]],tblCountries[[Actual]:[Mapping]],2,FALSE)</f>
        <v>UK</v>
      </c>
      <c r="L568" t="s">
        <v>13</v>
      </c>
      <c r="M568">
        <v>10</v>
      </c>
    </row>
    <row r="569" spans="2:13" ht="15" customHeight="1">
      <c r="B569" t="s">
        <v>2572</v>
      </c>
      <c r="C569" s="1">
        <v>41055.296412037038</v>
      </c>
      <c r="D569" s="4" t="s">
        <v>677</v>
      </c>
      <c r="E569">
        <v>4285</v>
      </c>
      <c r="F569" t="s">
        <v>6</v>
      </c>
      <c r="G569" s="8">
        <f>tblSalaries[[#This Row],[clean Salary (in local currency)]]*VLOOKUP(tblSalaries[[#This Row],[Currency]],tblXrate[],2,FALSE)</f>
        <v>4285</v>
      </c>
      <c r="H569" t="s">
        <v>678</v>
      </c>
      <c r="I569" t="s">
        <v>20</v>
      </c>
      <c r="J569" t="s">
        <v>8</v>
      </c>
      <c r="K569" t="str">
        <f>VLOOKUP(tblSalaries[[#This Row],[Where do you work]],tblCountries[[Actual]:[Mapping]],2,FALSE)</f>
        <v>India</v>
      </c>
      <c r="L569" t="s">
        <v>13</v>
      </c>
      <c r="M569">
        <v>6</v>
      </c>
    </row>
    <row r="570" spans="2:13" ht="15" customHeight="1">
      <c r="B570" t="s">
        <v>2573</v>
      </c>
      <c r="C570" s="1">
        <v>41055.301412037035</v>
      </c>
      <c r="D570" s="4">
        <v>6000</v>
      </c>
      <c r="E570">
        <v>6000</v>
      </c>
      <c r="F570" t="s">
        <v>6</v>
      </c>
      <c r="G570" s="8">
        <f>tblSalaries[[#This Row],[clean Salary (in local currency)]]*VLOOKUP(tblSalaries[[#This Row],[Currency]],tblXrate[],2,FALSE)</f>
        <v>6000</v>
      </c>
      <c r="H570" t="s">
        <v>679</v>
      </c>
      <c r="I570" t="s">
        <v>52</v>
      </c>
      <c r="J570" t="s">
        <v>680</v>
      </c>
      <c r="K570" t="str">
        <f>VLOOKUP(tblSalaries[[#This Row],[Where do you work]],tblCountries[[Actual]:[Mapping]],2,FALSE)</f>
        <v>Guyana</v>
      </c>
      <c r="L570" t="s">
        <v>25</v>
      </c>
      <c r="M570">
        <v>20</v>
      </c>
    </row>
    <row r="571" spans="2:13" ht="15" customHeight="1">
      <c r="B571" t="s">
        <v>2574</v>
      </c>
      <c r="C571" s="1">
        <v>41055.30263888889</v>
      </c>
      <c r="D571" s="4" t="s">
        <v>681</v>
      </c>
      <c r="E571">
        <v>22000</v>
      </c>
      <c r="F571" t="s">
        <v>82</v>
      </c>
      <c r="G571" s="8">
        <f>tblSalaries[[#This Row],[clean Salary (in local currency)]]*VLOOKUP(tblSalaries[[#This Row],[Currency]],tblXrate[],2,FALSE)</f>
        <v>22438.012440857987</v>
      </c>
      <c r="H571" t="s">
        <v>108</v>
      </c>
      <c r="I571" t="s">
        <v>20</v>
      </c>
      <c r="J571" t="s">
        <v>84</v>
      </c>
      <c r="K571" t="str">
        <f>VLOOKUP(tblSalaries[[#This Row],[Where do you work]],tblCountries[[Actual]:[Mapping]],2,FALSE)</f>
        <v>Australia</v>
      </c>
      <c r="L571" t="s">
        <v>9</v>
      </c>
      <c r="M571">
        <v>8</v>
      </c>
    </row>
    <row r="572" spans="2:13" ht="15" customHeight="1">
      <c r="B572" t="s">
        <v>2575</v>
      </c>
      <c r="C572" s="1">
        <v>41055.304826388892</v>
      </c>
      <c r="D572" s="4">
        <v>90000</v>
      </c>
      <c r="E572">
        <v>90000</v>
      </c>
      <c r="F572" t="s">
        <v>6</v>
      </c>
      <c r="G572" s="8">
        <f>tblSalaries[[#This Row],[clean Salary (in local currency)]]*VLOOKUP(tblSalaries[[#This Row],[Currency]],tblXrate[],2,FALSE)</f>
        <v>90000</v>
      </c>
      <c r="H572" t="s">
        <v>52</v>
      </c>
      <c r="I572" t="s">
        <v>52</v>
      </c>
      <c r="J572" t="s">
        <v>15</v>
      </c>
      <c r="K572" t="str">
        <f>VLOOKUP(tblSalaries[[#This Row],[Where do you work]],tblCountries[[Actual]:[Mapping]],2,FALSE)</f>
        <v>USA</v>
      </c>
      <c r="L572" t="s">
        <v>18</v>
      </c>
      <c r="M572">
        <v>15</v>
      </c>
    </row>
    <row r="573" spans="2:13" ht="15" customHeight="1">
      <c r="B573" t="s">
        <v>2576</v>
      </c>
      <c r="C573" s="1">
        <v>41055.307766203703</v>
      </c>
      <c r="D573" s="4">
        <v>150000</v>
      </c>
      <c r="E573">
        <v>150000</v>
      </c>
      <c r="F573" t="s">
        <v>6</v>
      </c>
      <c r="G573" s="8">
        <f>tblSalaries[[#This Row],[clean Salary (in local currency)]]*VLOOKUP(tblSalaries[[#This Row],[Currency]],tblXrate[],2,FALSE)</f>
        <v>150000</v>
      </c>
      <c r="H573" t="s">
        <v>29</v>
      </c>
      <c r="I573" t="s">
        <v>4001</v>
      </c>
      <c r="J573" t="s">
        <v>15</v>
      </c>
      <c r="K573" t="str">
        <f>VLOOKUP(tblSalaries[[#This Row],[Where do you work]],tblCountries[[Actual]:[Mapping]],2,FALSE)</f>
        <v>USA</v>
      </c>
      <c r="L573" t="s">
        <v>9</v>
      </c>
      <c r="M573">
        <v>22</v>
      </c>
    </row>
    <row r="574" spans="2:13" ht="15" customHeight="1">
      <c r="B574" t="s">
        <v>2577</v>
      </c>
      <c r="C574" s="1">
        <v>41055.314108796294</v>
      </c>
      <c r="D574" s="4">
        <v>130000</v>
      </c>
      <c r="E574">
        <v>130000</v>
      </c>
      <c r="F574" t="s">
        <v>82</v>
      </c>
      <c r="G574" s="8">
        <f>tblSalaries[[#This Row],[clean Salary (in local currency)]]*VLOOKUP(tblSalaries[[#This Row],[Currency]],tblXrate[],2,FALSE)</f>
        <v>132588.25533234264</v>
      </c>
      <c r="H574" t="s">
        <v>310</v>
      </c>
      <c r="I574" t="s">
        <v>310</v>
      </c>
      <c r="J574" t="s">
        <v>84</v>
      </c>
      <c r="K574" t="str">
        <f>VLOOKUP(tblSalaries[[#This Row],[Where do you work]],tblCountries[[Actual]:[Mapping]],2,FALSE)</f>
        <v>Australia</v>
      </c>
      <c r="L574" t="s">
        <v>18</v>
      </c>
      <c r="M574">
        <v>27</v>
      </c>
    </row>
    <row r="575" spans="2:13" ht="15" customHeight="1">
      <c r="B575" t="s">
        <v>2578</v>
      </c>
      <c r="C575" s="1">
        <v>41055.316932870373</v>
      </c>
      <c r="D575" s="4">
        <v>45000</v>
      </c>
      <c r="E575">
        <v>45000</v>
      </c>
      <c r="F575" t="s">
        <v>6</v>
      </c>
      <c r="G575" s="8">
        <f>tblSalaries[[#This Row],[clean Salary (in local currency)]]*VLOOKUP(tblSalaries[[#This Row],[Currency]],tblXrate[],2,FALSE)</f>
        <v>45000</v>
      </c>
      <c r="H575" t="s">
        <v>42</v>
      </c>
      <c r="I575" t="s">
        <v>20</v>
      </c>
      <c r="J575" t="s">
        <v>15</v>
      </c>
      <c r="K575" t="str">
        <f>VLOOKUP(tblSalaries[[#This Row],[Where do you work]],tblCountries[[Actual]:[Mapping]],2,FALSE)</f>
        <v>USA</v>
      </c>
      <c r="L575" t="s">
        <v>9</v>
      </c>
      <c r="M575">
        <v>3</v>
      </c>
    </row>
    <row r="576" spans="2:13" ht="15" customHeight="1">
      <c r="B576" t="s">
        <v>2579</v>
      </c>
      <c r="C576" s="1">
        <v>41055.317974537036</v>
      </c>
      <c r="D576" s="4">
        <v>50000</v>
      </c>
      <c r="E576">
        <v>50000</v>
      </c>
      <c r="F576" t="s">
        <v>6</v>
      </c>
      <c r="G576" s="8">
        <f>tblSalaries[[#This Row],[clean Salary (in local currency)]]*VLOOKUP(tblSalaries[[#This Row],[Currency]],tblXrate[],2,FALSE)</f>
        <v>50000</v>
      </c>
      <c r="H576" t="s">
        <v>660</v>
      </c>
      <c r="I576" t="s">
        <v>67</v>
      </c>
      <c r="J576" t="s">
        <v>15</v>
      </c>
      <c r="K576" t="str">
        <f>VLOOKUP(tblSalaries[[#This Row],[Where do you work]],tblCountries[[Actual]:[Mapping]],2,FALSE)</f>
        <v>USA</v>
      </c>
      <c r="L576" t="s">
        <v>18</v>
      </c>
      <c r="M576">
        <v>10</v>
      </c>
    </row>
    <row r="577" spans="2:13" ht="15" customHeight="1">
      <c r="B577" t="s">
        <v>2580</v>
      </c>
      <c r="C577" s="1">
        <v>41055.322268518517</v>
      </c>
      <c r="D577" s="4">
        <v>300000</v>
      </c>
      <c r="E577">
        <v>300000</v>
      </c>
      <c r="F577" t="s">
        <v>6</v>
      </c>
      <c r="G577" s="8">
        <f>tblSalaries[[#This Row],[clean Salary (in local currency)]]*VLOOKUP(tblSalaries[[#This Row],[Currency]],tblXrate[],2,FALSE)</f>
        <v>300000</v>
      </c>
      <c r="H577" t="s">
        <v>682</v>
      </c>
      <c r="I577" t="s">
        <v>4001</v>
      </c>
      <c r="J577" t="s">
        <v>15</v>
      </c>
      <c r="K577" t="str">
        <f>VLOOKUP(tblSalaries[[#This Row],[Where do you work]],tblCountries[[Actual]:[Mapping]],2,FALSE)</f>
        <v>USA</v>
      </c>
      <c r="L577" t="s">
        <v>18</v>
      </c>
      <c r="M577">
        <v>30</v>
      </c>
    </row>
    <row r="578" spans="2:13" ht="15" customHeight="1">
      <c r="B578" t="s">
        <v>2581</v>
      </c>
      <c r="C578" s="1">
        <v>41055.325335648151</v>
      </c>
      <c r="D578" s="4">
        <v>102000</v>
      </c>
      <c r="E578">
        <v>102000</v>
      </c>
      <c r="F578" t="s">
        <v>82</v>
      </c>
      <c r="G578" s="8">
        <f>tblSalaries[[#This Row],[clean Salary (in local currency)]]*VLOOKUP(tblSalaries[[#This Row],[Currency]],tblXrate[],2,FALSE)</f>
        <v>104030.78495306884</v>
      </c>
      <c r="H578" t="s">
        <v>683</v>
      </c>
      <c r="I578" t="s">
        <v>52</v>
      </c>
      <c r="J578" t="s">
        <v>84</v>
      </c>
      <c r="K578" t="str">
        <f>VLOOKUP(tblSalaries[[#This Row],[Where do you work]],tblCountries[[Actual]:[Mapping]],2,FALSE)</f>
        <v>Australia</v>
      </c>
      <c r="L578" t="s">
        <v>25</v>
      </c>
      <c r="M578">
        <v>10</v>
      </c>
    </row>
    <row r="579" spans="2:13" ht="15" customHeight="1">
      <c r="B579" t="s">
        <v>2582</v>
      </c>
      <c r="C579" s="1">
        <v>41055.326967592591</v>
      </c>
      <c r="D579" s="4">
        <v>115000</v>
      </c>
      <c r="E579">
        <v>115000</v>
      </c>
      <c r="F579" t="s">
        <v>6</v>
      </c>
      <c r="G579" s="8">
        <f>tblSalaries[[#This Row],[clean Salary (in local currency)]]*VLOOKUP(tblSalaries[[#This Row],[Currency]],tblXrate[],2,FALSE)</f>
        <v>115000</v>
      </c>
      <c r="H579" t="s">
        <v>684</v>
      </c>
      <c r="I579" t="s">
        <v>52</v>
      </c>
      <c r="J579" t="s">
        <v>15</v>
      </c>
      <c r="K579" t="str">
        <f>VLOOKUP(tblSalaries[[#This Row],[Where do you work]],tblCountries[[Actual]:[Mapping]],2,FALSE)</f>
        <v>USA</v>
      </c>
      <c r="L579" t="s">
        <v>9</v>
      </c>
      <c r="M579">
        <v>15</v>
      </c>
    </row>
    <row r="580" spans="2:13" ht="15" customHeight="1">
      <c r="B580" t="s">
        <v>2583</v>
      </c>
      <c r="C580" s="1">
        <v>41055.328622685185</v>
      </c>
      <c r="D580" s="4">
        <v>70000</v>
      </c>
      <c r="E580">
        <v>70000</v>
      </c>
      <c r="F580" t="s">
        <v>6</v>
      </c>
      <c r="G580" s="8">
        <f>tblSalaries[[#This Row],[clean Salary (in local currency)]]*VLOOKUP(tblSalaries[[#This Row],[Currency]],tblXrate[],2,FALSE)</f>
        <v>70000</v>
      </c>
      <c r="H580" t="s">
        <v>14</v>
      </c>
      <c r="I580" t="s">
        <v>20</v>
      </c>
      <c r="J580" t="s">
        <v>15</v>
      </c>
      <c r="K580" t="str">
        <f>VLOOKUP(tblSalaries[[#This Row],[Where do you work]],tblCountries[[Actual]:[Mapping]],2,FALSE)</f>
        <v>USA</v>
      </c>
      <c r="L580" t="s">
        <v>9</v>
      </c>
      <c r="M580">
        <v>3</v>
      </c>
    </row>
    <row r="581" spans="2:13" ht="15" customHeight="1">
      <c r="B581" t="s">
        <v>2584</v>
      </c>
      <c r="C581" s="1">
        <v>41055.331296296295</v>
      </c>
      <c r="D581" s="4">
        <v>106000</v>
      </c>
      <c r="E581">
        <v>106000</v>
      </c>
      <c r="F581" t="s">
        <v>82</v>
      </c>
      <c r="G581" s="8">
        <f>tblSalaries[[#This Row],[clean Salary (in local currency)]]*VLOOKUP(tblSalaries[[#This Row],[Currency]],tblXrate[],2,FALSE)</f>
        <v>108110.42357867939</v>
      </c>
      <c r="H581" t="s">
        <v>685</v>
      </c>
      <c r="I581" t="s">
        <v>67</v>
      </c>
      <c r="J581" t="s">
        <v>84</v>
      </c>
      <c r="K581" t="str">
        <f>VLOOKUP(tblSalaries[[#This Row],[Where do you work]],tblCountries[[Actual]:[Mapping]],2,FALSE)</f>
        <v>Australia</v>
      </c>
      <c r="L581" t="s">
        <v>9</v>
      </c>
      <c r="M581">
        <v>16</v>
      </c>
    </row>
    <row r="582" spans="2:13" ht="15" customHeight="1">
      <c r="B582" t="s">
        <v>2585</v>
      </c>
      <c r="C582" s="1">
        <v>41055.334537037037</v>
      </c>
      <c r="D582" s="4">
        <v>75000</v>
      </c>
      <c r="E582">
        <v>75000</v>
      </c>
      <c r="F582" t="s">
        <v>6</v>
      </c>
      <c r="G582" s="8">
        <f>tblSalaries[[#This Row],[clean Salary (in local currency)]]*VLOOKUP(tblSalaries[[#This Row],[Currency]],tblXrate[],2,FALSE)</f>
        <v>75000</v>
      </c>
      <c r="H582" t="s">
        <v>686</v>
      </c>
      <c r="I582" t="s">
        <v>20</v>
      </c>
      <c r="J582" t="s">
        <v>15</v>
      </c>
      <c r="K582" t="str">
        <f>VLOOKUP(tblSalaries[[#This Row],[Where do you work]],tblCountries[[Actual]:[Mapping]],2,FALSE)</f>
        <v>USA</v>
      </c>
      <c r="L582" t="s">
        <v>18</v>
      </c>
      <c r="M582">
        <v>25</v>
      </c>
    </row>
    <row r="583" spans="2:13" ht="15" customHeight="1">
      <c r="B583" t="s">
        <v>2586</v>
      </c>
      <c r="C583" s="1">
        <v>41055.337071759262</v>
      </c>
      <c r="D583" s="4">
        <v>40414</v>
      </c>
      <c r="E583">
        <v>40414</v>
      </c>
      <c r="F583" t="s">
        <v>6</v>
      </c>
      <c r="G583" s="8">
        <f>tblSalaries[[#This Row],[clean Salary (in local currency)]]*VLOOKUP(tblSalaries[[#This Row],[Currency]],tblXrate[],2,FALSE)</f>
        <v>40414</v>
      </c>
      <c r="H583" t="s">
        <v>687</v>
      </c>
      <c r="I583" t="s">
        <v>20</v>
      </c>
      <c r="J583" t="s">
        <v>15</v>
      </c>
      <c r="K583" t="str">
        <f>VLOOKUP(tblSalaries[[#This Row],[Where do you work]],tblCountries[[Actual]:[Mapping]],2,FALSE)</f>
        <v>USA</v>
      </c>
      <c r="L583" t="s">
        <v>9</v>
      </c>
      <c r="M583">
        <v>8</v>
      </c>
    </row>
    <row r="584" spans="2:13" ht="15" customHeight="1">
      <c r="B584" t="s">
        <v>2587</v>
      </c>
      <c r="C584" s="1">
        <v>41055.337256944447</v>
      </c>
      <c r="D584" s="4">
        <v>65000</v>
      </c>
      <c r="E584">
        <v>65000</v>
      </c>
      <c r="F584" t="s">
        <v>6</v>
      </c>
      <c r="G584" s="8">
        <f>tblSalaries[[#This Row],[clean Salary (in local currency)]]*VLOOKUP(tblSalaries[[#This Row],[Currency]],tblXrate[],2,FALSE)</f>
        <v>65000</v>
      </c>
      <c r="H584" t="s">
        <v>153</v>
      </c>
      <c r="I584" t="s">
        <v>20</v>
      </c>
      <c r="J584" t="s">
        <v>15</v>
      </c>
      <c r="K584" t="str">
        <f>VLOOKUP(tblSalaries[[#This Row],[Where do you work]],tblCountries[[Actual]:[Mapping]],2,FALSE)</f>
        <v>USA</v>
      </c>
      <c r="L584" t="s">
        <v>9</v>
      </c>
      <c r="M584">
        <v>3</v>
      </c>
    </row>
    <row r="585" spans="2:13" ht="15" customHeight="1">
      <c r="B585" t="s">
        <v>2588</v>
      </c>
      <c r="C585" s="1">
        <v>41055.339386574073</v>
      </c>
      <c r="D585" s="4">
        <v>120000</v>
      </c>
      <c r="E585">
        <v>120000</v>
      </c>
      <c r="F585" t="s">
        <v>6</v>
      </c>
      <c r="G585" s="8">
        <f>tblSalaries[[#This Row],[clean Salary (in local currency)]]*VLOOKUP(tblSalaries[[#This Row],[Currency]],tblXrate[],2,FALSE)</f>
        <v>120000</v>
      </c>
      <c r="H585" t="s">
        <v>688</v>
      </c>
      <c r="I585" t="s">
        <v>20</v>
      </c>
      <c r="J585" t="s">
        <v>15</v>
      </c>
      <c r="K585" t="str">
        <f>VLOOKUP(tblSalaries[[#This Row],[Where do you work]],tblCountries[[Actual]:[Mapping]],2,FALSE)</f>
        <v>USA</v>
      </c>
      <c r="L585" t="s">
        <v>13</v>
      </c>
      <c r="M585">
        <v>7</v>
      </c>
    </row>
    <row r="586" spans="2:13" ht="15" customHeight="1">
      <c r="B586" t="s">
        <v>2589</v>
      </c>
      <c r="C586" s="1">
        <v>41055.340775462966</v>
      </c>
      <c r="D586" s="4">
        <v>8000</v>
      </c>
      <c r="E586">
        <v>96000</v>
      </c>
      <c r="F586" t="s">
        <v>3910</v>
      </c>
      <c r="G586" s="8">
        <f>tblSalaries[[#This Row],[clean Salary (in local currency)]]*VLOOKUP(tblSalaries[[#This Row],[Currency]],tblXrate[],2,FALSE)</f>
        <v>15092.18020692008</v>
      </c>
      <c r="H586" t="s">
        <v>689</v>
      </c>
      <c r="I586" t="s">
        <v>310</v>
      </c>
      <c r="J586" t="s">
        <v>690</v>
      </c>
      <c r="K586" t="str">
        <f>VLOOKUP(tblSalaries[[#This Row],[Where do you work]],tblCountries[[Actual]:[Mapping]],2,FALSE)</f>
        <v>china</v>
      </c>
      <c r="L586" t="s">
        <v>9</v>
      </c>
      <c r="M586">
        <v>10</v>
      </c>
    </row>
    <row r="587" spans="2:13" ht="15" customHeight="1">
      <c r="B587" t="s">
        <v>2590</v>
      </c>
      <c r="C587" s="1">
        <v>41055.345752314817</v>
      </c>
      <c r="D587" s="4" t="s">
        <v>691</v>
      </c>
      <c r="E587">
        <v>36000</v>
      </c>
      <c r="F587" t="s">
        <v>6</v>
      </c>
      <c r="G587" s="8">
        <f>tblSalaries[[#This Row],[clean Salary (in local currency)]]*VLOOKUP(tblSalaries[[#This Row],[Currency]],tblXrate[],2,FALSE)</f>
        <v>36000</v>
      </c>
      <c r="H587" t="s">
        <v>692</v>
      </c>
      <c r="I587" t="s">
        <v>356</v>
      </c>
      <c r="J587" t="s">
        <v>65</v>
      </c>
      <c r="K587" t="str">
        <f>VLOOKUP(tblSalaries[[#This Row],[Where do you work]],tblCountries[[Actual]:[Mapping]],2,FALSE)</f>
        <v>Russia</v>
      </c>
      <c r="L587" t="s">
        <v>13</v>
      </c>
      <c r="M587">
        <v>10</v>
      </c>
    </row>
    <row r="588" spans="2:13" ht="15" customHeight="1">
      <c r="B588" t="s">
        <v>2591</v>
      </c>
      <c r="C588" s="1">
        <v>41055.354166666664</v>
      </c>
      <c r="D588" s="4" t="s">
        <v>281</v>
      </c>
      <c r="E588">
        <v>50000</v>
      </c>
      <c r="F588" t="s">
        <v>22</v>
      </c>
      <c r="G588" s="8">
        <f>tblSalaries[[#This Row],[clean Salary (in local currency)]]*VLOOKUP(tblSalaries[[#This Row],[Currency]],tblXrate[],2,FALSE)</f>
        <v>63519.971949580387</v>
      </c>
      <c r="H588" t="s">
        <v>20</v>
      </c>
      <c r="I588" t="s">
        <v>20</v>
      </c>
      <c r="J588" t="s">
        <v>24</v>
      </c>
      <c r="K588" t="str">
        <f>VLOOKUP(tblSalaries[[#This Row],[Where do you work]],tblCountries[[Actual]:[Mapping]],2,FALSE)</f>
        <v>Germany</v>
      </c>
      <c r="L588" t="s">
        <v>18</v>
      </c>
      <c r="M588">
        <v>4</v>
      </c>
    </row>
    <row r="589" spans="2:13" ht="15" customHeight="1">
      <c r="B589" t="s">
        <v>2592</v>
      </c>
      <c r="C589" s="1">
        <v>41055.363275462965</v>
      </c>
      <c r="D589" s="4">
        <v>108000</v>
      </c>
      <c r="E589">
        <v>108000</v>
      </c>
      <c r="F589" t="s">
        <v>6</v>
      </c>
      <c r="G589" s="8">
        <f>tblSalaries[[#This Row],[clean Salary (in local currency)]]*VLOOKUP(tblSalaries[[#This Row],[Currency]],tblXrate[],2,FALSE)</f>
        <v>108000</v>
      </c>
      <c r="H589" t="s">
        <v>693</v>
      </c>
      <c r="I589" t="s">
        <v>356</v>
      </c>
      <c r="J589" t="s">
        <v>15</v>
      </c>
      <c r="K589" t="str">
        <f>VLOOKUP(tblSalaries[[#This Row],[Where do you work]],tblCountries[[Actual]:[Mapping]],2,FALSE)</f>
        <v>USA</v>
      </c>
      <c r="L589" t="s">
        <v>18</v>
      </c>
      <c r="M589">
        <v>7</v>
      </c>
    </row>
    <row r="590" spans="2:13" ht="15" customHeight="1">
      <c r="B590" t="s">
        <v>2593</v>
      </c>
      <c r="C590" s="1">
        <v>41055.364976851852</v>
      </c>
      <c r="D590" s="4">
        <v>75000</v>
      </c>
      <c r="E590">
        <v>75000</v>
      </c>
      <c r="F590" t="s">
        <v>6</v>
      </c>
      <c r="G590" s="8">
        <f>tblSalaries[[#This Row],[clean Salary (in local currency)]]*VLOOKUP(tblSalaries[[#This Row],[Currency]],tblXrate[],2,FALSE)</f>
        <v>75000</v>
      </c>
      <c r="H590" t="s">
        <v>14</v>
      </c>
      <c r="I590" t="s">
        <v>20</v>
      </c>
      <c r="J590" t="s">
        <v>15</v>
      </c>
      <c r="K590" t="str">
        <f>VLOOKUP(tblSalaries[[#This Row],[Where do you work]],tblCountries[[Actual]:[Mapping]],2,FALSE)</f>
        <v>USA</v>
      </c>
      <c r="L590" t="s">
        <v>9</v>
      </c>
      <c r="M590">
        <v>5</v>
      </c>
    </row>
    <row r="591" spans="2:13" ht="15" customHeight="1">
      <c r="B591" t="s">
        <v>2594</v>
      </c>
      <c r="C591" s="1">
        <v>41055.368796296294</v>
      </c>
      <c r="D591" s="4" t="s">
        <v>694</v>
      </c>
      <c r="E591">
        <v>400000</v>
      </c>
      <c r="F591" t="s">
        <v>40</v>
      </c>
      <c r="G591" s="8">
        <f>tblSalaries[[#This Row],[clean Salary (in local currency)]]*VLOOKUP(tblSalaries[[#This Row],[Currency]],tblXrate[],2,FALSE)</f>
        <v>7123.1666749770275</v>
      </c>
      <c r="H591" t="s">
        <v>695</v>
      </c>
      <c r="I591" t="s">
        <v>52</v>
      </c>
      <c r="J591" t="s">
        <v>8</v>
      </c>
      <c r="K591" t="str">
        <f>VLOOKUP(tblSalaries[[#This Row],[Where do you work]],tblCountries[[Actual]:[Mapping]],2,FALSE)</f>
        <v>India</v>
      </c>
      <c r="L591" t="s">
        <v>25</v>
      </c>
      <c r="M591">
        <v>3</v>
      </c>
    </row>
    <row r="592" spans="2:13" ht="15" customHeight="1">
      <c r="B592" t="s">
        <v>2595</v>
      </c>
      <c r="C592" s="1">
        <v>41055.369444444441</v>
      </c>
      <c r="D592" s="4">
        <v>50000</v>
      </c>
      <c r="E592">
        <v>50000</v>
      </c>
      <c r="F592" t="s">
        <v>6</v>
      </c>
      <c r="G592" s="8">
        <f>tblSalaries[[#This Row],[clean Salary (in local currency)]]*VLOOKUP(tblSalaries[[#This Row],[Currency]],tblXrate[],2,FALSE)</f>
        <v>50000</v>
      </c>
      <c r="H592" t="s">
        <v>696</v>
      </c>
      <c r="I592" t="s">
        <v>52</v>
      </c>
      <c r="J592" t="s">
        <v>8</v>
      </c>
      <c r="K592" t="str">
        <f>VLOOKUP(tblSalaries[[#This Row],[Where do you work]],tblCountries[[Actual]:[Mapping]],2,FALSE)</f>
        <v>India</v>
      </c>
      <c r="L592" t="s">
        <v>25</v>
      </c>
      <c r="M592">
        <v>25</v>
      </c>
    </row>
    <row r="593" spans="2:13" ht="15" customHeight="1">
      <c r="B593" t="s">
        <v>2596</v>
      </c>
      <c r="C593" s="1">
        <v>41055.371666666666</v>
      </c>
      <c r="D593" s="4">
        <v>45000</v>
      </c>
      <c r="E593">
        <v>45000</v>
      </c>
      <c r="F593" t="s">
        <v>6</v>
      </c>
      <c r="G593" s="8">
        <f>tblSalaries[[#This Row],[clean Salary (in local currency)]]*VLOOKUP(tblSalaries[[#This Row],[Currency]],tblXrate[],2,FALSE)</f>
        <v>45000</v>
      </c>
      <c r="H593" t="s">
        <v>697</v>
      </c>
      <c r="I593" t="s">
        <v>20</v>
      </c>
      <c r="J593" t="s">
        <v>15</v>
      </c>
      <c r="K593" t="str">
        <f>VLOOKUP(tblSalaries[[#This Row],[Where do you work]],tblCountries[[Actual]:[Mapping]],2,FALSE)</f>
        <v>USA</v>
      </c>
      <c r="L593" t="s">
        <v>9</v>
      </c>
      <c r="M593">
        <v>15</v>
      </c>
    </row>
    <row r="594" spans="2:13" ht="15" customHeight="1">
      <c r="B594" t="s">
        <v>2597</v>
      </c>
      <c r="C594" s="1">
        <v>41055.371724537035</v>
      </c>
      <c r="D594" s="4">
        <v>45000</v>
      </c>
      <c r="E594">
        <v>45000</v>
      </c>
      <c r="F594" t="s">
        <v>6</v>
      </c>
      <c r="G594" s="8">
        <f>tblSalaries[[#This Row],[clean Salary (in local currency)]]*VLOOKUP(tblSalaries[[#This Row],[Currency]],tblXrate[],2,FALSE)</f>
        <v>45000</v>
      </c>
      <c r="H594" t="s">
        <v>698</v>
      </c>
      <c r="I594" t="s">
        <v>310</v>
      </c>
      <c r="J594" t="s">
        <v>15</v>
      </c>
      <c r="K594" t="str">
        <f>VLOOKUP(tblSalaries[[#This Row],[Where do you work]],tblCountries[[Actual]:[Mapping]],2,FALSE)</f>
        <v>USA</v>
      </c>
      <c r="L594" t="s">
        <v>9</v>
      </c>
      <c r="M594">
        <v>7</v>
      </c>
    </row>
    <row r="595" spans="2:13" ht="15" customHeight="1">
      <c r="B595" t="s">
        <v>2598</v>
      </c>
      <c r="C595" s="1">
        <v>41055.372372685182</v>
      </c>
      <c r="D595" s="4" t="s">
        <v>699</v>
      </c>
      <c r="E595">
        <v>90000</v>
      </c>
      <c r="F595" t="s">
        <v>6</v>
      </c>
      <c r="G595" s="8">
        <f>tblSalaries[[#This Row],[clean Salary (in local currency)]]*VLOOKUP(tblSalaries[[#This Row],[Currency]],tblXrate[],2,FALSE)</f>
        <v>90000</v>
      </c>
      <c r="H595" t="s">
        <v>700</v>
      </c>
      <c r="I595" t="s">
        <v>52</v>
      </c>
      <c r="J595" t="s">
        <v>15</v>
      </c>
      <c r="K595" t="str">
        <f>VLOOKUP(tblSalaries[[#This Row],[Where do you work]],tblCountries[[Actual]:[Mapping]],2,FALSE)</f>
        <v>USA</v>
      </c>
      <c r="L595" t="s">
        <v>18</v>
      </c>
      <c r="M595">
        <v>20</v>
      </c>
    </row>
    <row r="596" spans="2:13" ht="15" customHeight="1">
      <c r="B596" t="s">
        <v>2599</v>
      </c>
      <c r="C596" s="1">
        <v>41055.374247685184</v>
      </c>
      <c r="D596" s="4" t="s">
        <v>701</v>
      </c>
      <c r="E596">
        <v>240000</v>
      </c>
      <c r="F596" t="s">
        <v>40</v>
      </c>
      <c r="G596" s="8">
        <f>tblSalaries[[#This Row],[clean Salary (in local currency)]]*VLOOKUP(tblSalaries[[#This Row],[Currency]],tblXrate[],2,FALSE)</f>
        <v>4273.9000049862161</v>
      </c>
      <c r="H596" t="s">
        <v>702</v>
      </c>
      <c r="I596" t="s">
        <v>20</v>
      </c>
      <c r="J596" t="s">
        <v>8</v>
      </c>
      <c r="K596" t="str">
        <f>VLOOKUP(tblSalaries[[#This Row],[Where do you work]],tblCountries[[Actual]:[Mapping]],2,FALSE)</f>
        <v>India</v>
      </c>
      <c r="L596" t="s">
        <v>18</v>
      </c>
      <c r="M596">
        <v>5</v>
      </c>
    </row>
    <row r="597" spans="2:13" ht="15" customHeight="1">
      <c r="B597" t="s">
        <v>2600</v>
      </c>
      <c r="C597" s="1">
        <v>41055.394814814812</v>
      </c>
      <c r="D597" s="4">
        <v>50000</v>
      </c>
      <c r="E597">
        <v>50000</v>
      </c>
      <c r="F597" t="s">
        <v>6</v>
      </c>
      <c r="G597" s="8">
        <f>tblSalaries[[#This Row],[clean Salary (in local currency)]]*VLOOKUP(tblSalaries[[#This Row],[Currency]],tblXrate[],2,FALSE)</f>
        <v>50000</v>
      </c>
      <c r="H597" t="s">
        <v>703</v>
      </c>
      <c r="I597" t="s">
        <v>52</v>
      </c>
      <c r="J597" t="s">
        <v>8</v>
      </c>
      <c r="K597" t="str">
        <f>VLOOKUP(tblSalaries[[#This Row],[Where do you work]],tblCountries[[Actual]:[Mapping]],2,FALSE)</f>
        <v>India</v>
      </c>
      <c r="L597" t="s">
        <v>25</v>
      </c>
      <c r="M597">
        <v>10</v>
      </c>
    </row>
    <row r="598" spans="2:13" ht="15" customHeight="1">
      <c r="B598" t="s">
        <v>2601</v>
      </c>
      <c r="C598" s="1">
        <v>41055.39502314815</v>
      </c>
      <c r="D598" s="4">
        <v>65000</v>
      </c>
      <c r="E598">
        <v>65000</v>
      </c>
      <c r="F598" t="s">
        <v>6</v>
      </c>
      <c r="G598" s="8">
        <f>tblSalaries[[#This Row],[clean Salary (in local currency)]]*VLOOKUP(tblSalaries[[#This Row],[Currency]],tblXrate[],2,FALSE)</f>
        <v>65000</v>
      </c>
      <c r="H598" t="s">
        <v>704</v>
      </c>
      <c r="I598" t="s">
        <v>20</v>
      </c>
      <c r="J598" t="s">
        <v>15</v>
      </c>
      <c r="K598" t="str">
        <f>VLOOKUP(tblSalaries[[#This Row],[Where do you work]],tblCountries[[Actual]:[Mapping]],2,FALSE)</f>
        <v>USA</v>
      </c>
      <c r="L598" t="s">
        <v>18</v>
      </c>
      <c r="M598">
        <v>17</v>
      </c>
    </row>
    <row r="599" spans="2:13" ht="15" customHeight="1">
      <c r="B599" t="s">
        <v>2602</v>
      </c>
      <c r="C599" s="1">
        <v>41055.400324074071</v>
      </c>
      <c r="D599" s="4">
        <v>70000</v>
      </c>
      <c r="E599">
        <v>70000</v>
      </c>
      <c r="F599" t="s">
        <v>6</v>
      </c>
      <c r="G599" s="8">
        <f>tblSalaries[[#This Row],[clean Salary (in local currency)]]*VLOOKUP(tblSalaries[[#This Row],[Currency]],tblXrate[],2,FALSE)</f>
        <v>70000</v>
      </c>
      <c r="H599" t="s">
        <v>705</v>
      </c>
      <c r="I599" t="s">
        <v>20</v>
      </c>
      <c r="J599" t="s">
        <v>15</v>
      </c>
      <c r="K599" t="str">
        <f>VLOOKUP(tblSalaries[[#This Row],[Where do you work]],tblCountries[[Actual]:[Mapping]],2,FALSE)</f>
        <v>USA</v>
      </c>
      <c r="L599" t="s">
        <v>18</v>
      </c>
      <c r="M599">
        <v>18</v>
      </c>
    </row>
    <row r="600" spans="2:13" ht="15" customHeight="1">
      <c r="B600" t="s">
        <v>2603</v>
      </c>
      <c r="C600" s="1">
        <v>41055.410960648151</v>
      </c>
      <c r="D600" s="4">
        <v>160000</v>
      </c>
      <c r="E600">
        <v>160000</v>
      </c>
      <c r="F600" t="s">
        <v>6</v>
      </c>
      <c r="G600" s="8">
        <f>tblSalaries[[#This Row],[clean Salary (in local currency)]]*VLOOKUP(tblSalaries[[#This Row],[Currency]],tblXrate[],2,FALSE)</f>
        <v>160000</v>
      </c>
      <c r="H600" t="s">
        <v>706</v>
      </c>
      <c r="I600" t="s">
        <v>20</v>
      </c>
      <c r="J600" t="s">
        <v>15</v>
      </c>
      <c r="K600" t="str">
        <f>VLOOKUP(tblSalaries[[#This Row],[Where do you work]],tblCountries[[Actual]:[Mapping]],2,FALSE)</f>
        <v>USA</v>
      </c>
      <c r="L600" t="s">
        <v>9</v>
      </c>
      <c r="M600">
        <v>5</v>
      </c>
    </row>
    <row r="601" spans="2:13" ht="15" customHeight="1">
      <c r="B601" t="s">
        <v>2604</v>
      </c>
      <c r="C601" s="1">
        <v>41055.411365740743</v>
      </c>
      <c r="D601" s="4">
        <v>100000</v>
      </c>
      <c r="E601">
        <v>100000</v>
      </c>
      <c r="F601" t="s">
        <v>82</v>
      </c>
      <c r="G601" s="8">
        <f>tblSalaries[[#This Row],[clean Salary (in local currency)]]*VLOOKUP(tblSalaries[[#This Row],[Currency]],tblXrate[],2,FALSE)</f>
        <v>101990.96564026357</v>
      </c>
      <c r="H601" t="s">
        <v>707</v>
      </c>
      <c r="I601" t="s">
        <v>52</v>
      </c>
      <c r="J601" t="s">
        <v>84</v>
      </c>
      <c r="K601" t="str">
        <f>VLOOKUP(tblSalaries[[#This Row],[Where do you work]],tblCountries[[Actual]:[Mapping]],2,FALSE)</f>
        <v>Australia</v>
      </c>
      <c r="L601" t="s">
        <v>18</v>
      </c>
      <c r="M601">
        <v>20</v>
      </c>
    </row>
    <row r="602" spans="2:13" ht="15" customHeight="1">
      <c r="B602" t="s">
        <v>2605</v>
      </c>
      <c r="C602" s="1">
        <v>41055.417685185188</v>
      </c>
      <c r="D602" s="4">
        <v>380000</v>
      </c>
      <c r="E602">
        <v>380000</v>
      </c>
      <c r="F602" t="s">
        <v>40</v>
      </c>
      <c r="G602" s="8">
        <f>tblSalaries[[#This Row],[clean Salary (in local currency)]]*VLOOKUP(tblSalaries[[#This Row],[Currency]],tblXrate[],2,FALSE)</f>
        <v>6767.0083412281756</v>
      </c>
      <c r="H602" t="s">
        <v>709</v>
      </c>
      <c r="I602" t="s">
        <v>52</v>
      </c>
      <c r="J602" t="s">
        <v>8</v>
      </c>
      <c r="K602" t="str">
        <f>VLOOKUP(tblSalaries[[#This Row],[Where do you work]],tblCountries[[Actual]:[Mapping]],2,FALSE)</f>
        <v>India</v>
      </c>
      <c r="L602" t="s">
        <v>9</v>
      </c>
      <c r="M602">
        <v>10</v>
      </c>
    </row>
    <row r="603" spans="2:13" ht="15" customHeight="1">
      <c r="B603" t="s">
        <v>2606</v>
      </c>
      <c r="C603" s="1">
        <v>41055.430960648147</v>
      </c>
      <c r="D603" s="4">
        <v>30000</v>
      </c>
      <c r="E603">
        <v>30000</v>
      </c>
      <c r="F603" t="s">
        <v>6</v>
      </c>
      <c r="G603" s="8">
        <f>tblSalaries[[#This Row],[clean Salary (in local currency)]]*VLOOKUP(tblSalaries[[#This Row],[Currency]],tblXrate[],2,FALSE)</f>
        <v>30000</v>
      </c>
      <c r="H603" t="s">
        <v>710</v>
      </c>
      <c r="I603" t="s">
        <v>20</v>
      </c>
      <c r="J603" t="s">
        <v>15</v>
      </c>
      <c r="K603" t="str">
        <f>VLOOKUP(tblSalaries[[#This Row],[Where do you work]],tblCountries[[Actual]:[Mapping]],2,FALSE)</f>
        <v>USA</v>
      </c>
      <c r="L603" t="s">
        <v>18</v>
      </c>
      <c r="M603">
        <v>8</v>
      </c>
    </row>
    <row r="604" spans="2:13" ht="15" customHeight="1">
      <c r="B604" t="s">
        <v>2607</v>
      </c>
      <c r="C604" s="1">
        <v>41055.43246527778</v>
      </c>
      <c r="D604" s="4" t="s">
        <v>711</v>
      </c>
      <c r="E604">
        <v>420000</v>
      </c>
      <c r="F604" t="s">
        <v>40</v>
      </c>
      <c r="G604" s="8">
        <f>tblSalaries[[#This Row],[clean Salary (in local currency)]]*VLOOKUP(tblSalaries[[#This Row],[Currency]],tblXrate[],2,FALSE)</f>
        <v>7479.3250087258784</v>
      </c>
      <c r="H604" t="s">
        <v>712</v>
      </c>
      <c r="I604" t="s">
        <v>20</v>
      </c>
      <c r="J604" t="s">
        <v>8</v>
      </c>
      <c r="K604" t="str">
        <f>VLOOKUP(tblSalaries[[#This Row],[Where do you work]],tblCountries[[Actual]:[Mapping]],2,FALSE)</f>
        <v>India</v>
      </c>
      <c r="L604" t="s">
        <v>9</v>
      </c>
      <c r="M604">
        <v>3</v>
      </c>
    </row>
    <row r="605" spans="2:13" ht="15" customHeight="1">
      <c r="B605" t="s">
        <v>2608</v>
      </c>
      <c r="C605" s="1">
        <v>41055.438680555555</v>
      </c>
      <c r="D605" s="4">
        <v>61000</v>
      </c>
      <c r="E605">
        <v>61000</v>
      </c>
      <c r="F605" t="s">
        <v>6</v>
      </c>
      <c r="G605" s="8">
        <f>tblSalaries[[#This Row],[clean Salary (in local currency)]]*VLOOKUP(tblSalaries[[#This Row],[Currency]],tblXrate[],2,FALSE)</f>
        <v>61000</v>
      </c>
      <c r="H605" t="s">
        <v>713</v>
      </c>
      <c r="I605" t="s">
        <v>52</v>
      </c>
      <c r="J605" t="s">
        <v>15</v>
      </c>
      <c r="K605" t="str">
        <f>VLOOKUP(tblSalaries[[#This Row],[Where do you work]],tblCountries[[Actual]:[Mapping]],2,FALSE)</f>
        <v>USA</v>
      </c>
      <c r="L605" t="s">
        <v>9</v>
      </c>
      <c r="M605">
        <v>5</v>
      </c>
    </row>
    <row r="606" spans="2:13" ht="15" customHeight="1">
      <c r="B606" t="s">
        <v>2609</v>
      </c>
      <c r="C606" s="1">
        <v>41055.438969907409</v>
      </c>
      <c r="D606" s="4" t="s">
        <v>714</v>
      </c>
      <c r="E606">
        <v>13800</v>
      </c>
      <c r="F606" t="s">
        <v>6</v>
      </c>
      <c r="G606" s="8">
        <f>tblSalaries[[#This Row],[clean Salary (in local currency)]]*VLOOKUP(tblSalaries[[#This Row],[Currency]],tblXrate[],2,FALSE)</f>
        <v>13800</v>
      </c>
      <c r="H606" t="s">
        <v>715</v>
      </c>
      <c r="I606" t="s">
        <v>488</v>
      </c>
      <c r="J606" t="s">
        <v>716</v>
      </c>
      <c r="K606" t="str">
        <f>VLOOKUP(tblSalaries[[#This Row],[Where do you work]],tblCountries[[Actual]:[Mapping]],2,FALSE)</f>
        <v>Sri Lanka</v>
      </c>
      <c r="L606" t="s">
        <v>9</v>
      </c>
      <c r="M606">
        <v>20</v>
      </c>
    </row>
    <row r="607" spans="2:13" ht="15" customHeight="1">
      <c r="B607" t="s">
        <v>2610</v>
      </c>
      <c r="C607" s="1">
        <v>41055.4452662037</v>
      </c>
      <c r="D607" s="4" t="s">
        <v>717</v>
      </c>
      <c r="E607">
        <v>850000</v>
      </c>
      <c r="F607" t="s">
        <v>40</v>
      </c>
      <c r="G607" s="8">
        <f>tblSalaries[[#This Row],[clean Salary (in local currency)]]*VLOOKUP(tblSalaries[[#This Row],[Currency]],tblXrate[],2,FALSE)</f>
        <v>15136.729184326183</v>
      </c>
      <c r="H607" t="s">
        <v>108</v>
      </c>
      <c r="I607" t="s">
        <v>20</v>
      </c>
      <c r="J607" t="s">
        <v>8</v>
      </c>
      <c r="K607" t="str">
        <f>VLOOKUP(tblSalaries[[#This Row],[Where do you work]],tblCountries[[Actual]:[Mapping]],2,FALSE)</f>
        <v>India</v>
      </c>
      <c r="L607" t="s">
        <v>9</v>
      </c>
      <c r="M607">
        <v>6</v>
      </c>
    </row>
    <row r="608" spans="2:13" ht="15" customHeight="1">
      <c r="B608" t="s">
        <v>2611</v>
      </c>
      <c r="C608" s="1">
        <v>41055.447141203702</v>
      </c>
      <c r="D608" s="4">
        <v>1800000</v>
      </c>
      <c r="E608">
        <v>1800000</v>
      </c>
      <c r="F608" t="s">
        <v>40</v>
      </c>
      <c r="G608" s="8">
        <f>tblSalaries[[#This Row],[clean Salary (in local currency)]]*VLOOKUP(tblSalaries[[#This Row],[Currency]],tblXrate[],2,FALSE)</f>
        <v>32054.250037396621</v>
      </c>
      <c r="H608" t="s">
        <v>718</v>
      </c>
      <c r="I608" t="s">
        <v>52</v>
      </c>
      <c r="J608" t="s">
        <v>8</v>
      </c>
      <c r="K608" t="str">
        <f>VLOOKUP(tblSalaries[[#This Row],[Where do you work]],tblCountries[[Actual]:[Mapping]],2,FALSE)</f>
        <v>India</v>
      </c>
      <c r="L608" t="s">
        <v>18</v>
      </c>
      <c r="M608">
        <v>10</v>
      </c>
    </row>
    <row r="609" spans="2:13" ht="15" customHeight="1">
      <c r="B609" t="s">
        <v>2612</v>
      </c>
      <c r="C609" s="1">
        <v>41055.452141203707</v>
      </c>
      <c r="D609" s="4">
        <v>80000</v>
      </c>
      <c r="E609">
        <v>80000</v>
      </c>
      <c r="F609" t="s">
        <v>6</v>
      </c>
      <c r="G609" s="8">
        <f>tblSalaries[[#This Row],[clean Salary (in local currency)]]*VLOOKUP(tblSalaries[[#This Row],[Currency]],tblXrate[],2,FALSE)</f>
        <v>80000</v>
      </c>
      <c r="H609" t="s">
        <v>719</v>
      </c>
      <c r="I609" t="s">
        <v>488</v>
      </c>
      <c r="J609" t="s">
        <v>15</v>
      </c>
      <c r="K609" t="str">
        <f>VLOOKUP(tblSalaries[[#This Row],[Where do you work]],tblCountries[[Actual]:[Mapping]],2,FALSE)</f>
        <v>USA</v>
      </c>
      <c r="L609" t="s">
        <v>9</v>
      </c>
      <c r="M609">
        <v>15</v>
      </c>
    </row>
    <row r="610" spans="2:13" ht="15" customHeight="1">
      <c r="B610" t="s">
        <v>2613</v>
      </c>
      <c r="C610" s="1">
        <v>41055.454421296294</v>
      </c>
      <c r="D610" s="4">
        <v>21000</v>
      </c>
      <c r="E610">
        <v>21000</v>
      </c>
      <c r="F610" t="s">
        <v>6</v>
      </c>
      <c r="G610" s="8">
        <f>tblSalaries[[#This Row],[clean Salary (in local currency)]]*VLOOKUP(tblSalaries[[#This Row],[Currency]],tblXrate[],2,FALSE)</f>
        <v>21000</v>
      </c>
      <c r="H610" t="s">
        <v>52</v>
      </c>
      <c r="I610" t="s">
        <v>52</v>
      </c>
      <c r="J610" t="s">
        <v>8</v>
      </c>
      <c r="K610" t="str">
        <f>VLOOKUP(tblSalaries[[#This Row],[Where do you work]],tblCountries[[Actual]:[Mapping]],2,FALSE)</f>
        <v>India</v>
      </c>
      <c r="L610" t="s">
        <v>13</v>
      </c>
      <c r="M610">
        <v>23</v>
      </c>
    </row>
    <row r="611" spans="2:13" ht="15" customHeight="1">
      <c r="B611" t="s">
        <v>2614</v>
      </c>
      <c r="C611" s="1">
        <v>41055.457754629628</v>
      </c>
      <c r="D611" s="4">
        <v>250000</v>
      </c>
      <c r="E611">
        <v>250000</v>
      </c>
      <c r="F611" t="s">
        <v>86</v>
      </c>
      <c r="G611" s="8">
        <f>tblSalaries[[#This Row],[clean Salary (in local currency)]]*VLOOKUP(tblSalaries[[#This Row],[Currency]],tblXrate[],2,FALSE)</f>
        <v>245840.3807575817</v>
      </c>
      <c r="H611" t="s">
        <v>207</v>
      </c>
      <c r="I611" t="s">
        <v>20</v>
      </c>
      <c r="J611" t="s">
        <v>88</v>
      </c>
      <c r="K611" t="str">
        <f>VLOOKUP(tblSalaries[[#This Row],[Where do you work]],tblCountries[[Actual]:[Mapping]],2,FALSE)</f>
        <v>Canada</v>
      </c>
      <c r="L611" t="s">
        <v>9</v>
      </c>
      <c r="M611">
        <v>32</v>
      </c>
    </row>
    <row r="612" spans="2:13" ht="15" customHeight="1">
      <c r="B612" t="s">
        <v>2615</v>
      </c>
      <c r="C612" s="1">
        <v>41055.458090277774</v>
      </c>
      <c r="D612" s="4" t="s">
        <v>720</v>
      </c>
      <c r="E612">
        <v>160000</v>
      </c>
      <c r="F612" t="s">
        <v>40</v>
      </c>
      <c r="G612" s="8">
        <f>tblSalaries[[#This Row],[clean Salary (in local currency)]]*VLOOKUP(tblSalaries[[#This Row],[Currency]],tblXrate[],2,FALSE)</f>
        <v>2849.2666699908109</v>
      </c>
      <c r="H612" t="s">
        <v>721</v>
      </c>
      <c r="I612" t="s">
        <v>3999</v>
      </c>
      <c r="J612" t="s">
        <v>8</v>
      </c>
      <c r="K612" t="str">
        <f>VLOOKUP(tblSalaries[[#This Row],[Where do you work]],tblCountries[[Actual]:[Mapping]],2,FALSE)</f>
        <v>India</v>
      </c>
      <c r="L612" t="s">
        <v>13</v>
      </c>
      <c r="M612">
        <v>3</v>
      </c>
    </row>
    <row r="613" spans="2:13" ht="15" customHeight="1">
      <c r="B613" t="s">
        <v>2616</v>
      </c>
      <c r="C613" s="1">
        <v>41055.459675925929</v>
      </c>
      <c r="D613" s="4">
        <v>700</v>
      </c>
      <c r="E613">
        <v>8400</v>
      </c>
      <c r="F613" t="s">
        <v>6</v>
      </c>
      <c r="G613" s="8">
        <f>tblSalaries[[#This Row],[clean Salary (in local currency)]]*VLOOKUP(tblSalaries[[#This Row],[Currency]],tblXrate[],2,FALSE)</f>
        <v>8400</v>
      </c>
      <c r="H613" t="s">
        <v>722</v>
      </c>
      <c r="I613" t="s">
        <v>52</v>
      </c>
      <c r="J613" t="s">
        <v>8</v>
      </c>
      <c r="K613" t="str">
        <f>VLOOKUP(tblSalaries[[#This Row],[Where do you work]],tblCountries[[Actual]:[Mapping]],2,FALSE)</f>
        <v>India</v>
      </c>
      <c r="L613" t="s">
        <v>13</v>
      </c>
      <c r="M613">
        <v>26</v>
      </c>
    </row>
    <row r="614" spans="2:13" ht="15" customHeight="1">
      <c r="B614" t="s">
        <v>2617</v>
      </c>
      <c r="C614" s="1">
        <v>41055.460439814815</v>
      </c>
      <c r="D614" s="4" t="s">
        <v>723</v>
      </c>
      <c r="E614">
        <v>85000</v>
      </c>
      <c r="F614" t="s">
        <v>82</v>
      </c>
      <c r="G614" s="8">
        <f>tblSalaries[[#This Row],[clean Salary (in local currency)]]*VLOOKUP(tblSalaries[[#This Row],[Currency]],tblXrate[],2,FALSE)</f>
        <v>86692.320794224041</v>
      </c>
      <c r="H614" t="s">
        <v>646</v>
      </c>
      <c r="I614" t="s">
        <v>356</v>
      </c>
      <c r="J614" t="s">
        <v>84</v>
      </c>
      <c r="K614" t="str">
        <f>VLOOKUP(tblSalaries[[#This Row],[Where do you work]],tblCountries[[Actual]:[Mapping]],2,FALSE)</f>
        <v>Australia</v>
      </c>
      <c r="L614" t="s">
        <v>25</v>
      </c>
      <c r="M614">
        <v>20</v>
      </c>
    </row>
    <row r="615" spans="2:13" ht="15" customHeight="1">
      <c r="B615" t="s">
        <v>2618</v>
      </c>
      <c r="C615" s="1">
        <v>41055.460486111115</v>
      </c>
      <c r="D615" s="4">
        <v>50000</v>
      </c>
      <c r="E615">
        <v>50000</v>
      </c>
      <c r="F615" t="s">
        <v>6</v>
      </c>
      <c r="G615" s="8">
        <f>tblSalaries[[#This Row],[clean Salary (in local currency)]]*VLOOKUP(tblSalaries[[#This Row],[Currency]],tblXrate[],2,FALSE)</f>
        <v>50000</v>
      </c>
      <c r="H615" t="s">
        <v>724</v>
      </c>
      <c r="I615" t="s">
        <v>52</v>
      </c>
      <c r="J615" t="s">
        <v>15</v>
      </c>
      <c r="K615" t="str">
        <f>VLOOKUP(tblSalaries[[#This Row],[Where do you work]],tblCountries[[Actual]:[Mapping]],2,FALSE)</f>
        <v>USA</v>
      </c>
      <c r="L615" t="s">
        <v>9</v>
      </c>
      <c r="M615">
        <v>20</v>
      </c>
    </row>
    <row r="616" spans="2:13" ht="15" customHeight="1">
      <c r="B616" t="s">
        <v>2619</v>
      </c>
      <c r="C616" s="1">
        <v>41055.460972222223</v>
      </c>
      <c r="D616" s="4">
        <v>4000</v>
      </c>
      <c r="E616">
        <v>4000</v>
      </c>
      <c r="F616" t="s">
        <v>6</v>
      </c>
      <c r="G616" s="8">
        <f>tblSalaries[[#This Row],[clean Salary (in local currency)]]*VLOOKUP(tblSalaries[[#This Row],[Currency]],tblXrate[],2,FALSE)</f>
        <v>4000</v>
      </c>
      <c r="H616" t="s">
        <v>721</v>
      </c>
      <c r="I616" t="s">
        <v>3999</v>
      </c>
      <c r="J616" t="s">
        <v>8</v>
      </c>
      <c r="K616" t="str">
        <f>VLOOKUP(tblSalaries[[#This Row],[Where do you work]],tblCountries[[Actual]:[Mapping]],2,FALSE)</f>
        <v>India</v>
      </c>
      <c r="L616" t="s">
        <v>13</v>
      </c>
      <c r="M616">
        <v>6</v>
      </c>
    </row>
    <row r="617" spans="2:13" ht="15" customHeight="1">
      <c r="B617" t="s">
        <v>2620</v>
      </c>
      <c r="C617" s="1">
        <v>41055.462326388886</v>
      </c>
      <c r="D617" s="4">
        <v>100000</v>
      </c>
      <c r="E617">
        <v>100000</v>
      </c>
      <c r="F617" t="s">
        <v>82</v>
      </c>
      <c r="G617" s="8">
        <f>tblSalaries[[#This Row],[clean Salary (in local currency)]]*VLOOKUP(tblSalaries[[#This Row],[Currency]],tblXrate[],2,FALSE)</f>
        <v>101990.96564026357</v>
      </c>
      <c r="H617" t="s">
        <v>207</v>
      </c>
      <c r="I617" t="s">
        <v>20</v>
      </c>
      <c r="J617" t="s">
        <v>84</v>
      </c>
      <c r="K617" t="str">
        <f>VLOOKUP(tblSalaries[[#This Row],[Where do you work]],tblCountries[[Actual]:[Mapping]],2,FALSE)</f>
        <v>Australia</v>
      </c>
      <c r="L617" t="s">
        <v>13</v>
      </c>
      <c r="M617">
        <v>1</v>
      </c>
    </row>
    <row r="618" spans="2:13" ht="15" customHeight="1">
      <c r="B618" t="s">
        <v>2621</v>
      </c>
      <c r="C618" s="1">
        <v>41055.462476851855</v>
      </c>
      <c r="D618" s="4">
        <v>95000</v>
      </c>
      <c r="E618">
        <v>95000</v>
      </c>
      <c r="F618" t="s">
        <v>6</v>
      </c>
      <c r="G618" s="8">
        <f>tblSalaries[[#This Row],[clean Salary (in local currency)]]*VLOOKUP(tblSalaries[[#This Row],[Currency]],tblXrate[],2,FALSE)</f>
        <v>95000</v>
      </c>
      <c r="H618" t="s">
        <v>564</v>
      </c>
      <c r="I618" t="s">
        <v>52</v>
      </c>
      <c r="J618" t="s">
        <v>15</v>
      </c>
      <c r="K618" t="str">
        <f>VLOOKUP(tblSalaries[[#This Row],[Where do you work]],tblCountries[[Actual]:[Mapping]],2,FALSE)</f>
        <v>USA</v>
      </c>
      <c r="L618" t="s">
        <v>25</v>
      </c>
      <c r="M618">
        <v>10</v>
      </c>
    </row>
    <row r="619" spans="2:13" ht="15" customHeight="1">
      <c r="B619" t="s">
        <v>2622</v>
      </c>
      <c r="C619" s="1">
        <v>41055.463206018518</v>
      </c>
      <c r="D619" s="4">
        <v>10000</v>
      </c>
      <c r="E619">
        <v>10000</v>
      </c>
      <c r="F619" t="s">
        <v>6</v>
      </c>
      <c r="G619" s="8">
        <f>tblSalaries[[#This Row],[clean Salary (in local currency)]]*VLOOKUP(tblSalaries[[#This Row],[Currency]],tblXrate[],2,FALSE)</f>
        <v>10000</v>
      </c>
      <c r="H619" t="s">
        <v>725</v>
      </c>
      <c r="I619" t="s">
        <v>52</v>
      </c>
      <c r="J619" t="s">
        <v>726</v>
      </c>
      <c r="K619" t="str">
        <f>VLOOKUP(tblSalaries[[#This Row],[Where do you work]],tblCountries[[Actual]:[Mapping]],2,FALSE)</f>
        <v>Indonesia</v>
      </c>
      <c r="L619" t="s">
        <v>18</v>
      </c>
      <c r="M619">
        <v>5</v>
      </c>
    </row>
    <row r="620" spans="2:13" ht="15" customHeight="1">
      <c r="B620" t="s">
        <v>2623</v>
      </c>
      <c r="C620" s="1">
        <v>41055.464895833335</v>
      </c>
      <c r="D620" s="4">
        <v>4200</v>
      </c>
      <c r="E620">
        <v>4200</v>
      </c>
      <c r="F620" t="s">
        <v>6</v>
      </c>
      <c r="G620" s="8">
        <f>tblSalaries[[#This Row],[clean Salary (in local currency)]]*VLOOKUP(tblSalaries[[#This Row],[Currency]],tblXrate[],2,FALSE)</f>
        <v>4200</v>
      </c>
      <c r="H620" t="s">
        <v>721</v>
      </c>
      <c r="I620" t="s">
        <v>3999</v>
      </c>
      <c r="J620" t="s">
        <v>8</v>
      </c>
      <c r="K620" t="str">
        <f>VLOOKUP(tblSalaries[[#This Row],[Where do you work]],tblCountries[[Actual]:[Mapping]],2,FALSE)</f>
        <v>India</v>
      </c>
      <c r="L620" t="s">
        <v>13</v>
      </c>
      <c r="M620">
        <v>4</v>
      </c>
    </row>
    <row r="621" spans="2:13" ht="15" customHeight="1">
      <c r="B621" t="s">
        <v>2624</v>
      </c>
      <c r="C621" s="1">
        <v>41055.465543981481</v>
      </c>
      <c r="D621" s="4" t="s">
        <v>727</v>
      </c>
      <c r="E621">
        <v>720000</v>
      </c>
      <c r="F621" t="s">
        <v>40</v>
      </c>
      <c r="G621" s="8">
        <f>tblSalaries[[#This Row],[clean Salary (in local currency)]]*VLOOKUP(tblSalaries[[#This Row],[Currency]],tblXrate[],2,FALSE)</f>
        <v>12821.700014958649</v>
      </c>
      <c r="H621" t="s">
        <v>728</v>
      </c>
      <c r="I621" t="s">
        <v>52</v>
      </c>
      <c r="J621" t="s">
        <v>8</v>
      </c>
      <c r="K621" t="str">
        <f>VLOOKUP(tblSalaries[[#This Row],[Where do you work]],tblCountries[[Actual]:[Mapping]],2,FALSE)</f>
        <v>India</v>
      </c>
      <c r="L621" t="s">
        <v>9</v>
      </c>
      <c r="M621">
        <v>12</v>
      </c>
    </row>
    <row r="622" spans="2:13" ht="15" customHeight="1">
      <c r="B622" t="s">
        <v>2625</v>
      </c>
      <c r="C622" s="1">
        <v>41055.47078703704</v>
      </c>
      <c r="D622" s="4">
        <v>39000</v>
      </c>
      <c r="E622">
        <v>39000</v>
      </c>
      <c r="F622" t="s">
        <v>6</v>
      </c>
      <c r="G622" s="8">
        <f>tblSalaries[[#This Row],[clean Salary (in local currency)]]*VLOOKUP(tblSalaries[[#This Row],[Currency]],tblXrate[],2,FALSE)</f>
        <v>39000</v>
      </c>
      <c r="H622" t="s">
        <v>729</v>
      </c>
      <c r="I622" t="s">
        <v>20</v>
      </c>
      <c r="J622" t="s">
        <v>15</v>
      </c>
      <c r="K622" t="str">
        <f>VLOOKUP(tblSalaries[[#This Row],[Where do you work]],tblCountries[[Actual]:[Mapping]],2,FALSE)</f>
        <v>USA</v>
      </c>
      <c r="L622" t="s">
        <v>13</v>
      </c>
      <c r="M622">
        <v>3</v>
      </c>
    </row>
    <row r="623" spans="2:13" ht="15" customHeight="1">
      <c r="B623" t="s">
        <v>2626</v>
      </c>
      <c r="C623" s="1">
        <v>41055.476921296293</v>
      </c>
      <c r="D623" s="4">
        <v>60000</v>
      </c>
      <c r="E623">
        <v>60000</v>
      </c>
      <c r="F623" t="s">
        <v>6</v>
      </c>
      <c r="G623" s="8">
        <f>tblSalaries[[#This Row],[clean Salary (in local currency)]]*VLOOKUP(tblSalaries[[#This Row],[Currency]],tblXrate[],2,FALSE)</f>
        <v>60000</v>
      </c>
      <c r="H623" t="s">
        <v>42</v>
      </c>
      <c r="I623" t="s">
        <v>20</v>
      </c>
      <c r="J623" t="s">
        <v>15</v>
      </c>
      <c r="K623" t="str">
        <f>VLOOKUP(tblSalaries[[#This Row],[Where do you work]],tblCountries[[Actual]:[Mapping]],2,FALSE)</f>
        <v>USA</v>
      </c>
      <c r="L623" t="s">
        <v>9</v>
      </c>
      <c r="M623">
        <v>12</v>
      </c>
    </row>
    <row r="624" spans="2:13" ht="15" customHeight="1">
      <c r="B624" t="s">
        <v>2627</v>
      </c>
      <c r="C624" s="1">
        <v>41055.479618055557</v>
      </c>
      <c r="D624" s="4" t="s">
        <v>730</v>
      </c>
      <c r="E624">
        <v>170000</v>
      </c>
      <c r="F624" t="s">
        <v>82</v>
      </c>
      <c r="G624" s="8">
        <f>tblSalaries[[#This Row],[clean Salary (in local currency)]]*VLOOKUP(tblSalaries[[#This Row],[Currency]],tblXrate[],2,FALSE)</f>
        <v>173384.64158844808</v>
      </c>
      <c r="H624" t="s">
        <v>731</v>
      </c>
      <c r="I624" t="s">
        <v>20</v>
      </c>
      <c r="J624" t="s">
        <v>84</v>
      </c>
      <c r="K624" t="str">
        <f>VLOOKUP(tblSalaries[[#This Row],[Where do you work]],tblCountries[[Actual]:[Mapping]],2,FALSE)</f>
        <v>Australia</v>
      </c>
      <c r="L624" t="s">
        <v>13</v>
      </c>
      <c r="M624">
        <v>10</v>
      </c>
    </row>
    <row r="625" spans="2:13" ht="15" customHeight="1">
      <c r="B625" t="s">
        <v>2628</v>
      </c>
      <c r="C625" s="1">
        <v>41055.479953703703</v>
      </c>
      <c r="D625" s="4">
        <v>125000</v>
      </c>
      <c r="E625">
        <v>125000</v>
      </c>
      <c r="F625" t="s">
        <v>6</v>
      </c>
      <c r="G625" s="8">
        <f>tblSalaries[[#This Row],[clean Salary (in local currency)]]*VLOOKUP(tblSalaries[[#This Row],[Currency]],tblXrate[],2,FALSE)</f>
        <v>125000</v>
      </c>
      <c r="H625" t="s">
        <v>20</v>
      </c>
      <c r="I625" t="s">
        <v>20</v>
      </c>
      <c r="J625" t="s">
        <v>15</v>
      </c>
      <c r="K625" t="str">
        <f>VLOOKUP(tblSalaries[[#This Row],[Where do you work]],tblCountries[[Actual]:[Mapping]],2,FALSE)</f>
        <v>USA</v>
      </c>
      <c r="L625" t="s">
        <v>18</v>
      </c>
      <c r="M625">
        <v>20</v>
      </c>
    </row>
    <row r="626" spans="2:13" ht="15" customHeight="1">
      <c r="B626" t="s">
        <v>2629</v>
      </c>
      <c r="C626" s="1">
        <v>41055.480462962965</v>
      </c>
      <c r="D626" s="4">
        <v>78000</v>
      </c>
      <c r="E626">
        <v>78000</v>
      </c>
      <c r="F626" t="s">
        <v>82</v>
      </c>
      <c r="G626" s="8">
        <f>tblSalaries[[#This Row],[clean Salary (in local currency)]]*VLOOKUP(tblSalaries[[#This Row],[Currency]],tblXrate[],2,FALSE)</f>
        <v>79552.953199405587</v>
      </c>
      <c r="H626" t="s">
        <v>732</v>
      </c>
      <c r="I626" t="s">
        <v>310</v>
      </c>
      <c r="J626" t="s">
        <v>84</v>
      </c>
      <c r="K626" t="str">
        <f>VLOOKUP(tblSalaries[[#This Row],[Where do you work]],tblCountries[[Actual]:[Mapping]],2,FALSE)</f>
        <v>Australia</v>
      </c>
      <c r="L626" t="s">
        <v>13</v>
      </c>
      <c r="M626">
        <v>4</v>
      </c>
    </row>
    <row r="627" spans="2:13" ht="15" customHeight="1">
      <c r="B627" t="s">
        <v>2630</v>
      </c>
      <c r="C627" s="1">
        <v>41055.48337962963</v>
      </c>
      <c r="D627" s="4" t="s">
        <v>733</v>
      </c>
      <c r="E627">
        <v>200000</v>
      </c>
      <c r="F627" t="s">
        <v>40</v>
      </c>
      <c r="G627" s="8">
        <f>tblSalaries[[#This Row],[clean Salary (in local currency)]]*VLOOKUP(tblSalaries[[#This Row],[Currency]],tblXrate[],2,FALSE)</f>
        <v>3561.5833374885137</v>
      </c>
      <c r="H627" t="s">
        <v>734</v>
      </c>
      <c r="I627" t="s">
        <v>310</v>
      </c>
      <c r="J627" t="s">
        <v>8</v>
      </c>
      <c r="K627" t="str">
        <f>VLOOKUP(tblSalaries[[#This Row],[Where do you work]],tblCountries[[Actual]:[Mapping]],2,FALSE)</f>
        <v>India</v>
      </c>
      <c r="L627" t="s">
        <v>9</v>
      </c>
      <c r="M627">
        <v>3</v>
      </c>
    </row>
    <row r="628" spans="2:13" ht="15" customHeight="1">
      <c r="B628" t="s">
        <v>2631</v>
      </c>
      <c r="C628" s="1">
        <v>41055.4843287037</v>
      </c>
      <c r="D628" s="4">
        <v>80000</v>
      </c>
      <c r="E628">
        <v>80000</v>
      </c>
      <c r="F628" t="s">
        <v>6</v>
      </c>
      <c r="G628" s="8">
        <f>tblSalaries[[#This Row],[clean Salary (in local currency)]]*VLOOKUP(tblSalaries[[#This Row],[Currency]],tblXrate[],2,FALSE)</f>
        <v>80000</v>
      </c>
      <c r="H628" t="s">
        <v>735</v>
      </c>
      <c r="I628" t="s">
        <v>52</v>
      </c>
      <c r="J628" t="s">
        <v>15</v>
      </c>
      <c r="K628" t="str">
        <f>VLOOKUP(tblSalaries[[#This Row],[Where do you work]],tblCountries[[Actual]:[Mapping]],2,FALSE)</f>
        <v>USA</v>
      </c>
      <c r="L628" t="s">
        <v>9</v>
      </c>
      <c r="M628">
        <v>8</v>
      </c>
    </row>
    <row r="629" spans="2:13" ht="15" customHeight="1">
      <c r="B629" t="s">
        <v>2632</v>
      </c>
      <c r="C629" s="1">
        <v>41055.4846412037</v>
      </c>
      <c r="D629" s="4">
        <v>600000</v>
      </c>
      <c r="E629">
        <v>600000</v>
      </c>
      <c r="F629" t="s">
        <v>40</v>
      </c>
      <c r="G629" s="8">
        <f>tblSalaries[[#This Row],[clean Salary (in local currency)]]*VLOOKUP(tblSalaries[[#This Row],[Currency]],tblXrate[],2,FALSE)</f>
        <v>10684.750012465542</v>
      </c>
      <c r="H629" t="s">
        <v>14</v>
      </c>
      <c r="I629" t="s">
        <v>20</v>
      </c>
      <c r="J629" t="s">
        <v>8</v>
      </c>
      <c r="K629" t="str">
        <f>VLOOKUP(tblSalaries[[#This Row],[Where do you work]],tblCountries[[Actual]:[Mapping]],2,FALSE)</f>
        <v>India</v>
      </c>
      <c r="L629" t="s">
        <v>18</v>
      </c>
      <c r="M629">
        <v>3</v>
      </c>
    </row>
    <row r="630" spans="2:13" ht="15" customHeight="1">
      <c r="B630" t="s">
        <v>2633</v>
      </c>
      <c r="C630" s="1">
        <v>41055.485972222225</v>
      </c>
      <c r="D630" s="4" t="s">
        <v>736</v>
      </c>
      <c r="E630">
        <v>300000</v>
      </c>
      <c r="F630" t="s">
        <v>40</v>
      </c>
      <c r="G630" s="8">
        <f>tblSalaries[[#This Row],[clean Salary (in local currency)]]*VLOOKUP(tblSalaries[[#This Row],[Currency]],tblXrate[],2,FALSE)</f>
        <v>5342.3750062327708</v>
      </c>
      <c r="H630" t="s">
        <v>737</v>
      </c>
      <c r="I630" t="s">
        <v>279</v>
      </c>
      <c r="J630" t="s">
        <v>8</v>
      </c>
      <c r="K630" t="str">
        <f>VLOOKUP(tblSalaries[[#This Row],[Where do you work]],tblCountries[[Actual]:[Mapping]],2,FALSE)</f>
        <v>India</v>
      </c>
      <c r="L630" t="s">
        <v>13</v>
      </c>
      <c r="M630">
        <v>2</v>
      </c>
    </row>
    <row r="631" spans="2:13" ht="15" customHeight="1">
      <c r="B631" t="s">
        <v>2634</v>
      </c>
      <c r="C631" s="1">
        <v>41055.486504629633</v>
      </c>
      <c r="D631" s="4" t="s">
        <v>738</v>
      </c>
      <c r="E631">
        <v>4000000</v>
      </c>
      <c r="F631" t="s">
        <v>40</v>
      </c>
      <c r="G631" s="8">
        <f>tblSalaries[[#This Row],[clean Salary (in local currency)]]*VLOOKUP(tblSalaries[[#This Row],[Currency]],tblXrate[],2,FALSE)</f>
        <v>71231.666749770273</v>
      </c>
      <c r="H631" t="s">
        <v>739</v>
      </c>
      <c r="I631" t="s">
        <v>52</v>
      </c>
      <c r="J631" t="s">
        <v>8</v>
      </c>
      <c r="K631" t="str">
        <f>VLOOKUP(tblSalaries[[#This Row],[Where do you work]],tblCountries[[Actual]:[Mapping]],2,FALSE)</f>
        <v>India</v>
      </c>
      <c r="L631" t="s">
        <v>9</v>
      </c>
      <c r="M631">
        <v>1.5</v>
      </c>
    </row>
    <row r="632" spans="2:13" ht="15" customHeight="1">
      <c r="B632" t="s">
        <v>2635</v>
      </c>
      <c r="C632" s="1">
        <v>41055.490011574075</v>
      </c>
      <c r="D632" s="4" t="s">
        <v>740</v>
      </c>
      <c r="E632">
        <v>4500000</v>
      </c>
      <c r="F632" t="s">
        <v>40</v>
      </c>
      <c r="G632" s="8">
        <f>tblSalaries[[#This Row],[clean Salary (in local currency)]]*VLOOKUP(tblSalaries[[#This Row],[Currency]],tblXrate[],2,FALSE)</f>
        <v>80135.625093491559</v>
      </c>
      <c r="H632" t="s">
        <v>741</v>
      </c>
      <c r="I632" t="s">
        <v>4001</v>
      </c>
      <c r="J632" t="s">
        <v>8</v>
      </c>
      <c r="K632" t="str">
        <f>VLOOKUP(tblSalaries[[#This Row],[Where do you work]],tblCountries[[Actual]:[Mapping]],2,FALSE)</f>
        <v>India</v>
      </c>
      <c r="L632" t="s">
        <v>25</v>
      </c>
      <c r="M632">
        <v>6</v>
      </c>
    </row>
    <row r="633" spans="2:13" ht="15" customHeight="1">
      <c r="B633" t="s">
        <v>2636</v>
      </c>
      <c r="C633" s="1">
        <v>41055.49050925926</v>
      </c>
      <c r="D633" s="4">
        <v>55000</v>
      </c>
      <c r="E633">
        <v>55000</v>
      </c>
      <c r="F633" t="s">
        <v>86</v>
      </c>
      <c r="G633" s="8">
        <f>tblSalaries[[#This Row],[clean Salary (in local currency)]]*VLOOKUP(tblSalaries[[#This Row],[Currency]],tblXrate[],2,FALSE)</f>
        <v>54084.883766667976</v>
      </c>
      <c r="H633" t="s">
        <v>724</v>
      </c>
      <c r="I633" t="s">
        <v>52</v>
      </c>
      <c r="J633" t="s">
        <v>88</v>
      </c>
      <c r="K633" t="str">
        <f>VLOOKUP(tblSalaries[[#This Row],[Where do you work]],tblCountries[[Actual]:[Mapping]],2,FALSE)</f>
        <v>Canada</v>
      </c>
      <c r="L633" t="s">
        <v>9</v>
      </c>
      <c r="M633">
        <v>5</v>
      </c>
    </row>
    <row r="634" spans="2:13" ht="15" customHeight="1">
      <c r="B634" t="s">
        <v>2637</v>
      </c>
      <c r="C634" s="1">
        <v>41055.491180555553</v>
      </c>
      <c r="D634" s="4">
        <v>53000</v>
      </c>
      <c r="E634">
        <v>53000</v>
      </c>
      <c r="F634" t="s">
        <v>6</v>
      </c>
      <c r="G634" s="8">
        <f>tblSalaries[[#This Row],[clean Salary (in local currency)]]*VLOOKUP(tblSalaries[[#This Row],[Currency]],tblXrate[],2,FALSE)</f>
        <v>53000</v>
      </c>
      <c r="H634" t="s">
        <v>14</v>
      </c>
      <c r="I634" t="s">
        <v>20</v>
      </c>
      <c r="J634" t="s">
        <v>15</v>
      </c>
      <c r="K634" t="str">
        <f>VLOOKUP(tblSalaries[[#This Row],[Where do you work]],tblCountries[[Actual]:[Mapping]],2,FALSE)</f>
        <v>USA</v>
      </c>
      <c r="L634" t="s">
        <v>9</v>
      </c>
      <c r="M634">
        <v>30</v>
      </c>
    </row>
    <row r="635" spans="2:13" ht="15" customHeight="1">
      <c r="B635" t="s">
        <v>2638</v>
      </c>
      <c r="C635" s="1">
        <v>41055.491412037038</v>
      </c>
      <c r="D635" s="4" t="s">
        <v>742</v>
      </c>
      <c r="E635">
        <v>300000</v>
      </c>
      <c r="F635" t="s">
        <v>40</v>
      </c>
      <c r="G635" s="8">
        <f>tblSalaries[[#This Row],[clean Salary (in local currency)]]*VLOOKUP(tblSalaries[[#This Row],[Currency]],tblXrate[],2,FALSE)</f>
        <v>5342.3750062327708</v>
      </c>
      <c r="H635" t="s">
        <v>360</v>
      </c>
      <c r="I635" t="s">
        <v>3999</v>
      </c>
      <c r="J635" t="s">
        <v>8</v>
      </c>
      <c r="K635" t="str">
        <f>VLOOKUP(tblSalaries[[#This Row],[Where do you work]],tblCountries[[Actual]:[Mapping]],2,FALSE)</f>
        <v>India</v>
      </c>
      <c r="L635" t="s">
        <v>9</v>
      </c>
      <c r="M635">
        <v>1</v>
      </c>
    </row>
    <row r="636" spans="2:13" ht="15" customHeight="1">
      <c r="B636" t="s">
        <v>2639</v>
      </c>
      <c r="C636" s="1">
        <v>41055.493090277778</v>
      </c>
      <c r="D636" s="4" t="s">
        <v>743</v>
      </c>
      <c r="E636">
        <v>400000</v>
      </c>
      <c r="F636" t="s">
        <v>40</v>
      </c>
      <c r="G636" s="8">
        <f>tblSalaries[[#This Row],[clean Salary (in local currency)]]*VLOOKUP(tblSalaries[[#This Row],[Currency]],tblXrate[],2,FALSE)</f>
        <v>7123.1666749770275</v>
      </c>
      <c r="H636" t="s">
        <v>744</v>
      </c>
      <c r="I636" t="s">
        <v>52</v>
      </c>
      <c r="J636" t="s">
        <v>8</v>
      </c>
      <c r="K636" t="str">
        <f>VLOOKUP(tblSalaries[[#This Row],[Where do you work]],tblCountries[[Actual]:[Mapping]],2,FALSE)</f>
        <v>India</v>
      </c>
      <c r="L636" t="s">
        <v>25</v>
      </c>
      <c r="M636">
        <v>5</v>
      </c>
    </row>
    <row r="637" spans="2:13" ht="15" customHeight="1">
      <c r="B637" t="s">
        <v>2640</v>
      </c>
      <c r="C637" s="1">
        <v>41055.493449074071</v>
      </c>
      <c r="D637" s="4" t="s">
        <v>745</v>
      </c>
      <c r="E637">
        <v>600000</v>
      </c>
      <c r="F637" t="s">
        <v>40</v>
      </c>
      <c r="G637" s="8">
        <f>tblSalaries[[#This Row],[clean Salary (in local currency)]]*VLOOKUP(tblSalaries[[#This Row],[Currency]],tblXrate[],2,FALSE)</f>
        <v>10684.750012465542</v>
      </c>
      <c r="H637" t="s">
        <v>746</v>
      </c>
      <c r="I637" t="s">
        <v>52</v>
      </c>
      <c r="J637" t="s">
        <v>8</v>
      </c>
      <c r="K637" t="str">
        <f>VLOOKUP(tblSalaries[[#This Row],[Where do you work]],tblCountries[[Actual]:[Mapping]],2,FALSE)</f>
        <v>India</v>
      </c>
      <c r="L637" t="s">
        <v>9</v>
      </c>
      <c r="M637">
        <v>11</v>
      </c>
    </row>
    <row r="638" spans="2:13" ht="15" customHeight="1">
      <c r="B638" t="s">
        <v>2641</v>
      </c>
      <c r="C638" s="1">
        <v>41055.496724537035</v>
      </c>
      <c r="D638" s="4">
        <v>4000</v>
      </c>
      <c r="E638">
        <v>4000</v>
      </c>
      <c r="F638" t="s">
        <v>6</v>
      </c>
      <c r="G638" s="8">
        <f>tblSalaries[[#This Row],[clean Salary (in local currency)]]*VLOOKUP(tblSalaries[[#This Row],[Currency]],tblXrate[],2,FALSE)</f>
        <v>4000</v>
      </c>
      <c r="H638" t="s">
        <v>721</v>
      </c>
      <c r="I638" t="s">
        <v>3999</v>
      </c>
      <c r="J638" t="s">
        <v>8</v>
      </c>
      <c r="K638" t="str">
        <f>VLOOKUP(tblSalaries[[#This Row],[Where do you work]],tblCountries[[Actual]:[Mapping]],2,FALSE)</f>
        <v>India</v>
      </c>
      <c r="L638" t="s">
        <v>13</v>
      </c>
      <c r="M638">
        <v>4</v>
      </c>
    </row>
    <row r="639" spans="2:13" ht="15" customHeight="1">
      <c r="B639" t="s">
        <v>2642</v>
      </c>
      <c r="C639" s="1">
        <v>41055.498877314814</v>
      </c>
      <c r="D639" s="4">
        <v>8000</v>
      </c>
      <c r="E639">
        <v>8000</v>
      </c>
      <c r="F639" t="s">
        <v>6</v>
      </c>
      <c r="G639" s="8">
        <f>tblSalaries[[#This Row],[clean Salary (in local currency)]]*VLOOKUP(tblSalaries[[#This Row],[Currency]],tblXrate[],2,FALSE)</f>
        <v>8000</v>
      </c>
      <c r="H639" t="s">
        <v>747</v>
      </c>
      <c r="I639" t="s">
        <v>52</v>
      </c>
      <c r="J639" t="s">
        <v>748</v>
      </c>
      <c r="K639" t="str">
        <f>VLOOKUP(tblSalaries[[#This Row],[Where do you work]],tblCountries[[Actual]:[Mapping]],2,FALSE)</f>
        <v>Thailand</v>
      </c>
      <c r="L639" t="s">
        <v>13</v>
      </c>
      <c r="M639">
        <v>1</v>
      </c>
    </row>
    <row r="640" spans="2:13" ht="15" customHeight="1">
      <c r="B640" t="s">
        <v>2643</v>
      </c>
      <c r="C640" s="1">
        <v>41055.503877314812</v>
      </c>
      <c r="D640" s="4">
        <v>150000</v>
      </c>
      <c r="E640">
        <v>150000</v>
      </c>
      <c r="F640" t="s">
        <v>40</v>
      </c>
      <c r="G640" s="8">
        <f>tblSalaries[[#This Row],[clean Salary (in local currency)]]*VLOOKUP(tblSalaries[[#This Row],[Currency]],tblXrate[],2,FALSE)</f>
        <v>2671.1875031163854</v>
      </c>
      <c r="H640" t="s">
        <v>749</v>
      </c>
      <c r="I640" t="s">
        <v>52</v>
      </c>
      <c r="J640" t="s">
        <v>8</v>
      </c>
      <c r="K640" t="str">
        <f>VLOOKUP(tblSalaries[[#This Row],[Where do you work]],tblCountries[[Actual]:[Mapping]],2,FALSE)</f>
        <v>India</v>
      </c>
      <c r="L640" t="s">
        <v>18</v>
      </c>
      <c r="M640">
        <v>5</v>
      </c>
    </row>
    <row r="641" spans="2:13" ht="15" customHeight="1">
      <c r="B641" t="s">
        <v>2644</v>
      </c>
      <c r="C641" s="1">
        <v>41055.50980324074</v>
      </c>
      <c r="D641" s="4" t="s">
        <v>750</v>
      </c>
      <c r="E641">
        <v>800000</v>
      </c>
      <c r="F641" t="s">
        <v>40</v>
      </c>
      <c r="G641" s="8">
        <f>tblSalaries[[#This Row],[clean Salary (in local currency)]]*VLOOKUP(tblSalaries[[#This Row],[Currency]],tblXrate[],2,FALSE)</f>
        <v>14246.333349954055</v>
      </c>
      <c r="H641" t="s">
        <v>279</v>
      </c>
      <c r="I641" t="s">
        <v>279</v>
      </c>
      <c r="J641" t="s">
        <v>8</v>
      </c>
      <c r="K641" t="str">
        <f>VLOOKUP(tblSalaries[[#This Row],[Where do you work]],tblCountries[[Actual]:[Mapping]],2,FALSE)</f>
        <v>India</v>
      </c>
      <c r="L641" t="s">
        <v>18</v>
      </c>
      <c r="M641">
        <v>3</v>
      </c>
    </row>
    <row r="642" spans="2:13" ht="15" customHeight="1">
      <c r="B642" t="s">
        <v>2645</v>
      </c>
      <c r="C642" s="1">
        <v>41055.511817129627</v>
      </c>
      <c r="D642" s="4">
        <v>480000</v>
      </c>
      <c r="E642">
        <v>480000</v>
      </c>
      <c r="F642" t="s">
        <v>40</v>
      </c>
      <c r="G642" s="8">
        <f>tblSalaries[[#This Row],[clean Salary (in local currency)]]*VLOOKUP(tblSalaries[[#This Row],[Currency]],tblXrate[],2,FALSE)</f>
        <v>8547.8000099724322</v>
      </c>
      <c r="H642" t="s">
        <v>751</v>
      </c>
      <c r="I642" t="s">
        <v>3999</v>
      </c>
      <c r="J642" t="s">
        <v>8</v>
      </c>
      <c r="K642" t="str">
        <f>VLOOKUP(tblSalaries[[#This Row],[Where do you work]],tblCountries[[Actual]:[Mapping]],2,FALSE)</f>
        <v>India</v>
      </c>
      <c r="L642" t="s">
        <v>25</v>
      </c>
      <c r="M642">
        <v>3</v>
      </c>
    </row>
    <row r="643" spans="2:13" ht="15" customHeight="1">
      <c r="B643" t="s">
        <v>2646</v>
      </c>
      <c r="C643" s="1">
        <v>41055.513738425929</v>
      </c>
      <c r="D643" s="4" t="s">
        <v>752</v>
      </c>
      <c r="E643">
        <v>432000</v>
      </c>
      <c r="F643" t="s">
        <v>40</v>
      </c>
      <c r="G643" s="8">
        <f>tblSalaries[[#This Row],[clean Salary (in local currency)]]*VLOOKUP(tblSalaries[[#This Row],[Currency]],tblXrate[],2,FALSE)</f>
        <v>7693.0200089751897</v>
      </c>
      <c r="H643" t="s">
        <v>753</v>
      </c>
      <c r="I643" t="s">
        <v>52</v>
      </c>
      <c r="J643" t="s">
        <v>8</v>
      </c>
      <c r="K643" t="str">
        <f>VLOOKUP(tblSalaries[[#This Row],[Where do you work]],tblCountries[[Actual]:[Mapping]],2,FALSE)</f>
        <v>India</v>
      </c>
      <c r="L643" t="s">
        <v>18</v>
      </c>
      <c r="M643">
        <v>5</v>
      </c>
    </row>
    <row r="644" spans="2:13" ht="15" customHeight="1">
      <c r="B644" t="s">
        <v>2647</v>
      </c>
      <c r="C644" s="1">
        <v>41055.513807870368</v>
      </c>
      <c r="D644" s="4">
        <v>4000</v>
      </c>
      <c r="E644">
        <v>4000</v>
      </c>
      <c r="F644" t="s">
        <v>6</v>
      </c>
      <c r="G644" s="8">
        <f>tblSalaries[[#This Row],[clean Salary (in local currency)]]*VLOOKUP(tblSalaries[[#This Row],[Currency]],tblXrate[],2,FALSE)</f>
        <v>4000</v>
      </c>
      <c r="H644" t="s">
        <v>754</v>
      </c>
      <c r="I644" t="s">
        <v>52</v>
      </c>
      <c r="J644" t="s">
        <v>8</v>
      </c>
      <c r="K644" t="str">
        <f>VLOOKUP(tblSalaries[[#This Row],[Where do you work]],tblCountries[[Actual]:[Mapping]],2,FALSE)</f>
        <v>India</v>
      </c>
      <c r="L644" t="s">
        <v>13</v>
      </c>
      <c r="M644">
        <v>8</v>
      </c>
    </row>
    <row r="645" spans="2:13" ht="15" customHeight="1">
      <c r="B645" t="s">
        <v>2648</v>
      </c>
      <c r="C645" s="1">
        <v>41055.513969907406</v>
      </c>
      <c r="D645" s="4">
        <v>450</v>
      </c>
      <c r="E645">
        <v>5400</v>
      </c>
      <c r="F645" t="s">
        <v>6</v>
      </c>
      <c r="G645" s="8">
        <f>tblSalaries[[#This Row],[clean Salary (in local currency)]]*VLOOKUP(tblSalaries[[#This Row],[Currency]],tblXrate[],2,FALSE)</f>
        <v>5400</v>
      </c>
      <c r="H645" t="s">
        <v>635</v>
      </c>
      <c r="I645" t="s">
        <v>52</v>
      </c>
      <c r="J645" t="s">
        <v>8</v>
      </c>
      <c r="K645" t="str">
        <f>VLOOKUP(tblSalaries[[#This Row],[Where do you work]],tblCountries[[Actual]:[Mapping]],2,FALSE)</f>
        <v>India</v>
      </c>
      <c r="L645" t="s">
        <v>13</v>
      </c>
      <c r="M645">
        <v>3</v>
      </c>
    </row>
    <row r="646" spans="2:13" ht="15" customHeight="1">
      <c r="B646" t="s">
        <v>2649</v>
      </c>
      <c r="C646" s="1">
        <v>41055.516134259262</v>
      </c>
      <c r="D646" s="4">
        <v>10500000</v>
      </c>
      <c r="E646">
        <v>10500000</v>
      </c>
      <c r="F646" t="s">
        <v>40</v>
      </c>
      <c r="G646" s="8">
        <f>tblSalaries[[#This Row],[clean Salary (in local currency)]]*VLOOKUP(tblSalaries[[#This Row],[Currency]],tblXrate[],2,FALSE)</f>
        <v>186983.12521814698</v>
      </c>
      <c r="H646" t="s">
        <v>755</v>
      </c>
      <c r="I646" t="s">
        <v>52</v>
      </c>
      <c r="J646" t="s">
        <v>8</v>
      </c>
      <c r="K646" t="str">
        <f>VLOOKUP(tblSalaries[[#This Row],[Where do you work]],tblCountries[[Actual]:[Mapping]],2,FALSE)</f>
        <v>India</v>
      </c>
      <c r="L646" t="s">
        <v>18</v>
      </c>
      <c r="M646">
        <v>10</v>
      </c>
    </row>
    <row r="647" spans="2:13" ht="15" customHeight="1">
      <c r="B647" t="s">
        <v>2650</v>
      </c>
      <c r="C647" s="1">
        <v>41055.517465277779</v>
      </c>
      <c r="D647" s="4">
        <v>21500</v>
      </c>
      <c r="E647">
        <v>21500</v>
      </c>
      <c r="F647" t="s">
        <v>6</v>
      </c>
      <c r="G647" s="8">
        <f>tblSalaries[[#This Row],[clean Salary (in local currency)]]*VLOOKUP(tblSalaries[[#This Row],[Currency]],tblXrate[],2,FALSE)</f>
        <v>21500</v>
      </c>
      <c r="H647" t="s">
        <v>756</v>
      </c>
      <c r="I647" t="s">
        <v>20</v>
      </c>
      <c r="J647" t="s">
        <v>8</v>
      </c>
      <c r="K647" t="str">
        <f>VLOOKUP(tblSalaries[[#This Row],[Where do you work]],tblCountries[[Actual]:[Mapping]],2,FALSE)</f>
        <v>India</v>
      </c>
      <c r="L647" t="s">
        <v>9</v>
      </c>
      <c r="M647">
        <v>9</v>
      </c>
    </row>
    <row r="648" spans="2:13" ht="15" customHeight="1">
      <c r="B648" t="s">
        <v>2651</v>
      </c>
      <c r="C648" s="1">
        <v>41055.518437500003</v>
      </c>
      <c r="D648" s="4">
        <v>15000</v>
      </c>
      <c r="E648">
        <v>15000</v>
      </c>
      <c r="F648" t="s">
        <v>6</v>
      </c>
      <c r="G648" s="8">
        <f>tblSalaries[[#This Row],[clean Salary (in local currency)]]*VLOOKUP(tblSalaries[[#This Row],[Currency]],tblXrate[],2,FALSE)</f>
        <v>15000</v>
      </c>
      <c r="H648" t="s">
        <v>721</v>
      </c>
      <c r="I648" t="s">
        <v>3999</v>
      </c>
      <c r="J648" t="s">
        <v>8</v>
      </c>
      <c r="K648" t="str">
        <f>VLOOKUP(tblSalaries[[#This Row],[Where do you work]],tblCountries[[Actual]:[Mapping]],2,FALSE)</f>
        <v>India</v>
      </c>
      <c r="L648" t="s">
        <v>13</v>
      </c>
      <c r="M648">
        <v>2</v>
      </c>
    </row>
    <row r="649" spans="2:13" ht="15" customHeight="1">
      <c r="B649" t="s">
        <v>2652</v>
      </c>
      <c r="C649" s="1">
        <v>41055.51898148148</v>
      </c>
      <c r="D649" s="4">
        <v>200000</v>
      </c>
      <c r="E649">
        <v>200000</v>
      </c>
      <c r="F649" t="s">
        <v>32</v>
      </c>
      <c r="G649" s="8">
        <f>tblSalaries[[#This Row],[clean Salary (in local currency)]]*VLOOKUP(tblSalaries[[#This Row],[Currency]],tblXrate[],2,FALSE)</f>
        <v>2122.8177433598262</v>
      </c>
      <c r="H649" t="s">
        <v>757</v>
      </c>
      <c r="I649" t="s">
        <v>310</v>
      </c>
      <c r="J649" t="s">
        <v>17</v>
      </c>
      <c r="K649" t="str">
        <f>VLOOKUP(tblSalaries[[#This Row],[Where do you work]],tblCountries[[Actual]:[Mapping]],2,FALSE)</f>
        <v>Pakistan</v>
      </c>
      <c r="L649" t="s">
        <v>18</v>
      </c>
      <c r="M649">
        <v>2</v>
      </c>
    </row>
    <row r="650" spans="2:13" ht="15" customHeight="1">
      <c r="B650" t="s">
        <v>2653</v>
      </c>
      <c r="C650" s="1">
        <v>41055.519502314812</v>
      </c>
      <c r="D650" s="4" t="s">
        <v>758</v>
      </c>
      <c r="E650">
        <v>950000</v>
      </c>
      <c r="F650" t="s">
        <v>40</v>
      </c>
      <c r="G650" s="8">
        <f>tblSalaries[[#This Row],[clean Salary (in local currency)]]*VLOOKUP(tblSalaries[[#This Row],[Currency]],tblXrate[],2,FALSE)</f>
        <v>16917.52085307044</v>
      </c>
      <c r="H650" t="s">
        <v>759</v>
      </c>
      <c r="I650" t="s">
        <v>52</v>
      </c>
      <c r="J650" t="s">
        <v>8</v>
      </c>
      <c r="K650" t="str">
        <f>VLOOKUP(tblSalaries[[#This Row],[Where do you work]],tblCountries[[Actual]:[Mapping]],2,FALSE)</f>
        <v>India</v>
      </c>
      <c r="L650" t="s">
        <v>9</v>
      </c>
      <c r="M650">
        <v>3</v>
      </c>
    </row>
    <row r="651" spans="2:13" ht="15" customHeight="1">
      <c r="B651" t="s">
        <v>2654</v>
      </c>
      <c r="C651" s="1">
        <v>41055.519571759258</v>
      </c>
      <c r="D651" s="4" t="s">
        <v>760</v>
      </c>
      <c r="E651">
        <v>165000</v>
      </c>
      <c r="F651" t="s">
        <v>40</v>
      </c>
      <c r="G651" s="8">
        <f>tblSalaries[[#This Row],[clean Salary (in local currency)]]*VLOOKUP(tblSalaries[[#This Row],[Currency]],tblXrate[],2,FALSE)</f>
        <v>2938.3062534280239</v>
      </c>
      <c r="H651" t="s">
        <v>761</v>
      </c>
      <c r="I651" t="s">
        <v>52</v>
      </c>
      <c r="J651" t="s">
        <v>8</v>
      </c>
      <c r="K651" t="str">
        <f>VLOOKUP(tblSalaries[[#This Row],[Where do you work]],tblCountries[[Actual]:[Mapping]],2,FALSE)</f>
        <v>India</v>
      </c>
      <c r="L651" t="s">
        <v>13</v>
      </c>
      <c r="M651">
        <v>11</v>
      </c>
    </row>
    <row r="652" spans="2:13" ht="15" customHeight="1">
      <c r="B652" t="s">
        <v>2655</v>
      </c>
      <c r="C652" s="1">
        <v>41055.521087962959</v>
      </c>
      <c r="D652" s="4">
        <v>1400</v>
      </c>
      <c r="E652">
        <v>16800</v>
      </c>
      <c r="F652" t="s">
        <v>6</v>
      </c>
      <c r="G652" s="8">
        <f>tblSalaries[[#This Row],[clean Salary (in local currency)]]*VLOOKUP(tblSalaries[[#This Row],[Currency]],tblXrate[],2,FALSE)</f>
        <v>16800</v>
      </c>
      <c r="H652" t="s">
        <v>678</v>
      </c>
      <c r="I652" t="s">
        <v>20</v>
      </c>
      <c r="J652" t="s">
        <v>17</v>
      </c>
      <c r="K652" t="str">
        <f>VLOOKUP(tblSalaries[[#This Row],[Where do you work]],tblCountries[[Actual]:[Mapping]],2,FALSE)</f>
        <v>Pakistan</v>
      </c>
      <c r="L652" t="s">
        <v>9</v>
      </c>
      <c r="M652">
        <v>12</v>
      </c>
    </row>
    <row r="653" spans="2:13" ht="15" customHeight="1">
      <c r="B653" t="s">
        <v>2656</v>
      </c>
      <c r="C653" s="1">
        <v>41055.521863425929</v>
      </c>
      <c r="D653" s="4">
        <v>37000</v>
      </c>
      <c r="E653">
        <v>37000</v>
      </c>
      <c r="F653" t="s">
        <v>6</v>
      </c>
      <c r="G653" s="8">
        <f>tblSalaries[[#This Row],[clean Salary (in local currency)]]*VLOOKUP(tblSalaries[[#This Row],[Currency]],tblXrate[],2,FALSE)</f>
        <v>37000</v>
      </c>
      <c r="H653" t="s">
        <v>762</v>
      </c>
      <c r="I653" t="s">
        <v>279</v>
      </c>
      <c r="J653" t="s">
        <v>8</v>
      </c>
      <c r="K653" t="str">
        <f>VLOOKUP(tblSalaries[[#This Row],[Where do you work]],tblCountries[[Actual]:[Mapping]],2,FALSE)</f>
        <v>India</v>
      </c>
      <c r="L653" t="s">
        <v>9</v>
      </c>
      <c r="M653">
        <v>10</v>
      </c>
    </row>
    <row r="654" spans="2:13" ht="15" customHeight="1">
      <c r="B654" t="s">
        <v>2657</v>
      </c>
      <c r="C654" s="1">
        <v>41055.523472222223</v>
      </c>
      <c r="D654" s="4" t="s">
        <v>736</v>
      </c>
      <c r="E654">
        <v>300000</v>
      </c>
      <c r="F654" t="s">
        <v>40</v>
      </c>
      <c r="G654" s="8">
        <f>tblSalaries[[#This Row],[clean Salary (in local currency)]]*VLOOKUP(tblSalaries[[#This Row],[Currency]],tblXrate[],2,FALSE)</f>
        <v>5342.3750062327708</v>
      </c>
      <c r="H654" t="s">
        <v>763</v>
      </c>
      <c r="I654" t="s">
        <v>20</v>
      </c>
      <c r="J654" t="s">
        <v>8</v>
      </c>
      <c r="K654" t="str">
        <f>VLOOKUP(tblSalaries[[#This Row],[Where do you work]],tblCountries[[Actual]:[Mapping]],2,FALSE)</f>
        <v>India</v>
      </c>
      <c r="L654" t="s">
        <v>9</v>
      </c>
      <c r="M654">
        <v>4.5</v>
      </c>
    </row>
    <row r="655" spans="2:13" ht="15" customHeight="1">
      <c r="B655" t="s">
        <v>2658</v>
      </c>
      <c r="C655" s="1">
        <v>41055.524791666663</v>
      </c>
      <c r="D655" s="4" t="s">
        <v>764</v>
      </c>
      <c r="E655">
        <v>200000</v>
      </c>
      <c r="F655" t="s">
        <v>40</v>
      </c>
      <c r="G655" s="8">
        <f>tblSalaries[[#This Row],[clean Salary (in local currency)]]*VLOOKUP(tblSalaries[[#This Row],[Currency]],tblXrate[],2,FALSE)</f>
        <v>3561.5833374885137</v>
      </c>
      <c r="H655" t="s">
        <v>765</v>
      </c>
      <c r="I655" t="s">
        <v>3999</v>
      </c>
      <c r="J655" t="s">
        <v>8</v>
      </c>
      <c r="K655" t="str">
        <f>VLOOKUP(tblSalaries[[#This Row],[Where do you work]],tblCountries[[Actual]:[Mapping]],2,FALSE)</f>
        <v>India</v>
      </c>
      <c r="L655" t="s">
        <v>13</v>
      </c>
      <c r="M655">
        <v>3</v>
      </c>
    </row>
    <row r="656" spans="2:13" ht="15" customHeight="1">
      <c r="B656" t="s">
        <v>2659</v>
      </c>
      <c r="C656" s="1">
        <v>41055.525613425925</v>
      </c>
      <c r="D656" s="4" t="s">
        <v>766</v>
      </c>
      <c r="E656">
        <v>480000</v>
      </c>
      <c r="F656" t="s">
        <v>40</v>
      </c>
      <c r="G656" s="8">
        <f>tblSalaries[[#This Row],[clean Salary (in local currency)]]*VLOOKUP(tblSalaries[[#This Row],[Currency]],tblXrate[],2,FALSE)</f>
        <v>8547.8000099724322</v>
      </c>
      <c r="H656" t="s">
        <v>767</v>
      </c>
      <c r="I656" t="s">
        <v>52</v>
      </c>
      <c r="J656" t="s">
        <v>8</v>
      </c>
      <c r="K656" t="str">
        <f>VLOOKUP(tblSalaries[[#This Row],[Where do you work]],tblCountries[[Actual]:[Mapping]],2,FALSE)</f>
        <v>India</v>
      </c>
      <c r="L656" t="s">
        <v>18</v>
      </c>
      <c r="M656">
        <v>8</v>
      </c>
    </row>
    <row r="657" spans="2:13" ht="15" customHeight="1">
      <c r="B657" t="s">
        <v>2660</v>
      </c>
      <c r="C657" s="1">
        <v>41055.53224537037</v>
      </c>
      <c r="D657" s="4">
        <v>5800</v>
      </c>
      <c r="E657">
        <v>5800</v>
      </c>
      <c r="F657" t="s">
        <v>6</v>
      </c>
      <c r="G657" s="8">
        <f>tblSalaries[[#This Row],[clean Salary (in local currency)]]*VLOOKUP(tblSalaries[[#This Row],[Currency]],tblXrate[],2,FALSE)</f>
        <v>5800</v>
      </c>
      <c r="H657" t="s">
        <v>768</v>
      </c>
      <c r="I657" t="s">
        <v>52</v>
      </c>
      <c r="J657" t="s">
        <v>8</v>
      </c>
      <c r="K657" t="str">
        <f>VLOOKUP(tblSalaries[[#This Row],[Where do you work]],tblCountries[[Actual]:[Mapping]],2,FALSE)</f>
        <v>India</v>
      </c>
      <c r="L657" t="s">
        <v>13</v>
      </c>
      <c r="M657">
        <v>8</v>
      </c>
    </row>
    <row r="658" spans="2:13" ht="15" customHeight="1">
      <c r="B658" t="s">
        <v>2661</v>
      </c>
      <c r="C658" s="1">
        <v>41055.533553240741</v>
      </c>
      <c r="D658" s="4" t="s">
        <v>769</v>
      </c>
      <c r="E658">
        <v>230000</v>
      </c>
      <c r="F658" t="s">
        <v>40</v>
      </c>
      <c r="G658" s="8">
        <f>tblSalaries[[#This Row],[clean Salary (in local currency)]]*VLOOKUP(tblSalaries[[#This Row],[Currency]],tblXrate[],2,FALSE)</f>
        <v>4095.8208381117906</v>
      </c>
      <c r="H658" t="s">
        <v>721</v>
      </c>
      <c r="I658" t="s">
        <v>3999</v>
      </c>
      <c r="J658" t="s">
        <v>8</v>
      </c>
      <c r="K658" t="str">
        <f>VLOOKUP(tblSalaries[[#This Row],[Where do you work]],tblCountries[[Actual]:[Mapping]],2,FALSE)</f>
        <v>India</v>
      </c>
      <c r="L658" t="s">
        <v>13</v>
      </c>
      <c r="M658">
        <v>3</v>
      </c>
    </row>
    <row r="659" spans="2:13" ht="15" customHeight="1">
      <c r="B659" t="s">
        <v>2662</v>
      </c>
      <c r="C659" s="1">
        <v>41055.534814814811</v>
      </c>
      <c r="D659" s="4" t="s">
        <v>770</v>
      </c>
      <c r="E659">
        <v>276000</v>
      </c>
      <c r="F659" t="s">
        <v>40</v>
      </c>
      <c r="G659" s="8">
        <f>tblSalaries[[#This Row],[clean Salary (in local currency)]]*VLOOKUP(tblSalaries[[#This Row],[Currency]],tblXrate[],2,FALSE)</f>
        <v>4914.9850057341491</v>
      </c>
      <c r="H659" t="s">
        <v>771</v>
      </c>
      <c r="I659" t="s">
        <v>52</v>
      </c>
      <c r="J659" t="s">
        <v>17</v>
      </c>
      <c r="K659" t="str">
        <f>VLOOKUP(tblSalaries[[#This Row],[Where do you work]],tblCountries[[Actual]:[Mapping]],2,FALSE)</f>
        <v>Pakistan</v>
      </c>
      <c r="L659" t="s">
        <v>25</v>
      </c>
      <c r="M659">
        <v>3</v>
      </c>
    </row>
    <row r="660" spans="2:13" ht="15" customHeight="1">
      <c r="B660" t="s">
        <v>2663</v>
      </c>
      <c r="C660" s="1">
        <v>41055.536539351851</v>
      </c>
      <c r="D660" s="4">
        <v>24000</v>
      </c>
      <c r="E660">
        <v>24000</v>
      </c>
      <c r="F660" t="s">
        <v>6</v>
      </c>
      <c r="G660" s="8">
        <f>tblSalaries[[#This Row],[clean Salary (in local currency)]]*VLOOKUP(tblSalaries[[#This Row],[Currency]],tblXrate[],2,FALSE)</f>
        <v>24000</v>
      </c>
      <c r="H660" t="s">
        <v>772</v>
      </c>
      <c r="I660" t="s">
        <v>52</v>
      </c>
      <c r="J660" t="s">
        <v>773</v>
      </c>
      <c r="K660" t="str">
        <f>VLOOKUP(tblSalaries[[#This Row],[Where do you work]],tblCountries[[Actual]:[Mapping]],2,FALSE)</f>
        <v>Saudi Arabia</v>
      </c>
      <c r="L660" t="s">
        <v>9</v>
      </c>
      <c r="M660">
        <v>12</v>
      </c>
    </row>
    <row r="661" spans="2:13" ht="15" customHeight="1">
      <c r="B661" t="s">
        <v>2664</v>
      </c>
      <c r="C661" s="1">
        <v>41055.537303240744</v>
      </c>
      <c r="D661" s="4" t="s">
        <v>774</v>
      </c>
      <c r="E661">
        <v>24000</v>
      </c>
      <c r="F661" t="s">
        <v>6</v>
      </c>
      <c r="G661" s="8">
        <f>tblSalaries[[#This Row],[clean Salary (in local currency)]]*VLOOKUP(tblSalaries[[#This Row],[Currency]],tblXrate[],2,FALSE)</f>
        <v>24000</v>
      </c>
      <c r="H661" t="s">
        <v>310</v>
      </c>
      <c r="I661" t="s">
        <v>310</v>
      </c>
      <c r="J661" t="s">
        <v>179</v>
      </c>
      <c r="K661" t="str">
        <f>VLOOKUP(tblSalaries[[#This Row],[Where do you work]],tblCountries[[Actual]:[Mapping]],2,FALSE)</f>
        <v>UAE</v>
      </c>
      <c r="L661" t="s">
        <v>18</v>
      </c>
      <c r="M661">
        <v>15</v>
      </c>
    </row>
    <row r="662" spans="2:13" ht="15" customHeight="1">
      <c r="B662" t="s">
        <v>2665</v>
      </c>
      <c r="C662" s="1">
        <v>41055.537673611114</v>
      </c>
      <c r="D662" s="4">
        <v>8738</v>
      </c>
      <c r="E662">
        <v>8738</v>
      </c>
      <c r="F662" t="s">
        <v>6</v>
      </c>
      <c r="G662" s="8">
        <f>tblSalaries[[#This Row],[clean Salary (in local currency)]]*VLOOKUP(tblSalaries[[#This Row],[Currency]],tblXrate[],2,FALSE)</f>
        <v>8738</v>
      </c>
      <c r="H662" t="s">
        <v>775</v>
      </c>
      <c r="I662" t="s">
        <v>52</v>
      </c>
      <c r="J662" t="s">
        <v>8</v>
      </c>
      <c r="K662" t="str">
        <f>VLOOKUP(tblSalaries[[#This Row],[Where do you work]],tblCountries[[Actual]:[Mapping]],2,FALSE)</f>
        <v>India</v>
      </c>
      <c r="L662" t="s">
        <v>13</v>
      </c>
      <c r="M662">
        <v>7.3</v>
      </c>
    </row>
    <row r="663" spans="2:13" ht="15" customHeight="1">
      <c r="B663" t="s">
        <v>2666</v>
      </c>
      <c r="C663" s="1">
        <v>41055.537916666668</v>
      </c>
      <c r="D663" s="4">
        <v>15000</v>
      </c>
      <c r="E663">
        <v>15000</v>
      </c>
      <c r="F663" t="s">
        <v>6</v>
      </c>
      <c r="G663" s="8">
        <f>tblSalaries[[#This Row],[clean Salary (in local currency)]]*VLOOKUP(tblSalaries[[#This Row],[Currency]],tblXrate[],2,FALSE)</f>
        <v>15000</v>
      </c>
      <c r="H663" t="s">
        <v>776</v>
      </c>
      <c r="I663" t="s">
        <v>20</v>
      </c>
      <c r="J663" t="s">
        <v>726</v>
      </c>
      <c r="K663" t="str">
        <f>VLOOKUP(tblSalaries[[#This Row],[Where do you work]],tblCountries[[Actual]:[Mapping]],2,FALSE)</f>
        <v>Indonesia</v>
      </c>
      <c r="L663" t="s">
        <v>9</v>
      </c>
      <c r="M663">
        <v>1</v>
      </c>
    </row>
    <row r="664" spans="2:13" ht="15" customHeight="1">
      <c r="B664" t="s">
        <v>2667</v>
      </c>
      <c r="C664" s="1">
        <v>41055.538298611114</v>
      </c>
      <c r="D664" s="4">
        <v>4700</v>
      </c>
      <c r="E664">
        <v>56400</v>
      </c>
      <c r="F664" t="s">
        <v>6</v>
      </c>
      <c r="G664" s="8">
        <f>tblSalaries[[#This Row],[clean Salary (in local currency)]]*VLOOKUP(tblSalaries[[#This Row],[Currency]],tblXrate[],2,FALSE)</f>
        <v>56400</v>
      </c>
      <c r="H664" t="s">
        <v>642</v>
      </c>
      <c r="I664" t="s">
        <v>52</v>
      </c>
      <c r="J664" t="s">
        <v>179</v>
      </c>
      <c r="K664" t="str">
        <f>VLOOKUP(tblSalaries[[#This Row],[Where do you work]],tblCountries[[Actual]:[Mapping]],2,FALSE)</f>
        <v>UAE</v>
      </c>
      <c r="L664" t="s">
        <v>18</v>
      </c>
      <c r="M664">
        <v>6</v>
      </c>
    </row>
    <row r="665" spans="2:13" ht="15" customHeight="1">
      <c r="B665" t="s">
        <v>2668</v>
      </c>
      <c r="C665" s="1">
        <v>41055.541122685187</v>
      </c>
      <c r="D665" s="4">
        <v>10200</v>
      </c>
      <c r="E665">
        <v>10200</v>
      </c>
      <c r="F665" t="s">
        <v>6</v>
      </c>
      <c r="G665" s="8">
        <f>tblSalaries[[#This Row],[clean Salary (in local currency)]]*VLOOKUP(tblSalaries[[#This Row],[Currency]],tblXrate[],2,FALSE)</f>
        <v>10200</v>
      </c>
      <c r="H665" t="s">
        <v>42</v>
      </c>
      <c r="I665" t="s">
        <v>20</v>
      </c>
      <c r="J665" t="s">
        <v>8</v>
      </c>
      <c r="K665" t="str">
        <f>VLOOKUP(tblSalaries[[#This Row],[Where do you work]],tblCountries[[Actual]:[Mapping]],2,FALSE)</f>
        <v>India</v>
      </c>
      <c r="L665" t="s">
        <v>9</v>
      </c>
      <c r="M665">
        <v>4.5</v>
      </c>
    </row>
    <row r="666" spans="2:13" ht="15" customHeight="1">
      <c r="B666" t="s">
        <v>2669</v>
      </c>
      <c r="C666" s="1">
        <v>41055.541446759256</v>
      </c>
      <c r="D666" s="4">
        <v>325000</v>
      </c>
      <c r="E666">
        <v>325000</v>
      </c>
      <c r="F666" t="s">
        <v>40</v>
      </c>
      <c r="G666" s="8">
        <f>tblSalaries[[#This Row],[clean Salary (in local currency)]]*VLOOKUP(tblSalaries[[#This Row],[Currency]],tblXrate[],2,FALSE)</f>
        <v>5787.5729234188348</v>
      </c>
      <c r="H666" t="s">
        <v>721</v>
      </c>
      <c r="I666" t="s">
        <v>3999</v>
      </c>
      <c r="J666" t="s">
        <v>8</v>
      </c>
      <c r="K666" t="str">
        <f>VLOOKUP(tblSalaries[[#This Row],[Where do you work]],tblCountries[[Actual]:[Mapping]],2,FALSE)</f>
        <v>India</v>
      </c>
      <c r="L666" t="s">
        <v>13</v>
      </c>
      <c r="M666">
        <v>4.5</v>
      </c>
    </row>
    <row r="667" spans="2:13" ht="15" customHeight="1">
      <c r="B667" t="s">
        <v>2670</v>
      </c>
      <c r="C667" s="1">
        <v>41055.542870370373</v>
      </c>
      <c r="D667" s="4">
        <v>105000</v>
      </c>
      <c r="E667">
        <v>105000</v>
      </c>
      <c r="F667" t="s">
        <v>6</v>
      </c>
      <c r="G667" s="8">
        <f>tblSalaries[[#This Row],[clean Salary (in local currency)]]*VLOOKUP(tblSalaries[[#This Row],[Currency]],tblXrate[],2,FALSE)</f>
        <v>105000</v>
      </c>
      <c r="H667" t="s">
        <v>76</v>
      </c>
      <c r="I667" t="s">
        <v>356</v>
      </c>
      <c r="J667" t="s">
        <v>15</v>
      </c>
      <c r="K667" t="str">
        <f>VLOOKUP(tblSalaries[[#This Row],[Where do you work]],tblCountries[[Actual]:[Mapping]],2,FALSE)</f>
        <v>USA</v>
      </c>
      <c r="L667" t="s">
        <v>18</v>
      </c>
      <c r="M667">
        <v>15</v>
      </c>
    </row>
    <row r="668" spans="2:13" ht="15" customHeight="1">
      <c r="B668" t="s">
        <v>2671</v>
      </c>
      <c r="C668" s="1">
        <v>41055.542974537035</v>
      </c>
      <c r="D668" s="4" t="s">
        <v>777</v>
      </c>
      <c r="E668">
        <v>250000</v>
      </c>
      <c r="F668" t="s">
        <v>40</v>
      </c>
      <c r="G668" s="8">
        <f>tblSalaries[[#This Row],[clean Salary (in local currency)]]*VLOOKUP(tblSalaries[[#This Row],[Currency]],tblXrate[],2,FALSE)</f>
        <v>4451.9791718606421</v>
      </c>
      <c r="H668" t="s">
        <v>778</v>
      </c>
      <c r="I668" t="s">
        <v>52</v>
      </c>
      <c r="J668" t="s">
        <v>8</v>
      </c>
      <c r="K668" t="str">
        <f>VLOOKUP(tblSalaries[[#This Row],[Where do you work]],tblCountries[[Actual]:[Mapping]],2,FALSE)</f>
        <v>India</v>
      </c>
      <c r="L668" t="s">
        <v>18</v>
      </c>
      <c r="M668">
        <v>5</v>
      </c>
    </row>
    <row r="669" spans="2:13" ht="15" customHeight="1">
      <c r="B669" t="s">
        <v>2672</v>
      </c>
      <c r="C669" s="1">
        <v>41055.543634259258</v>
      </c>
      <c r="D669" s="4">
        <v>470000</v>
      </c>
      <c r="E669">
        <v>470000</v>
      </c>
      <c r="F669" t="s">
        <v>40</v>
      </c>
      <c r="G669" s="8">
        <f>tblSalaries[[#This Row],[clean Salary (in local currency)]]*VLOOKUP(tblSalaries[[#This Row],[Currency]],tblXrate[],2,FALSE)</f>
        <v>8369.7208430980063</v>
      </c>
      <c r="H669" t="s">
        <v>356</v>
      </c>
      <c r="I669" t="s">
        <v>356</v>
      </c>
      <c r="J669" t="s">
        <v>8</v>
      </c>
      <c r="K669" t="str">
        <f>VLOOKUP(tblSalaries[[#This Row],[Where do you work]],tblCountries[[Actual]:[Mapping]],2,FALSE)</f>
        <v>India</v>
      </c>
      <c r="L669" t="s">
        <v>13</v>
      </c>
      <c r="M669">
        <v>4</v>
      </c>
    </row>
    <row r="670" spans="2:13" ht="15" customHeight="1">
      <c r="B670" t="s">
        <v>2673</v>
      </c>
      <c r="C670" s="1">
        <v>41055.544120370374</v>
      </c>
      <c r="D670" s="4">
        <v>720000</v>
      </c>
      <c r="E670">
        <v>720000</v>
      </c>
      <c r="F670" t="s">
        <v>3951</v>
      </c>
      <c r="G670" s="8">
        <f>tblSalaries[[#This Row],[clean Salary (in local currency)]]*VLOOKUP(tblSalaries[[#This Row],[Currency]],tblXrate[],2,FALSE)</f>
        <v>17067.637625607145</v>
      </c>
      <c r="H670" t="s">
        <v>454</v>
      </c>
      <c r="I670" t="s">
        <v>52</v>
      </c>
      <c r="J670" t="s">
        <v>347</v>
      </c>
      <c r="K670" t="str">
        <f>VLOOKUP(tblSalaries[[#This Row],[Where do you work]],tblCountries[[Actual]:[Mapping]],2,FALSE)</f>
        <v>Philippines</v>
      </c>
      <c r="L670" t="s">
        <v>9</v>
      </c>
      <c r="M670">
        <v>9</v>
      </c>
    </row>
    <row r="671" spans="2:13" ht="15" customHeight="1">
      <c r="B671" t="s">
        <v>2674</v>
      </c>
      <c r="C671" s="1">
        <v>41055.544421296298</v>
      </c>
      <c r="D671" s="4">
        <v>100000</v>
      </c>
      <c r="E671">
        <v>100000</v>
      </c>
      <c r="F671" t="s">
        <v>82</v>
      </c>
      <c r="G671" s="8">
        <f>tblSalaries[[#This Row],[clean Salary (in local currency)]]*VLOOKUP(tblSalaries[[#This Row],[Currency]],tblXrate[],2,FALSE)</f>
        <v>101990.96564026357</v>
      </c>
      <c r="H671" t="s">
        <v>779</v>
      </c>
      <c r="I671" t="s">
        <v>52</v>
      </c>
      <c r="J671" t="s">
        <v>84</v>
      </c>
      <c r="K671" t="str">
        <f>VLOOKUP(tblSalaries[[#This Row],[Where do you work]],tblCountries[[Actual]:[Mapping]],2,FALSE)</f>
        <v>Australia</v>
      </c>
      <c r="L671" t="s">
        <v>25</v>
      </c>
      <c r="M671">
        <v>20</v>
      </c>
    </row>
    <row r="672" spans="2:13" ht="15" customHeight="1">
      <c r="B672" t="s">
        <v>2675</v>
      </c>
      <c r="C672" s="1">
        <v>41055.545173611114</v>
      </c>
      <c r="D672" s="4" t="s">
        <v>780</v>
      </c>
      <c r="E672">
        <v>220000</v>
      </c>
      <c r="F672" t="s">
        <v>40</v>
      </c>
      <c r="G672" s="8">
        <f>tblSalaries[[#This Row],[clean Salary (in local currency)]]*VLOOKUP(tblSalaries[[#This Row],[Currency]],tblXrate[],2,FALSE)</f>
        <v>3917.7416712373652</v>
      </c>
      <c r="H672" t="s">
        <v>781</v>
      </c>
      <c r="I672" t="s">
        <v>20</v>
      </c>
      <c r="J672" t="s">
        <v>8</v>
      </c>
      <c r="K672" t="str">
        <f>VLOOKUP(tblSalaries[[#This Row],[Where do you work]],tblCountries[[Actual]:[Mapping]],2,FALSE)</f>
        <v>India</v>
      </c>
      <c r="L672" t="s">
        <v>18</v>
      </c>
      <c r="M672">
        <v>3</v>
      </c>
    </row>
    <row r="673" spans="2:13" ht="15" customHeight="1">
      <c r="B673" t="s">
        <v>2676</v>
      </c>
      <c r="C673" s="1">
        <v>41055.547673611109</v>
      </c>
      <c r="D673" s="4">
        <v>52000</v>
      </c>
      <c r="E673">
        <v>52000</v>
      </c>
      <c r="F673" t="s">
        <v>6</v>
      </c>
      <c r="G673" s="8">
        <f>tblSalaries[[#This Row],[clean Salary (in local currency)]]*VLOOKUP(tblSalaries[[#This Row],[Currency]],tblXrate[],2,FALSE)</f>
        <v>52000</v>
      </c>
      <c r="H673" t="s">
        <v>782</v>
      </c>
      <c r="I673" t="s">
        <v>67</v>
      </c>
      <c r="J673" t="s">
        <v>15</v>
      </c>
      <c r="K673" t="str">
        <f>VLOOKUP(tblSalaries[[#This Row],[Where do you work]],tblCountries[[Actual]:[Mapping]],2,FALSE)</f>
        <v>USA</v>
      </c>
      <c r="L673" t="s">
        <v>9</v>
      </c>
      <c r="M673">
        <v>18</v>
      </c>
    </row>
    <row r="674" spans="2:13" ht="15" customHeight="1">
      <c r="B674" t="s">
        <v>2677</v>
      </c>
      <c r="C674" s="1">
        <v>41055.549317129633</v>
      </c>
      <c r="D674" s="4" t="s">
        <v>783</v>
      </c>
      <c r="E674">
        <v>260000</v>
      </c>
      <c r="F674" t="s">
        <v>40</v>
      </c>
      <c r="G674" s="8">
        <f>tblSalaries[[#This Row],[clean Salary (in local currency)]]*VLOOKUP(tblSalaries[[#This Row],[Currency]],tblXrate[],2,FALSE)</f>
        <v>4630.058338735068</v>
      </c>
      <c r="H674" t="s">
        <v>20</v>
      </c>
      <c r="I674" t="s">
        <v>20</v>
      </c>
      <c r="J674" t="s">
        <v>8</v>
      </c>
      <c r="K674" t="str">
        <f>VLOOKUP(tblSalaries[[#This Row],[Where do you work]],tblCountries[[Actual]:[Mapping]],2,FALSE)</f>
        <v>India</v>
      </c>
      <c r="L674" t="s">
        <v>9</v>
      </c>
      <c r="M674">
        <v>2</v>
      </c>
    </row>
    <row r="675" spans="2:13" ht="15" customHeight="1">
      <c r="B675" t="s">
        <v>2678</v>
      </c>
      <c r="C675" s="1">
        <v>41055.550555555557</v>
      </c>
      <c r="D675" s="4" t="s">
        <v>784</v>
      </c>
      <c r="E675">
        <v>120000</v>
      </c>
      <c r="F675" t="s">
        <v>40</v>
      </c>
      <c r="G675" s="8">
        <f>tblSalaries[[#This Row],[clean Salary (in local currency)]]*VLOOKUP(tblSalaries[[#This Row],[Currency]],tblXrate[],2,FALSE)</f>
        <v>2136.9500024931081</v>
      </c>
      <c r="H675" t="s">
        <v>153</v>
      </c>
      <c r="I675" t="s">
        <v>20</v>
      </c>
      <c r="J675" t="s">
        <v>8</v>
      </c>
      <c r="K675" t="str">
        <f>VLOOKUP(tblSalaries[[#This Row],[Where do you work]],tblCountries[[Actual]:[Mapping]],2,FALSE)</f>
        <v>India</v>
      </c>
      <c r="L675" t="s">
        <v>18</v>
      </c>
      <c r="M675">
        <v>3</v>
      </c>
    </row>
    <row r="676" spans="2:13" ht="15" customHeight="1">
      <c r="B676" t="s">
        <v>2679</v>
      </c>
      <c r="C676" s="1">
        <v>41055.553020833337</v>
      </c>
      <c r="D676" s="4">
        <v>13000</v>
      </c>
      <c r="E676">
        <v>13000</v>
      </c>
      <c r="F676" t="s">
        <v>6</v>
      </c>
      <c r="G676" s="8">
        <f>tblSalaries[[#This Row],[clean Salary (in local currency)]]*VLOOKUP(tblSalaries[[#This Row],[Currency]],tblXrate[],2,FALSE)</f>
        <v>13000</v>
      </c>
      <c r="H676" t="s">
        <v>20</v>
      </c>
      <c r="I676" t="s">
        <v>20</v>
      </c>
      <c r="J676" t="s">
        <v>8</v>
      </c>
      <c r="K676" t="str">
        <f>VLOOKUP(tblSalaries[[#This Row],[Where do you work]],tblCountries[[Actual]:[Mapping]],2,FALSE)</f>
        <v>India</v>
      </c>
      <c r="L676" t="s">
        <v>25</v>
      </c>
      <c r="M676">
        <v>4</v>
      </c>
    </row>
    <row r="677" spans="2:13" ht="15" customHeight="1">
      <c r="B677" t="s">
        <v>2680</v>
      </c>
      <c r="C677" s="1">
        <v>41055.553888888891</v>
      </c>
      <c r="D677" s="4" t="s">
        <v>785</v>
      </c>
      <c r="E677">
        <v>144000</v>
      </c>
      <c r="F677" t="s">
        <v>40</v>
      </c>
      <c r="G677" s="8">
        <f>tblSalaries[[#This Row],[clean Salary (in local currency)]]*VLOOKUP(tblSalaries[[#This Row],[Currency]],tblXrate[],2,FALSE)</f>
        <v>2564.3400029917298</v>
      </c>
      <c r="H677" t="s">
        <v>786</v>
      </c>
      <c r="I677" t="s">
        <v>52</v>
      </c>
      <c r="J677" t="s">
        <v>8</v>
      </c>
      <c r="K677" t="str">
        <f>VLOOKUP(tblSalaries[[#This Row],[Where do you work]],tblCountries[[Actual]:[Mapping]],2,FALSE)</f>
        <v>India</v>
      </c>
      <c r="L677" t="s">
        <v>18</v>
      </c>
      <c r="M677">
        <v>7</v>
      </c>
    </row>
    <row r="678" spans="2:13" ht="15" customHeight="1">
      <c r="B678" t="s">
        <v>2681</v>
      </c>
      <c r="C678" s="1">
        <v>41055.554201388892</v>
      </c>
      <c r="D678" s="4" t="s">
        <v>787</v>
      </c>
      <c r="E678">
        <v>1150000</v>
      </c>
      <c r="F678" t="s">
        <v>40</v>
      </c>
      <c r="G678" s="8">
        <f>tblSalaries[[#This Row],[clean Salary (in local currency)]]*VLOOKUP(tblSalaries[[#This Row],[Currency]],tblXrate[],2,FALSE)</f>
        <v>20479.104190558952</v>
      </c>
      <c r="H678" t="s">
        <v>788</v>
      </c>
      <c r="I678" t="s">
        <v>52</v>
      </c>
      <c r="J678" t="s">
        <v>8</v>
      </c>
      <c r="K678" t="str">
        <f>VLOOKUP(tblSalaries[[#This Row],[Where do you work]],tblCountries[[Actual]:[Mapping]],2,FALSE)</f>
        <v>India</v>
      </c>
      <c r="L678" t="s">
        <v>18</v>
      </c>
      <c r="M678">
        <v>7</v>
      </c>
    </row>
    <row r="679" spans="2:13" ht="15" customHeight="1">
      <c r="B679" t="s">
        <v>2682</v>
      </c>
      <c r="C679" s="1">
        <v>41055.554537037038</v>
      </c>
      <c r="D679" s="4" t="s">
        <v>789</v>
      </c>
      <c r="E679">
        <v>33500</v>
      </c>
      <c r="F679" t="s">
        <v>6</v>
      </c>
      <c r="G679" s="8">
        <f>tblSalaries[[#This Row],[clean Salary (in local currency)]]*VLOOKUP(tblSalaries[[#This Row],[Currency]],tblXrate[],2,FALSE)</f>
        <v>33500</v>
      </c>
      <c r="H679" t="s">
        <v>790</v>
      </c>
      <c r="I679" t="s">
        <v>310</v>
      </c>
      <c r="J679" t="s">
        <v>359</v>
      </c>
      <c r="K679" t="str">
        <f>VLOOKUP(tblSalaries[[#This Row],[Where do you work]],tblCountries[[Actual]:[Mapping]],2,FALSE)</f>
        <v>Dubai</v>
      </c>
      <c r="L679" t="s">
        <v>25</v>
      </c>
      <c r="M679">
        <v>10</v>
      </c>
    </row>
    <row r="680" spans="2:13" ht="15" customHeight="1">
      <c r="B680" t="s">
        <v>2683</v>
      </c>
      <c r="C680" s="1">
        <v>41055.555347222224</v>
      </c>
      <c r="D680" s="4">
        <v>50000</v>
      </c>
      <c r="E680">
        <v>50000</v>
      </c>
      <c r="F680" t="s">
        <v>6</v>
      </c>
      <c r="G680" s="8">
        <f>tblSalaries[[#This Row],[clean Salary (in local currency)]]*VLOOKUP(tblSalaries[[#This Row],[Currency]],tblXrate[],2,FALSE)</f>
        <v>50000</v>
      </c>
      <c r="H680" t="s">
        <v>791</v>
      </c>
      <c r="I680" t="s">
        <v>52</v>
      </c>
      <c r="J680" t="s">
        <v>8</v>
      </c>
      <c r="K680" t="str">
        <f>VLOOKUP(tblSalaries[[#This Row],[Where do you work]],tblCountries[[Actual]:[Mapping]],2,FALSE)</f>
        <v>India</v>
      </c>
      <c r="L680" t="s">
        <v>18</v>
      </c>
      <c r="M680">
        <v>20</v>
      </c>
    </row>
    <row r="681" spans="2:13" ht="15" customHeight="1">
      <c r="B681" t="s">
        <v>2684</v>
      </c>
      <c r="C681" s="1">
        <v>41055.557442129626</v>
      </c>
      <c r="D681" s="4">
        <v>300000</v>
      </c>
      <c r="E681">
        <v>300000</v>
      </c>
      <c r="F681" t="s">
        <v>40</v>
      </c>
      <c r="G681" s="8">
        <f>tblSalaries[[#This Row],[clean Salary (in local currency)]]*VLOOKUP(tblSalaries[[#This Row],[Currency]],tblXrate[],2,FALSE)</f>
        <v>5342.3750062327708</v>
      </c>
      <c r="H681" t="s">
        <v>792</v>
      </c>
      <c r="I681" t="s">
        <v>52</v>
      </c>
      <c r="J681" t="s">
        <v>8</v>
      </c>
      <c r="K681" t="str">
        <f>VLOOKUP(tblSalaries[[#This Row],[Where do you work]],tblCountries[[Actual]:[Mapping]],2,FALSE)</f>
        <v>India</v>
      </c>
      <c r="L681" t="s">
        <v>18</v>
      </c>
      <c r="M681">
        <v>3</v>
      </c>
    </row>
    <row r="682" spans="2:13" ht="15" customHeight="1">
      <c r="B682" t="s">
        <v>2685</v>
      </c>
      <c r="C682" s="1">
        <v>41055.558391203704</v>
      </c>
      <c r="D682" s="4" t="s">
        <v>793</v>
      </c>
      <c r="E682">
        <v>648000</v>
      </c>
      <c r="F682" t="s">
        <v>40</v>
      </c>
      <c r="G682" s="8">
        <f>tblSalaries[[#This Row],[clean Salary (in local currency)]]*VLOOKUP(tblSalaries[[#This Row],[Currency]],tblXrate[],2,FALSE)</f>
        <v>11539.530013462785</v>
      </c>
      <c r="H682" t="s">
        <v>794</v>
      </c>
      <c r="I682" t="s">
        <v>20</v>
      </c>
      <c r="J682" t="s">
        <v>8</v>
      </c>
      <c r="K682" t="str">
        <f>VLOOKUP(tblSalaries[[#This Row],[Where do you work]],tblCountries[[Actual]:[Mapping]],2,FALSE)</f>
        <v>India</v>
      </c>
      <c r="L682" t="s">
        <v>13</v>
      </c>
      <c r="M682">
        <v>2</v>
      </c>
    </row>
    <row r="683" spans="2:13" ht="15" customHeight="1">
      <c r="B683" t="s">
        <v>2686</v>
      </c>
      <c r="C683" s="1">
        <v>41055.558495370373</v>
      </c>
      <c r="D683" s="4">
        <v>7000</v>
      </c>
      <c r="E683">
        <v>7000</v>
      </c>
      <c r="F683" t="s">
        <v>6</v>
      </c>
      <c r="G683" s="8">
        <f>tblSalaries[[#This Row],[clean Salary (in local currency)]]*VLOOKUP(tblSalaries[[#This Row],[Currency]],tblXrate[],2,FALSE)</f>
        <v>7000</v>
      </c>
      <c r="H683" t="s">
        <v>795</v>
      </c>
      <c r="I683" t="s">
        <v>52</v>
      </c>
      <c r="J683" t="s">
        <v>8</v>
      </c>
      <c r="K683" t="str">
        <f>VLOOKUP(tblSalaries[[#This Row],[Where do you work]],tblCountries[[Actual]:[Mapping]],2,FALSE)</f>
        <v>India</v>
      </c>
      <c r="L683" t="s">
        <v>9</v>
      </c>
      <c r="M683">
        <v>23</v>
      </c>
    </row>
    <row r="684" spans="2:13" ht="15" customHeight="1">
      <c r="B684" t="s">
        <v>2687</v>
      </c>
      <c r="C684" s="1">
        <v>41055.558749999997</v>
      </c>
      <c r="D684" s="4">
        <v>380000</v>
      </c>
      <c r="E684">
        <v>380000</v>
      </c>
      <c r="F684" t="s">
        <v>40</v>
      </c>
      <c r="G684" s="8">
        <f>tblSalaries[[#This Row],[clean Salary (in local currency)]]*VLOOKUP(tblSalaries[[#This Row],[Currency]],tblXrate[],2,FALSE)</f>
        <v>6767.0083412281756</v>
      </c>
      <c r="H684" t="s">
        <v>796</v>
      </c>
      <c r="I684" t="s">
        <v>3999</v>
      </c>
      <c r="J684" t="s">
        <v>8</v>
      </c>
      <c r="K684" t="str">
        <f>VLOOKUP(tblSalaries[[#This Row],[Where do you work]],tblCountries[[Actual]:[Mapping]],2,FALSE)</f>
        <v>India</v>
      </c>
      <c r="L684" t="s">
        <v>18</v>
      </c>
      <c r="M684">
        <v>6</v>
      </c>
    </row>
    <row r="685" spans="2:13" ht="15" customHeight="1">
      <c r="B685" t="s">
        <v>2688</v>
      </c>
      <c r="C685" s="1">
        <v>41055.561944444446</v>
      </c>
      <c r="D685" s="4" t="s">
        <v>797</v>
      </c>
      <c r="E685">
        <v>3000</v>
      </c>
      <c r="F685" t="s">
        <v>6</v>
      </c>
      <c r="G685" s="8">
        <f>tblSalaries[[#This Row],[clean Salary (in local currency)]]*VLOOKUP(tblSalaries[[#This Row],[Currency]],tblXrate[],2,FALSE)</f>
        <v>3000</v>
      </c>
      <c r="H685" t="s">
        <v>798</v>
      </c>
      <c r="I685" t="s">
        <v>356</v>
      </c>
      <c r="J685" t="s">
        <v>799</v>
      </c>
      <c r="K685" t="str">
        <f>VLOOKUP(tblSalaries[[#This Row],[Where do you work]],tblCountries[[Actual]:[Mapping]],2,FALSE)</f>
        <v>Cambodia</v>
      </c>
      <c r="L685" t="s">
        <v>18</v>
      </c>
      <c r="M685">
        <v>2</v>
      </c>
    </row>
    <row r="686" spans="2:13" ht="15" customHeight="1">
      <c r="B686" t="s">
        <v>2689</v>
      </c>
      <c r="C686" s="1">
        <v>41055.562210648146</v>
      </c>
      <c r="D686" s="4" t="s">
        <v>800</v>
      </c>
      <c r="E686">
        <v>250000</v>
      </c>
      <c r="F686" t="s">
        <v>40</v>
      </c>
      <c r="G686" s="8">
        <f>tblSalaries[[#This Row],[clean Salary (in local currency)]]*VLOOKUP(tblSalaries[[#This Row],[Currency]],tblXrate[],2,FALSE)</f>
        <v>4451.9791718606421</v>
      </c>
      <c r="H686" t="s">
        <v>801</v>
      </c>
      <c r="I686" t="s">
        <v>3999</v>
      </c>
      <c r="J686" t="s">
        <v>8</v>
      </c>
      <c r="K686" t="str">
        <f>VLOOKUP(tblSalaries[[#This Row],[Where do you work]],tblCountries[[Actual]:[Mapping]],2,FALSE)</f>
        <v>India</v>
      </c>
      <c r="L686" t="s">
        <v>13</v>
      </c>
      <c r="M686">
        <v>4</v>
      </c>
    </row>
    <row r="687" spans="2:13" ht="15" customHeight="1">
      <c r="B687" t="s">
        <v>2690</v>
      </c>
      <c r="C687" s="1">
        <v>41055.563425925924</v>
      </c>
      <c r="D687" s="4" t="s">
        <v>802</v>
      </c>
      <c r="E687">
        <v>150000</v>
      </c>
      <c r="F687" t="s">
        <v>40</v>
      </c>
      <c r="G687" s="8">
        <f>tblSalaries[[#This Row],[clean Salary (in local currency)]]*VLOOKUP(tblSalaries[[#This Row],[Currency]],tblXrate[],2,FALSE)</f>
        <v>2671.1875031163854</v>
      </c>
      <c r="H687" t="s">
        <v>803</v>
      </c>
      <c r="I687" t="s">
        <v>4001</v>
      </c>
      <c r="J687" t="s">
        <v>8</v>
      </c>
      <c r="K687" t="str">
        <f>VLOOKUP(tblSalaries[[#This Row],[Where do you work]],tblCountries[[Actual]:[Mapping]],2,FALSE)</f>
        <v>India</v>
      </c>
      <c r="L687" t="s">
        <v>9</v>
      </c>
      <c r="M687">
        <v>4.5</v>
      </c>
    </row>
    <row r="688" spans="2:13" ht="15" customHeight="1">
      <c r="B688" t="s">
        <v>2691</v>
      </c>
      <c r="C688" s="1">
        <v>41055.567939814813</v>
      </c>
      <c r="D688" s="4">
        <v>278400</v>
      </c>
      <c r="E688">
        <v>278400</v>
      </c>
      <c r="F688" t="s">
        <v>40</v>
      </c>
      <c r="G688" s="8">
        <f>tblSalaries[[#This Row],[clean Salary (in local currency)]]*VLOOKUP(tblSalaries[[#This Row],[Currency]],tblXrate[],2,FALSE)</f>
        <v>4957.7240057840108</v>
      </c>
      <c r="H688" t="s">
        <v>804</v>
      </c>
      <c r="I688" t="s">
        <v>52</v>
      </c>
      <c r="J688" t="s">
        <v>8</v>
      </c>
      <c r="K688" t="str">
        <f>VLOOKUP(tblSalaries[[#This Row],[Where do you work]],tblCountries[[Actual]:[Mapping]],2,FALSE)</f>
        <v>India</v>
      </c>
      <c r="L688" t="s">
        <v>9</v>
      </c>
      <c r="M688">
        <v>5</v>
      </c>
    </row>
    <row r="689" spans="2:13" ht="15" customHeight="1">
      <c r="B689" t="s">
        <v>2692</v>
      </c>
      <c r="C689" s="1">
        <v>41055.571076388886</v>
      </c>
      <c r="D689" s="4">
        <v>180000</v>
      </c>
      <c r="E689">
        <v>180000</v>
      </c>
      <c r="F689" t="s">
        <v>40</v>
      </c>
      <c r="G689" s="8">
        <f>tblSalaries[[#This Row],[clean Salary (in local currency)]]*VLOOKUP(tblSalaries[[#This Row],[Currency]],tblXrate[],2,FALSE)</f>
        <v>3205.4250037396623</v>
      </c>
      <c r="H689" t="s">
        <v>805</v>
      </c>
      <c r="I689" t="s">
        <v>310</v>
      </c>
      <c r="J689" t="s">
        <v>8</v>
      </c>
      <c r="K689" t="str">
        <f>VLOOKUP(tblSalaries[[#This Row],[Where do you work]],tblCountries[[Actual]:[Mapping]],2,FALSE)</f>
        <v>India</v>
      </c>
      <c r="L689" t="s">
        <v>18</v>
      </c>
      <c r="M689">
        <v>14</v>
      </c>
    </row>
    <row r="690" spans="2:13" ht="15" customHeight="1">
      <c r="B690" t="s">
        <v>2693</v>
      </c>
      <c r="C690" s="1">
        <v>41055.571504629632</v>
      </c>
      <c r="D690" s="4">
        <v>800000</v>
      </c>
      <c r="E690">
        <v>800000</v>
      </c>
      <c r="F690" t="s">
        <v>40</v>
      </c>
      <c r="G690" s="8">
        <f>tblSalaries[[#This Row],[clean Salary (in local currency)]]*VLOOKUP(tblSalaries[[#This Row],[Currency]],tblXrate[],2,FALSE)</f>
        <v>14246.333349954055</v>
      </c>
      <c r="H690" t="s">
        <v>52</v>
      </c>
      <c r="I690" t="s">
        <v>52</v>
      </c>
      <c r="J690" t="s">
        <v>8</v>
      </c>
      <c r="K690" t="str">
        <f>VLOOKUP(tblSalaries[[#This Row],[Where do you work]],tblCountries[[Actual]:[Mapping]],2,FALSE)</f>
        <v>India</v>
      </c>
      <c r="L690" t="s">
        <v>9</v>
      </c>
      <c r="M690">
        <v>7</v>
      </c>
    </row>
    <row r="691" spans="2:13" ht="15" customHeight="1">
      <c r="B691" t="s">
        <v>2694</v>
      </c>
      <c r="C691" s="1">
        <v>41055.572835648149</v>
      </c>
      <c r="D691" s="4" t="s">
        <v>806</v>
      </c>
      <c r="E691">
        <v>300000</v>
      </c>
      <c r="F691" t="s">
        <v>40</v>
      </c>
      <c r="G691" s="8">
        <f>tblSalaries[[#This Row],[clean Salary (in local currency)]]*VLOOKUP(tblSalaries[[#This Row],[Currency]],tblXrate[],2,FALSE)</f>
        <v>5342.3750062327708</v>
      </c>
      <c r="H691" t="s">
        <v>20</v>
      </c>
      <c r="I691" t="s">
        <v>20</v>
      </c>
      <c r="J691" t="s">
        <v>8</v>
      </c>
      <c r="K691" t="str">
        <f>VLOOKUP(tblSalaries[[#This Row],[Where do you work]],tblCountries[[Actual]:[Mapping]],2,FALSE)</f>
        <v>India</v>
      </c>
      <c r="L691" t="s">
        <v>13</v>
      </c>
      <c r="M691">
        <v>7</v>
      </c>
    </row>
    <row r="692" spans="2:13" ht="15" customHeight="1">
      <c r="B692" t="s">
        <v>2695</v>
      </c>
      <c r="C692" s="1">
        <v>41055.574212962965</v>
      </c>
      <c r="D692" s="4" t="s">
        <v>807</v>
      </c>
      <c r="E692">
        <v>370000</v>
      </c>
      <c r="F692" t="s">
        <v>40</v>
      </c>
      <c r="G692" s="8">
        <f>tblSalaries[[#This Row],[clean Salary (in local currency)]]*VLOOKUP(tblSalaries[[#This Row],[Currency]],tblXrate[],2,FALSE)</f>
        <v>6588.9291743537506</v>
      </c>
      <c r="H692" t="s">
        <v>386</v>
      </c>
      <c r="I692" t="s">
        <v>20</v>
      </c>
      <c r="J692" t="s">
        <v>8</v>
      </c>
      <c r="K692" t="str">
        <f>VLOOKUP(tblSalaries[[#This Row],[Where do you work]],tblCountries[[Actual]:[Mapping]],2,FALSE)</f>
        <v>India</v>
      </c>
      <c r="L692" t="s">
        <v>13</v>
      </c>
      <c r="M692">
        <v>2</v>
      </c>
    </row>
    <row r="693" spans="2:13" ht="15" customHeight="1">
      <c r="B693" t="s">
        <v>2696</v>
      </c>
      <c r="C693" s="1">
        <v>41055.574374999997</v>
      </c>
      <c r="D693" s="4" t="s">
        <v>807</v>
      </c>
      <c r="E693">
        <v>370000</v>
      </c>
      <c r="F693" t="s">
        <v>40</v>
      </c>
      <c r="G693" s="8">
        <f>tblSalaries[[#This Row],[clean Salary (in local currency)]]*VLOOKUP(tblSalaries[[#This Row],[Currency]],tblXrate[],2,FALSE)</f>
        <v>6588.9291743537506</v>
      </c>
      <c r="H693" t="s">
        <v>386</v>
      </c>
      <c r="I693" t="s">
        <v>20</v>
      </c>
      <c r="J693" t="s">
        <v>8</v>
      </c>
      <c r="K693" t="str">
        <f>VLOOKUP(tblSalaries[[#This Row],[Where do you work]],tblCountries[[Actual]:[Mapping]],2,FALSE)</f>
        <v>India</v>
      </c>
      <c r="L693" t="s">
        <v>13</v>
      </c>
      <c r="M693">
        <v>2</v>
      </c>
    </row>
    <row r="694" spans="2:13" ht="15" customHeight="1">
      <c r="B694" t="s">
        <v>2697</v>
      </c>
      <c r="C694" s="1">
        <v>41055.576319444444</v>
      </c>
      <c r="D694" s="4">
        <v>35000</v>
      </c>
      <c r="E694">
        <v>35000</v>
      </c>
      <c r="F694" t="s">
        <v>6</v>
      </c>
      <c r="G694" s="8">
        <f>tblSalaries[[#This Row],[clean Salary (in local currency)]]*VLOOKUP(tblSalaries[[#This Row],[Currency]],tblXrate[],2,FALSE)</f>
        <v>35000</v>
      </c>
      <c r="H694" t="s">
        <v>660</v>
      </c>
      <c r="I694" t="s">
        <v>67</v>
      </c>
      <c r="J694" t="s">
        <v>15</v>
      </c>
      <c r="K694" t="str">
        <f>VLOOKUP(tblSalaries[[#This Row],[Where do you work]],tblCountries[[Actual]:[Mapping]],2,FALSE)</f>
        <v>USA</v>
      </c>
      <c r="L694" t="s">
        <v>9</v>
      </c>
      <c r="M694">
        <v>10</v>
      </c>
    </row>
    <row r="695" spans="2:13" ht="15" customHeight="1">
      <c r="B695" t="s">
        <v>2698</v>
      </c>
      <c r="C695" s="1">
        <v>41055.581377314818</v>
      </c>
      <c r="D695" s="4">
        <v>720000</v>
      </c>
      <c r="E695">
        <v>720000</v>
      </c>
      <c r="F695" t="s">
        <v>40</v>
      </c>
      <c r="G695" s="8">
        <f>tblSalaries[[#This Row],[clean Salary (in local currency)]]*VLOOKUP(tblSalaries[[#This Row],[Currency]],tblXrate[],2,FALSE)</f>
        <v>12821.700014958649</v>
      </c>
      <c r="H695" t="s">
        <v>808</v>
      </c>
      <c r="I695" t="s">
        <v>310</v>
      </c>
      <c r="J695" t="s">
        <v>8</v>
      </c>
      <c r="K695" t="str">
        <f>VLOOKUP(tblSalaries[[#This Row],[Where do you work]],tblCountries[[Actual]:[Mapping]],2,FALSE)</f>
        <v>India</v>
      </c>
      <c r="L695" t="s">
        <v>9</v>
      </c>
      <c r="M695">
        <v>4</v>
      </c>
    </row>
    <row r="696" spans="2:13" ht="15" customHeight="1">
      <c r="B696" t="s">
        <v>2699</v>
      </c>
      <c r="C696" s="1">
        <v>41055.584027777775</v>
      </c>
      <c r="D696" s="4">
        <v>600000</v>
      </c>
      <c r="E696">
        <v>600000</v>
      </c>
      <c r="F696" t="s">
        <v>40</v>
      </c>
      <c r="G696" s="8">
        <f>tblSalaries[[#This Row],[clean Salary (in local currency)]]*VLOOKUP(tblSalaries[[#This Row],[Currency]],tblXrate[],2,FALSE)</f>
        <v>10684.750012465542</v>
      </c>
      <c r="H696" t="s">
        <v>809</v>
      </c>
      <c r="I696" t="s">
        <v>52</v>
      </c>
      <c r="J696" t="s">
        <v>8</v>
      </c>
      <c r="K696" t="str">
        <f>VLOOKUP(tblSalaries[[#This Row],[Where do you work]],tblCountries[[Actual]:[Mapping]],2,FALSE)</f>
        <v>India</v>
      </c>
      <c r="L696" t="s">
        <v>25</v>
      </c>
      <c r="M696">
        <v>2</v>
      </c>
    </row>
    <row r="697" spans="2:13" ht="15" customHeight="1">
      <c r="B697" t="s">
        <v>2700</v>
      </c>
      <c r="C697" s="1">
        <v>41055.584131944444</v>
      </c>
      <c r="D697" s="4">
        <v>10000</v>
      </c>
      <c r="E697">
        <v>10000</v>
      </c>
      <c r="F697" t="s">
        <v>6</v>
      </c>
      <c r="G697" s="8">
        <f>tblSalaries[[#This Row],[clean Salary (in local currency)]]*VLOOKUP(tblSalaries[[#This Row],[Currency]],tblXrate[],2,FALSE)</f>
        <v>10000</v>
      </c>
      <c r="H697" t="s">
        <v>749</v>
      </c>
      <c r="I697" t="s">
        <v>52</v>
      </c>
      <c r="J697" t="s">
        <v>8</v>
      </c>
      <c r="K697" t="str">
        <f>VLOOKUP(tblSalaries[[#This Row],[Where do you work]],tblCountries[[Actual]:[Mapping]],2,FALSE)</f>
        <v>India</v>
      </c>
      <c r="L697" t="s">
        <v>9</v>
      </c>
      <c r="M697">
        <v>2</v>
      </c>
    </row>
    <row r="698" spans="2:13" ht="15" customHeight="1">
      <c r="B698" t="s">
        <v>2701</v>
      </c>
      <c r="C698" s="1">
        <v>41055.586516203701</v>
      </c>
      <c r="D698" s="4" t="s">
        <v>810</v>
      </c>
      <c r="E698">
        <v>120000</v>
      </c>
      <c r="F698" t="s">
        <v>40</v>
      </c>
      <c r="G698" s="8">
        <f>tblSalaries[[#This Row],[clean Salary (in local currency)]]*VLOOKUP(tblSalaries[[#This Row],[Currency]],tblXrate[],2,FALSE)</f>
        <v>2136.9500024931081</v>
      </c>
      <c r="H698" t="s">
        <v>811</v>
      </c>
      <c r="I698" t="s">
        <v>20</v>
      </c>
      <c r="J698" t="s">
        <v>8</v>
      </c>
      <c r="K698" t="str">
        <f>VLOOKUP(tblSalaries[[#This Row],[Where do you work]],tblCountries[[Actual]:[Mapping]],2,FALSE)</f>
        <v>India</v>
      </c>
      <c r="L698" t="s">
        <v>25</v>
      </c>
      <c r="M698">
        <v>0</v>
      </c>
    </row>
    <row r="699" spans="2:13" ht="15" customHeight="1">
      <c r="B699" t="s">
        <v>2702</v>
      </c>
      <c r="C699" s="1">
        <v>41055.590868055559</v>
      </c>
      <c r="D699" s="4" t="s">
        <v>812</v>
      </c>
      <c r="E699">
        <v>480000</v>
      </c>
      <c r="F699" t="s">
        <v>40</v>
      </c>
      <c r="G699" s="8">
        <f>tblSalaries[[#This Row],[clean Salary (in local currency)]]*VLOOKUP(tblSalaries[[#This Row],[Currency]],tblXrate[],2,FALSE)</f>
        <v>8547.8000099724322</v>
      </c>
      <c r="H699" t="s">
        <v>207</v>
      </c>
      <c r="I699" t="s">
        <v>20</v>
      </c>
      <c r="J699" t="s">
        <v>8</v>
      </c>
      <c r="K699" t="str">
        <f>VLOOKUP(tblSalaries[[#This Row],[Where do you work]],tblCountries[[Actual]:[Mapping]],2,FALSE)</f>
        <v>India</v>
      </c>
      <c r="L699" t="s">
        <v>9</v>
      </c>
      <c r="M699">
        <v>4</v>
      </c>
    </row>
    <row r="700" spans="2:13" ht="15" customHeight="1">
      <c r="B700" t="s">
        <v>2703</v>
      </c>
      <c r="C700" s="1">
        <v>41055.591574074075</v>
      </c>
      <c r="D700" s="4" t="s">
        <v>813</v>
      </c>
      <c r="E700">
        <v>450000</v>
      </c>
      <c r="F700" t="s">
        <v>40</v>
      </c>
      <c r="G700" s="8">
        <f>tblSalaries[[#This Row],[clean Salary (in local currency)]]*VLOOKUP(tblSalaries[[#This Row],[Currency]],tblXrate[],2,FALSE)</f>
        <v>8013.5625093491553</v>
      </c>
      <c r="H700" t="s">
        <v>153</v>
      </c>
      <c r="I700" t="s">
        <v>20</v>
      </c>
      <c r="J700" t="s">
        <v>8</v>
      </c>
      <c r="K700" t="str">
        <f>VLOOKUP(tblSalaries[[#This Row],[Where do you work]],tblCountries[[Actual]:[Mapping]],2,FALSE)</f>
        <v>India</v>
      </c>
      <c r="L700" t="s">
        <v>13</v>
      </c>
      <c r="M700">
        <v>8</v>
      </c>
    </row>
    <row r="701" spans="2:13" ht="15" customHeight="1">
      <c r="B701" t="s">
        <v>2704</v>
      </c>
      <c r="C701" s="1">
        <v>41055.593460648146</v>
      </c>
      <c r="D701" s="4">
        <v>400000</v>
      </c>
      <c r="E701">
        <v>400000</v>
      </c>
      <c r="F701" t="s">
        <v>40</v>
      </c>
      <c r="G701" s="8">
        <f>tblSalaries[[#This Row],[clean Salary (in local currency)]]*VLOOKUP(tblSalaries[[#This Row],[Currency]],tblXrate[],2,FALSE)</f>
        <v>7123.1666749770275</v>
      </c>
      <c r="H701" t="s">
        <v>356</v>
      </c>
      <c r="I701" t="s">
        <v>356</v>
      </c>
      <c r="J701" t="s">
        <v>8</v>
      </c>
      <c r="K701" t="str">
        <f>VLOOKUP(tblSalaries[[#This Row],[Where do you work]],tblCountries[[Actual]:[Mapping]],2,FALSE)</f>
        <v>India</v>
      </c>
      <c r="L701" t="s">
        <v>9</v>
      </c>
      <c r="M701">
        <v>0</v>
      </c>
    </row>
    <row r="702" spans="2:13" ht="15" customHeight="1">
      <c r="B702" t="s">
        <v>2705</v>
      </c>
      <c r="C702" s="1">
        <v>41055.594606481478</v>
      </c>
      <c r="D702" s="4" t="s">
        <v>814</v>
      </c>
      <c r="E702">
        <v>2300000</v>
      </c>
      <c r="F702" t="s">
        <v>40</v>
      </c>
      <c r="G702" s="8">
        <f>tblSalaries[[#This Row],[clean Salary (in local currency)]]*VLOOKUP(tblSalaries[[#This Row],[Currency]],tblXrate[],2,FALSE)</f>
        <v>40958.208381117904</v>
      </c>
      <c r="H702" t="s">
        <v>256</v>
      </c>
      <c r="I702" t="s">
        <v>20</v>
      </c>
      <c r="J702" t="s">
        <v>8</v>
      </c>
      <c r="K702" t="str">
        <f>VLOOKUP(tblSalaries[[#This Row],[Where do you work]],tblCountries[[Actual]:[Mapping]],2,FALSE)</f>
        <v>India</v>
      </c>
      <c r="L702" t="s">
        <v>13</v>
      </c>
      <c r="M702">
        <v>5</v>
      </c>
    </row>
    <row r="703" spans="2:13" ht="15" customHeight="1">
      <c r="B703" t="s">
        <v>2706</v>
      </c>
      <c r="C703" s="1">
        <v>41055.595960648148</v>
      </c>
      <c r="D703" s="4">
        <v>636000</v>
      </c>
      <c r="E703">
        <v>636000</v>
      </c>
      <c r="F703" t="s">
        <v>40</v>
      </c>
      <c r="G703" s="8">
        <f>tblSalaries[[#This Row],[clean Salary (in local currency)]]*VLOOKUP(tblSalaries[[#This Row],[Currency]],tblXrate[],2,FALSE)</f>
        <v>11325.835013213473</v>
      </c>
      <c r="H703" t="s">
        <v>815</v>
      </c>
      <c r="I703" t="s">
        <v>52</v>
      </c>
      <c r="J703" t="s">
        <v>8</v>
      </c>
      <c r="K703" t="str">
        <f>VLOOKUP(tblSalaries[[#This Row],[Where do you work]],tblCountries[[Actual]:[Mapping]],2,FALSE)</f>
        <v>India</v>
      </c>
      <c r="L703" t="s">
        <v>9</v>
      </c>
      <c r="M703">
        <v>2</v>
      </c>
    </row>
    <row r="704" spans="2:13" ht="15" customHeight="1">
      <c r="B704" t="s">
        <v>2707</v>
      </c>
      <c r="C704" s="1">
        <v>41055.597488425927</v>
      </c>
      <c r="D704" s="4" t="s">
        <v>816</v>
      </c>
      <c r="E704">
        <v>15000</v>
      </c>
      <c r="F704" t="s">
        <v>6</v>
      </c>
      <c r="G704" s="8">
        <f>tblSalaries[[#This Row],[clean Salary (in local currency)]]*VLOOKUP(tblSalaries[[#This Row],[Currency]],tblXrate[],2,FALSE)</f>
        <v>15000</v>
      </c>
      <c r="H704" t="s">
        <v>817</v>
      </c>
      <c r="I704" t="s">
        <v>310</v>
      </c>
      <c r="J704" t="s">
        <v>818</v>
      </c>
      <c r="K704" t="str">
        <f>VLOOKUP(tblSalaries[[#This Row],[Where do you work]],tblCountries[[Actual]:[Mapping]],2,FALSE)</f>
        <v>Lithuania</v>
      </c>
      <c r="L704" t="s">
        <v>9</v>
      </c>
      <c r="M704">
        <v>2</v>
      </c>
    </row>
    <row r="705" spans="2:13" ht="15" customHeight="1">
      <c r="B705" t="s">
        <v>2708</v>
      </c>
      <c r="C705" s="1">
        <v>41055.598668981482</v>
      </c>
      <c r="D705" s="4">
        <v>1000</v>
      </c>
      <c r="E705">
        <v>12000</v>
      </c>
      <c r="F705" t="s">
        <v>6</v>
      </c>
      <c r="G705" s="8">
        <f>tblSalaries[[#This Row],[clean Salary (in local currency)]]*VLOOKUP(tblSalaries[[#This Row],[Currency]],tblXrate[],2,FALSE)</f>
        <v>12000</v>
      </c>
      <c r="H705" t="s">
        <v>819</v>
      </c>
      <c r="I705" t="s">
        <v>20</v>
      </c>
      <c r="J705" t="s">
        <v>820</v>
      </c>
      <c r="K705" t="str">
        <f>VLOOKUP(tblSalaries[[#This Row],[Where do you work]],tblCountries[[Actual]:[Mapping]],2,FALSE)</f>
        <v>UAE</v>
      </c>
      <c r="L705" t="s">
        <v>9</v>
      </c>
      <c r="M705">
        <v>12</v>
      </c>
    </row>
    <row r="706" spans="2:13" ht="15" customHeight="1">
      <c r="B706" t="s">
        <v>2709</v>
      </c>
      <c r="C706" s="1">
        <v>41055.599861111114</v>
      </c>
      <c r="D706" s="4">
        <v>500000</v>
      </c>
      <c r="E706">
        <v>500000</v>
      </c>
      <c r="F706" t="s">
        <v>40</v>
      </c>
      <c r="G706" s="8">
        <f>tblSalaries[[#This Row],[clean Salary (in local currency)]]*VLOOKUP(tblSalaries[[#This Row],[Currency]],tblXrate[],2,FALSE)</f>
        <v>8903.9583437212841</v>
      </c>
      <c r="H706" t="s">
        <v>821</v>
      </c>
      <c r="I706" t="s">
        <v>3999</v>
      </c>
      <c r="J706" t="s">
        <v>8</v>
      </c>
      <c r="K706" t="str">
        <f>VLOOKUP(tblSalaries[[#This Row],[Where do you work]],tblCountries[[Actual]:[Mapping]],2,FALSE)</f>
        <v>India</v>
      </c>
      <c r="L706" t="s">
        <v>18</v>
      </c>
      <c r="M706">
        <v>1</v>
      </c>
    </row>
    <row r="707" spans="2:13" ht="15" customHeight="1">
      <c r="B707" t="s">
        <v>2710</v>
      </c>
      <c r="C707" s="1">
        <v>41055.606377314813</v>
      </c>
      <c r="D707" s="4">
        <v>500000</v>
      </c>
      <c r="E707">
        <v>500000</v>
      </c>
      <c r="F707" t="s">
        <v>40</v>
      </c>
      <c r="G707" s="8">
        <f>tblSalaries[[#This Row],[clean Salary (in local currency)]]*VLOOKUP(tblSalaries[[#This Row],[Currency]],tblXrate[],2,FALSE)</f>
        <v>8903.9583437212841</v>
      </c>
      <c r="H707" t="s">
        <v>279</v>
      </c>
      <c r="I707" t="s">
        <v>279</v>
      </c>
      <c r="J707" t="s">
        <v>8</v>
      </c>
      <c r="K707" t="str">
        <f>VLOOKUP(tblSalaries[[#This Row],[Where do you work]],tblCountries[[Actual]:[Mapping]],2,FALSE)</f>
        <v>India</v>
      </c>
      <c r="L707" t="s">
        <v>13</v>
      </c>
      <c r="M707">
        <v>2</v>
      </c>
    </row>
    <row r="708" spans="2:13" ht="15" customHeight="1">
      <c r="B708" t="s">
        <v>2711</v>
      </c>
      <c r="C708" s="1">
        <v>41055.608194444445</v>
      </c>
      <c r="D708" s="4" t="s">
        <v>822</v>
      </c>
      <c r="E708">
        <v>720000</v>
      </c>
      <c r="F708" t="s">
        <v>40</v>
      </c>
      <c r="G708" s="8">
        <f>tblSalaries[[#This Row],[clean Salary (in local currency)]]*VLOOKUP(tblSalaries[[#This Row],[Currency]],tblXrate[],2,FALSE)</f>
        <v>12821.700014958649</v>
      </c>
      <c r="H708" t="s">
        <v>823</v>
      </c>
      <c r="I708" t="s">
        <v>52</v>
      </c>
      <c r="J708" t="s">
        <v>8</v>
      </c>
      <c r="K708" t="str">
        <f>VLOOKUP(tblSalaries[[#This Row],[Where do you work]],tblCountries[[Actual]:[Mapping]],2,FALSE)</f>
        <v>India</v>
      </c>
      <c r="L708" t="s">
        <v>13</v>
      </c>
      <c r="M708">
        <v>10</v>
      </c>
    </row>
    <row r="709" spans="2:13" ht="15" customHeight="1">
      <c r="B709" t="s">
        <v>2712</v>
      </c>
      <c r="C709" s="1">
        <v>41055.611805555556</v>
      </c>
      <c r="D709" s="4" t="s">
        <v>824</v>
      </c>
      <c r="E709">
        <v>180000</v>
      </c>
      <c r="F709" t="s">
        <v>40</v>
      </c>
      <c r="G709" s="8">
        <f>tblSalaries[[#This Row],[clean Salary (in local currency)]]*VLOOKUP(tblSalaries[[#This Row],[Currency]],tblXrate[],2,FALSE)</f>
        <v>3205.4250037396623</v>
      </c>
      <c r="H709" t="s">
        <v>825</v>
      </c>
      <c r="I709" t="s">
        <v>52</v>
      </c>
      <c r="J709" t="s">
        <v>8</v>
      </c>
      <c r="K709" t="str">
        <f>VLOOKUP(tblSalaries[[#This Row],[Where do you work]],tblCountries[[Actual]:[Mapping]],2,FALSE)</f>
        <v>India</v>
      </c>
      <c r="L709" t="s">
        <v>13</v>
      </c>
      <c r="M709">
        <v>7</v>
      </c>
    </row>
    <row r="710" spans="2:13" ht="15" customHeight="1">
      <c r="B710" t="s">
        <v>2713</v>
      </c>
      <c r="C710" s="1">
        <v>41055.615914351853</v>
      </c>
      <c r="D710" s="4">
        <v>375000</v>
      </c>
      <c r="E710">
        <v>375000</v>
      </c>
      <c r="F710" t="s">
        <v>40</v>
      </c>
      <c r="G710" s="8">
        <f>tblSalaries[[#This Row],[clean Salary (in local currency)]]*VLOOKUP(tblSalaries[[#This Row],[Currency]],tblXrate[],2,FALSE)</f>
        <v>6677.9687577909626</v>
      </c>
      <c r="H710" t="s">
        <v>91</v>
      </c>
      <c r="I710" t="s">
        <v>52</v>
      </c>
      <c r="J710" t="s">
        <v>8</v>
      </c>
      <c r="K710" t="str">
        <f>VLOOKUP(tblSalaries[[#This Row],[Where do you work]],tblCountries[[Actual]:[Mapping]],2,FALSE)</f>
        <v>India</v>
      </c>
      <c r="L710" t="s">
        <v>18</v>
      </c>
      <c r="M710">
        <v>6</v>
      </c>
    </row>
    <row r="711" spans="2:13" ht="15" customHeight="1">
      <c r="B711" t="s">
        <v>2714</v>
      </c>
      <c r="C711" s="1">
        <v>41055.618773148148</v>
      </c>
      <c r="D711" s="4">
        <v>85000</v>
      </c>
      <c r="E711">
        <v>85000</v>
      </c>
      <c r="F711" t="s">
        <v>670</v>
      </c>
      <c r="G711" s="8">
        <f>tblSalaries[[#This Row],[clean Salary (in local currency)]]*VLOOKUP(tblSalaries[[#This Row],[Currency]],tblXrate[],2,FALSE)</f>
        <v>67794.987956419791</v>
      </c>
      <c r="H711" t="s">
        <v>826</v>
      </c>
      <c r="I711" t="s">
        <v>52</v>
      </c>
      <c r="J711" t="s">
        <v>672</v>
      </c>
      <c r="K711" t="str">
        <f>VLOOKUP(tblSalaries[[#This Row],[Where do you work]],tblCountries[[Actual]:[Mapping]],2,FALSE)</f>
        <v>New Zealand</v>
      </c>
      <c r="L711" t="s">
        <v>9</v>
      </c>
      <c r="M711">
        <v>15</v>
      </c>
    </row>
    <row r="712" spans="2:13" ht="15" customHeight="1">
      <c r="B712" t="s">
        <v>2715</v>
      </c>
      <c r="C712" s="1">
        <v>41055.623368055552</v>
      </c>
      <c r="D712" s="4">
        <v>31250</v>
      </c>
      <c r="E712">
        <v>31250</v>
      </c>
      <c r="F712" t="s">
        <v>6</v>
      </c>
      <c r="G712" s="8">
        <f>tblSalaries[[#This Row],[clean Salary (in local currency)]]*VLOOKUP(tblSalaries[[#This Row],[Currency]],tblXrate[],2,FALSE)</f>
        <v>31250</v>
      </c>
      <c r="H712" t="s">
        <v>827</v>
      </c>
      <c r="I712" t="s">
        <v>52</v>
      </c>
      <c r="J712" t="s">
        <v>8</v>
      </c>
      <c r="K712" t="str">
        <f>VLOOKUP(tblSalaries[[#This Row],[Where do you work]],tblCountries[[Actual]:[Mapping]],2,FALSE)</f>
        <v>India</v>
      </c>
      <c r="L712" t="s">
        <v>18</v>
      </c>
      <c r="M712">
        <v>6</v>
      </c>
    </row>
    <row r="713" spans="2:13" ht="15" customHeight="1">
      <c r="B713" t="s">
        <v>2716</v>
      </c>
      <c r="C713" s="1">
        <v>41055.623437499999</v>
      </c>
      <c r="D713" s="4" t="s">
        <v>828</v>
      </c>
      <c r="E713">
        <v>204000</v>
      </c>
      <c r="F713" t="s">
        <v>32</v>
      </c>
      <c r="G713" s="8">
        <f>tblSalaries[[#This Row],[clean Salary (in local currency)]]*VLOOKUP(tblSalaries[[#This Row],[Currency]],tblXrate[],2,FALSE)</f>
        <v>2165.2740982270229</v>
      </c>
      <c r="H713" t="s">
        <v>829</v>
      </c>
      <c r="I713" t="s">
        <v>52</v>
      </c>
      <c r="J713" t="s">
        <v>17</v>
      </c>
      <c r="K713" t="str">
        <f>VLOOKUP(tblSalaries[[#This Row],[Where do you work]],tblCountries[[Actual]:[Mapping]],2,FALSE)</f>
        <v>Pakistan</v>
      </c>
      <c r="L713" t="s">
        <v>13</v>
      </c>
      <c r="M713">
        <v>2</v>
      </c>
    </row>
    <row r="714" spans="2:13" ht="15" customHeight="1">
      <c r="B714" t="s">
        <v>2717</v>
      </c>
      <c r="C714" s="1">
        <v>41055.623888888891</v>
      </c>
      <c r="D714" s="4" t="s">
        <v>830</v>
      </c>
      <c r="E714">
        <v>400000</v>
      </c>
      <c r="F714" t="s">
        <v>40</v>
      </c>
      <c r="G714" s="8">
        <f>tblSalaries[[#This Row],[clean Salary (in local currency)]]*VLOOKUP(tblSalaries[[#This Row],[Currency]],tblXrate[],2,FALSE)</f>
        <v>7123.1666749770275</v>
      </c>
      <c r="H714" t="s">
        <v>831</v>
      </c>
      <c r="I714" t="s">
        <v>3999</v>
      </c>
      <c r="J714" t="s">
        <v>8</v>
      </c>
      <c r="K714" t="str">
        <f>VLOOKUP(tblSalaries[[#This Row],[Where do you work]],tblCountries[[Actual]:[Mapping]],2,FALSE)</f>
        <v>India</v>
      </c>
      <c r="L714" t="s">
        <v>13</v>
      </c>
      <c r="M714">
        <v>4</v>
      </c>
    </row>
    <row r="715" spans="2:13" ht="15" customHeight="1">
      <c r="B715" t="s">
        <v>2718</v>
      </c>
      <c r="C715" s="1">
        <v>41055.625694444447</v>
      </c>
      <c r="D715" s="4" t="s">
        <v>832</v>
      </c>
      <c r="E715">
        <v>130000</v>
      </c>
      <c r="F715" t="s">
        <v>6</v>
      </c>
      <c r="G715" s="8">
        <f>tblSalaries[[#This Row],[clean Salary (in local currency)]]*VLOOKUP(tblSalaries[[#This Row],[Currency]],tblXrate[],2,FALSE)</f>
        <v>130000</v>
      </c>
      <c r="H715" t="s">
        <v>833</v>
      </c>
      <c r="I715" t="s">
        <v>52</v>
      </c>
      <c r="J715" t="s">
        <v>84</v>
      </c>
      <c r="K715" t="str">
        <f>VLOOKUP(tblSalaries[[#This Row],[Where do you work]],tblCountries[[Actual]:[Mapping]],2,FALSE)</f>
        <v>Australia</v>
      </c>
      <c r="L715" t="s">
        <v>9</v>
      </c>
      <c r="M715">
        <v>3</v>
      </c>
    </row>
    <row r="716" spans="2:13" ht="15" customHeight="1">
      <c r="B716" t="s">
        <v>2719</v>
      </c>
      <c r="C716" s="1">
        <v>41055.626168981478</v>
      </c>
      <c r="D716" s="4" t="s">
        <v>834</v>
      </c>
      <c r="E716">
        <v>250000</v>
      </c>
      <c r="F716" t="s">
        <v>40</v>
      </c>
      <c r="G716" s="8">
        <f>tblSalaries[[#This Row],[clean Salary (in local currency)]]*VLOOKUP(tblSalaries[[#This Row],[Currency]],tblXrate[],2,FALSE)</f>
        <v>4451.9791718606421</v>
      </c>
      <c r="H716" t="s">
        <v>804</v>
      </c>
      <c r="I716" t="s">
        <v>52</v>
      </c>
      <c r="J716" t="s">
        <v>8</v>
      </c>
      <c r="K716" t="str">
        <f>VLOOKUP(tblSalaries[[#This Row],[Where do you work]],tblCountries[[Actual]:[Mapping]],2,FALSE)</f>
        <v>India</v>
      </c>
      <c r="L716" t="s">
        <v>9</v>
      </c>
      <c r="M716">
        <v>6</v>
      </c>
    </row>
    <row r="717" spans="2:13" ht="15" customHeight="1">
      <c r="B717" t="s">
        <v>2720</v>
      </c>
      <c r="C717" s="1">
        <v>41055.626782407409</v>
      </c>
      <c r="D717" s="4">
        <v>800</v>
      </c>
      <c r="E717">
        <v>9600</v>
      </c>
      <c r="F717" t="s">
        <v>6</v>
      </c>
      <c r="G717" s="8">
        <f>tblSalaries[[#This Row],[clean Salary (in local currency)]]*VLOOKUP(tblSalaries[[#This Row],[Currency]],tblXrate[],2,FALSE)</f>
        <v>9600</v>
      </c>
      <c r="H717" t="s">
        <v>147</v>
      </c>
      <c r="I717" t="s">
        <v>20</v>
      </c>
      <c r="J717" t="s">
        <v>48</v>
      </c>
      <c r="K717" t="str">
        <f>VLOOKUP(tblSalaries[[#This Row],[Where do you work]],tblCountries[[Actual]:[Mapping]],2,FALSE)</f>
        <v>South Africa</v>
      </c>
      <c r="L717" t="s">
        <v>9</v>
      </c>
      <c r="M717">
        <v>2</v>
      </c>
    </row>
    <row r="718" spans="2:13" ht="15" customHeight="1">
      <c r="B718" t="s">
        <v>2721</v>
      </c>
      <c r="C718" s="1">
        <v>41055.628159722219</v>
      </c>
      <c r="D718" s="4" t="s">
        <v>835</v>
      </c>
      <c r="E718">
        <v>390000</v>
      </c>
      <c r="F718" t="s">
        <v>40</v>
      </c>
      <c r="G718" s="8">
        <f>tblSalaries[[#This Row],[clean Salary (in local currency)]]*VLOOKUP(tblSalaries[[#This Row],[Currency]],tblXrate[],2,FALSE)</f>
        <v>6945.0875081026015</v>
      </c>
      <c r="H718" t="s">
        <v>207</v>
      </c>
      <c r="I718" t="s">
        <v>20</v>
      </c>
      <c r="J718" t="s">
        <v>8</v>
      </c>
      <c r="K718" t="str">
        <f>VLOOKUP(tblSalaries[[#This Row],[Where do you work]],tblCountries[[Actual]:[Mapping]],2,FALSE)</f>
        <v>India</v>
      </c>
      <c r="L718" t="s">
        <v>9</v>
      </c>
      <c r="M718">
        <v>1</v>
      </c>
    </row>
    <row r="719" spans="2:13" ht="15" customHeight="1">
      <c r="B719" t="s">
        <v>2722</v>
      </c>
      <c r="C719" s="1">
        <v>41055.628958333335</v>
      </c>
      <c r="D719" s="4">
        <v>600000</v>
      </c>
      <c r="E719">
        <v>600000</v>
      </c>
      <c r="F719" t="s">
        <v>40</v>
      </c>
      <c r="G719" s="8">
        <f>tblSalaries[[#This Row],[clean Salary (in local currency)]]*VLOOKUP(tblSalaries[[#This Row],[Currency]],tblXrate[],2,FALSE)</f>
        <v>10684.750012465542</v>
      </c>
      <c r="H719" t="s">
        <v>836</v>
      </c>
      <c r="I719" t="s">
        <v>310</v>
      </c>
      <c r="J719" t="s">
        <v>8</v>
      </c>
      <c r="K719" t="str">
        <f>VLOOKUP(tblSalaries[[#This Row],[Where do you work]],tblCountries[[Actual]:[Mapping]],2,FALSE)</f>
        <v>India</v>
      </c>
      <c r="L719" t="s">
        <v>13</v>
      </c>
      <c r="M719">
        <v>7</v>
      </c>
    </row>
    <row r="720" spans="2:13" ht="15" customHeight="1">
      <c r="B720" t="s">
        <v>2723</v>
      </c>
      <c r="C720" s="1">
        <v>41055.629166666666</v>
      </c>
      <c r="D720" s="4">
        <v>4.8</v>
      </c>
      <c r="E720">
        <v>480000</v>
      </c>
      <c r="F720" t="s">
        <v>40</v>
      </c>
      <c r="G720" s="8">
        <f>tblSalaries[[#This Row],[clean Salary (in local currency)]]*VLOOKUP(tblSalaries[[#This Row],[Currency]],tblXrate[],2,FALSE)</f>
        <v>8547.8000099724322</v>
      </c>
      <c r="H720" t="s">
        <v>837</v>
      </c>
      <c r="I720" t="s">
        <v>20</v>
      </c>
      <c r="J720" t="s">
        <v>8</v>
      </c>
      <c r="K720" t="str">
        <f>VLOOKUP(tblSalaries[[#This Row],[Where do you work]],tblCountries[[Actual]:[Mapping]],2,FALSE)</f>
        <v>India</v>
      </c>
      <c r="L720" t="s">
        <v>18</v>
      </c>
      <c r="M720">
        <v>3.5</v>
      </c>
    </row>
    <row r="721" spans="2:13" ht="15" customHeight="1">
      <c r="B721" t="s">
        <v>2724</v>
      </c>
      <c r="C721" s="1">
        <v>41055.630312499998</v>
      </c>
      <c r="D721" s="4">
        <v>35000</v>
      </c>
      <c r="E721">
        <v>35000</v>
      </c>
      <c r="F721" t="s">
        <v>6</v>
      </c>
      <c r="G721" s="8">
        <f>tblSalaries[[#This Row],[clean Salary (in local currency)]]*VLOOKUP(tblSalaries[[#This Row],[Currency]],tblXrate[],2,FALSE)</f>
        <v>35000</v>
      </c>
      <c r="H721" t="s">
        <v>616</v>
      </c>
      <c r="I721" t="s">
        <v>20</v>
      </c>
      <c r="J721" t="s">
        <v>8</v>
      </c>
      <c r="K721" t="str">
        <f>VLOOKUP(tblSalaries[[#This Row],[Where do you work]],tblCountries[[Actual]:[Mapping]],2,FALSE)</f>
        <v>India</v>
      </c>
      <c r="L721" t="s">
        <v>9</v>
      </c>
      <c r="M721">
        <v>10</v>
      </c>
    </row>
    <row r="722" spans="2:13" ht="15" customHeight="1">
      <c r="B722" t="s">
        <v>2725</v>
      </c>
      <c r="C722" s="1">
        <v>41055.631562499999</v>
      </c>
      <c r="D722" s="4" t="s">
        <v>838</v>
      </c>
      <c r="E722">
        <v>1000000</v>
      </c>
      <c r="F722" t="s">
        <v>40</v>
      </c>
      <c r="G722" s="8">
        <f>tblSalaries[[#This Row],[clean Salary (in local currency)]]*VLOOKUP(tblSalaries[[#This Row],[Currency]],tblXrate[],2,FALSE)</f>
        <v>17807.916687442568</v>
      </c>
      <c r="H722" t="s">
        <v>839</v>
      </c>
      <c r="I722" t="s">
        <v>20</v>
      </c>
      <c r="J722" t="s">
        <v>8</v>
      </c>
      <c r="K722" t="str">
        <f>VLOOKUP(tblSalaries[[#This Row],[Where do you work]],tblCountries[[Actual]:[Mapping]],2,FALSE)</f>
        <v>India</v>
      </c>
      <c r="L722" t="s">
        <v>18</v>
      </c>
      <c r="M722">
        <v>12</v>
      </c>
    </row>
    <row r="723" spans="2:13" ht="15" customHeight="1">
      <c r="B723" t="s">
        <v>2726</v>
      </c>
      <c r="C723" s="1">
        <v>41055.640057870369</v>
      </c>
      <c r="D723" s="4">
        <v>180000</v>
      </c>
      <c r="E723">
        <v>180000</v>
      </c>
      <c r="F723" t="s">
        <v>40</v>
      </c>
      <c r="G723" s="8">
        <f>tblSalaries[[#This Row],[clean Salary (in local currency)]]*VLOOKUP(tblSalaries[[#This Row],[Currency]],tblXrate[],2,FALSE)</f>
        <v>3205.4250037396623</v>
      </c>
      <c r="H723" t="s">
        <v>310</v>
      </c>
      <c r="I723" t="s">
        <v>310</v>
      </c>
      <c r="J723" t="s">
        <v>8</v>
      </c>
      <c r="K723" t="str">
        <f>VLOOKUP(tblSalaries[[#This Row],[Where do you work]],tblCountries[[Actual]:[Mapping]],2,FALSE)</f>
        <v>India</v>
      </c>
      <c r="L723" t="s">
        <v>13</v>
      </c>
      <c r="M723">
        <v>4</v>
      </c>
    </row>
    <row r="724" spans="2:13" ht="15" customHeight="1">
      <c r="B724" t="s">
        <v>2727</v>
      </c>
      <c r="C724" s="1">
        <v>41055.64203703704</v>
      </c>
      <c r="D724" s="4">
        <v>5000</v>
      </c>
      <c r="E724">
        <v>60000</v>
      </c>
      <c r="F724" t="s">
        <v>6</v>
      </c>
      <c r="G724" s="8">
        <f>tblSalaries[[#This Row],[clean Salary (in local currency)]]*VLOOKUP(tblSalaries[[#This Row],[Currency]],tblXrate[],2,FALSE)</f>
        <v>60000</v>
      </c>
      <c r="H724" t="s">
        <v>52</v>
      </c>
      <c r="I724" t="s">
        <v>52</v>
      </c>
      <c r="J724" t="s">
        <v>65</v>
      </c>
      <c r="K724" t="str">
        <f>VLOOKUP(tblSalaries[[#This Row],[Where do you work]],tblCountries[[Actual]:[Mapping]],2,FALSE)</f>
        <v>Russia</v>
      </c>
      <c r="L724" t="s">
        <v>9</v>
      </c>
      <c r="M724">
        <v>10</v>
      </c>
    </row>
    <row r="725" spans="2:13" ht="15" customHeight="1">
      <c r="B725" t="s">
        <v>2728</v>
      </c>
      <c r="C725" s="1">
        <v>41055.644305555557</v>
      </c>
      <c r="D725" s="4" t="s">
        <v>840</v>
      </c>
      <c r="E725">
        <v>800000</v>
      </c>
      <c r="F725" t="s">
        <v>40</v>
      </c>
      <c r="G725" s="8">
        <f>tblSalaries[[#This Row],[clean Salary (in local currency)]]*VLOOKUP(tblSalaries[[#This Row],[Currency]],tblXrate[],2,FALSE)</f>
        <v>14246.333349954055</v>
      </c>
      <c r="H725" t="s">
        <v>52</v>
      </c>
      <c r="I725" t="s">
        <v>52</v>
      </c>
      <c r="J725" t="s">
        <v>8</v>
      </c>
      <c r="K725" t="str">
        <f>VLOOKUP(tblSalaries[[#This Row],[Where do you work]],tblCountries[[Actual]:[Mapping]],2,FALSE)</f>
        <v>India</v>
      </c>
      <c r="L725" t="s">
        <v>18</v>
      </c>
      <c r="M725">
        <v>13</v>
      </c>
    </row>
    <row r="726" spans="2:13" ht="15" customHeight="1">
      <c r="B726" t="s">
        <v>2729</v>
      </c>
      <c r="C726" s="1">
        <v>41055.646099537036</v>
      </c>
      <c r="D726" s="4" t="s">
        <v>841</v>
      </c>
      <c r="E726">
        <v>600000</v>
      </c>
      <c r="F726" t="s">
        <v>40</v>
      </c>
      <c r="G726" s="8">
        <f>tblSalaries[[#This Row],[clean Salary (in local currency)]]*VLOOKUP(tblSalaries[[#This Row],[Currency]],tblXrate[],2,FALSE)</f>
        <v>10684.750012465542</v>
      </c>
      <c r="H726" t="s">
        <v>842</v>
      </c>
      <c r="I726" t="s">
        <v>52</v>
      </c>
      <c r="J726" t="s">
        <v>8</v>
      </c>
      <c r="K726" t="str">
        <f>VLOOKUP(tblSalaries[[#This Row],[Where do you work]],tblCountries[[Actual]:[Mapping]],2,FALSE)</f>
        <v>India</v>
      </c>
      <c r="L726" t="s">
        <v>18</v>
      </c>
      <c r="M726">
        <v>8</v>
      </c>
    </row>
    <row r="727" spans="2:13" ht="15" customHeight="1">
      <c r="B727" t="s">
        <v>2730</v>
      </c>
      <c r="C727" s="1">
        <v>41055.64980324074</v>
      </c>
      <c r="D727" s="4">
        <v>40000</v>
      </c>
      <c r="E727">
        <v>40000</v>
      </c>
      <c r="F727" t="s">
        <v>6</v>
      </c>
      <c r="G727" s="8">
        <f>tblSalaries[[#This Row],[clean Salary (in local currency)]]*VLOOKUP(tblSalaries[[#This Row],[Currency]],tblXrate[],2,FALSE)</f>
        <v>40000</v>
      </c>
      <c r="H727" t="s">
        <v>843</v>
      </c>
      <c r="I727" t="s">
        <v>52</v>
      </c>
      <c r="J727" t="s">
        <v>8</v>
      </c>
      <c r="K727" t="str">
        <f>VLOOKUP(tblSalaries[[#This Row],[Where do you work]],tblCountries[[Actual]:[Mapping]],2,FALSE)</f>
        <v>India</v>
      </c>
      <c r="L727" t="s">
        <v>13</v>
      </c>
      <c r="M727">
        <v>15</v>
      </c>
    </row>
    <row r="728" spans="2:13" ht="15" customHeight="1">
      <c r="B728" t="s">
        <v>2731</v>
      </c>
      <c r="C728" s="1">
        <v>41055.655925925923</v>
      </c>
      <c r="D728" s="4">
        <v>5022</v>
      </c>
      <c r="E728">
        <v>5022</v>
      </c>
      <c r="F728" t="s">
        <v>6</v>
      </c>
      <c r="G728" s="8">
        <f>tblSalaries[[#This Row],[clean Salary (in local currency)]]*VLOOKUP(tblSalaries[[#This Row],[Currency]],tblXrate[],2,FALSE)</f>
        <v>5022</v>
      </c>
      <c r="H728" t="s">
        <v>844</v>
      </c>
      <c r="I728" t="s">
        <v>20</v>
      </c>
      <c r="J728" t="s">
        <v>17</v>
      </c>
      <c r="K728" t="str">
        <f>VLOOKUP(tblSalaries[[#This Row],[Where do you work]],tblCountries[[Actual]:[Mapping]],2,FALSE)</f>
        <v>Pakistan</v>
      </c>
      <c r="L728" t="s">
        <v>9</v>
      </c>
      <c r="M728">
        <v>15</v>
      </c>
    </row>
    <row r="729" spans="2:13" ht="15" customHeight="1">
      <c r="B729" t="s">
        <v>2732</v>
      </c>
      <c r="C729" s="1">
        <v>41055.660543981481</v>
      </c>
      <c r="D729" s="4">
        <v>410000</v>
      </c>
      <c r="E729">
        <v>410000</v>
      </c>
      <c r="F729" t="s">
        <v>40</v>
      </c>
      <c r="G729" s="8">
        <f>tblSalaries[[#This Row],[clean Salary (in local currency)]]*VLOOKUP(tblSalaries[[#This Row],[Currency]],tblXrate[],2,FALSE)</f>
        <v>7301.2458418514525</v>
      </c>
      <c r="H729" t="s">
        <v>7</v>
      </c>
      <c r="I729" t="s">
        <v>20</v>
      </c>
      <c r="J729" t="s">
        <v>8</v>
      </c>
      <c r="K729" t="str">
        <f>VLOOKUP(tblSalaries[[#This Row],[Where do you work]],tblCountries[[Actual]:[Mapping]],2,FALSE)</f>
        <v>India</v>
      </c>
      <c r="L729" t="s">
        <v>13</v>
      </c>
      <c r="M729">
        <v>5</v>
      </c>
    </row>
    <row r="730" spans="2:13" ht="15" customHeight="1">
      <c r="B730" t="s">
        <v>2733</v>
      </c>
      <c r="C730" s="1">
        <v>41055.661921296298</v>
      </c>
      <c r="D730" s="4">
        <v>10000</v>
      </c>
      <c r="E730">
        <v>120000</v>
      </c>
      <c r="F730" t="s">
        <v>845</v>
      </c>
      <c r="G730" s="8">
        <f>tblSalaries[[#This Row],[clean Salary (in local currency)]]*VLOOKUP(tblSalaries[[#This Row],[Currency]],tblXrate[],2,FALSE)</f>
        <v>19831.432821021317</v>
      </c>
      <c r="H730" t="s">
        <v>846</v>
      </c>
      <c r="I730" t="s">
        <v>20</v>
      </c>
      <c r="J730" t="s">
        <v>847</v>
      </c>
      <c r="K730" t="str">
        <f>VLOOKUP(tblSalaries[[#This Row],[Where do you work]],tblCountries[[Actual]:[Mapping]],2,FALSE)</f>
        <v>Egypt</v>
      </c>
      <c r="L730" t="s">
        <v>13</v>
      </c>
      <c r="M730">
        <v>5</v>
      </c>
    </row>
    <row r="731" spans="2:13" ht="15" customHeight="1">
      <c r="B731" t="s">
        <v>2734</v>
      </c>
      <c r="C731" s="1">
        <v>41055.662499999999</v>
      </c>
      <c r="D731" s="4" t="s">
        <v>848</v>
      </c>
      <c r="E731">
        <v>600000</v>
      </c>
      <c r="F731" t="s">
        <v>40</v>
      </c>
      <c r="G731" s="8">
        <f>tblSalaries[[#This Row],[clean Salary (in local currency)]]*VLOOKUP(tblSalaries[[#This Row],[Currency]],tblXrate[],2,FALSE)</f>
        <v>10684.750012465542</v>
      </c>
      <c r="H731" t="s">
        <v>642</v>
      </c>
      <c r="I731" t="s">
        <v>52</v>
      </c>
      <c r="J731" t="s">
        <v>8</v>
      </c>
      <c r="K731" t="str">
        <f>VLOOKUP(tblSalaries[[#This Row],[Where do you work]],tblCountries[[Actual]:[Mapping]],2,FALSE)</f>
        <v>India</v>
      </c>
      <c r="L731" t="s">
        <v>9</v>
      </c>
      <c r="M731">
        <v>5</v>
      </c>
    </row>
    <row r="732" spans="2:13" ht="15" customHeight="1">
      <c r="B732" t="s">
        <v>2735</v>
      </c>
      <c r="C732" s="1">
        <v>41055.664548611108</v>
      </c>
      <c r="D732" s="4" t="s">
        <v>849</v>
      </c>
      <c r="E732">
        <v>4800</v>
      </c>
      <c r="F732" t="s">
        <v>6</v>
      </c>
      <c r="G732" s="8">
        <f>tblSalaries[[#This Row],[clean Salary (in local currency)]]*VLOOKUP(tblSalaries[[#This Row],[Currency]],tblXrate[],2,FALSE)</f>
        <v>4800</v>
      </c>
      <c r="H732" t="s">
        <v>850</v>
      </c>
      <c r="I732" t="s">
        <v>20</v>
      </c>
      <c r="J732" t="s">
        <v>851</v>
      </c>
      <c r="K732" t="str">
        <f>VLOOKUP(tblSalaries[[#This Row],[Where do you work]],tblCountries[[Actual]:[Mapping]],2,FALSE)</f>
        <v>Bhutan</v>
      </c>
      <c r="L732" t="s">
        <v>9</v>
      </c>
      <c r="M732">
        <v>2</v>
      </c>
    </row>
    <row r="733" spans="2:13" ht="15" customHeight="1">
      <c r="B733" t="s">
        <v>2736</v>
      </c>
      <c r="C733" s="1">
        <v>41055.666481481479</v>
      </c>
      <c r="D733" s="4" t="s">
        <v>852</v>
      </c>
      <c r="E733">
        <v>66000</v>
      </c>
      <c r="F733" t="s">
        <v>22</v>
      </c>
      <c r="G733" s="8">
        <f>tblSalaries[[#This Row],[clean Salary (in local currency)]]*VLOOKUP(tblSalaries[[#This Row],[Currency]],tblXrate[],2,FALSE)</f>
        <v>83846.362973446114</v>
      </c>
      <c r="H733" t="s">
        <v>853</v>
      </c>
      <c r="I733" t="s">
        <v>20</v>
      </c>
      <c r="J733" t="s">
        <v>378</v>
      </c>
      <c r="K733" t="str">
        <f>VLOOKUP(tblSalaries[[#This Row],[Where do you work]],tblCountries[[Actual]:[Mapping]],2,FALSE)</f>
        <v>Germany</v>
      </c>
      <c r="L733" t="s">
        <v>9</v>
      </c>
      <c r="M733">
        <v>7</v>
      </c>
    </row>
    <row r="734" spans="2:13" ht="15" customHeight="1">
      <c r="B734" t="s">
        <v>2737</v>
      </c>
      <c r="C734" s="1">
        <v>41055.667986111112</v>
      </c>
      <c r="D734" s="4">
        <v>15000</v>
      </c>
      <c r="E734">
        <v>15000</v>
      </c>
      <c r="F734" t="s">
        <v>6</v>
      </c>
      <c r="G734" s="8">
        <f>tblSalaries[[#This Row],[clean Salary (in local currency)]]*VLOOKUP(tblSalaries[[#This Row],[Currency]],tblXrate[],2,FALSE)</f>
        <v>15000</v>
      </c>
      <c r="H734" t="s">
        <v>854</v>
      </c>
      <c r="I734" t="s">
        <v>488</v>
      </c>
      <c r="J734" t="s">
        <v>8</v>
      </c>
      <c r="K734" t="str">
        <f>VLOOKUP(tblSalaries[[#This Row],[Where do you work]],tblCountries[[Actual]:[Mapping]],2,FALSE)</f>
        <v>India</v>
      </c>
      <c r="L734" t="s">
        <v>18</v>
      </c>
      <c r="M734">
        <v>2</v>
      </c>
    </row>
    <row r="735" spans="2:13" ht="15" customHeight="1">
      <c r="B735" t="s">
        <v>2738</v>
      </c>
      <c r="C735" s="1">
        <v>41055.670162037037</v>
      </c>
      <c r="D735" s="4">
        <v>10000</v>
      </c>
      <c r="E735">
        <v>10000</v>
      </c>
      <c r="F735" t="s">
        <v>6</v>
      </c>
      <c r="G735" s="8">
        <f>tblSalaries[[#This Row],[clean Salary (in local currency)]]*VLOOKUP(tblSalaries[[#This Row],[Currency]],tblXrate[],2,FALSE)</f>
        <v>10000</v>
      </c>
      <c r="H735" t="s">
        <v>855</v>
      </c>
      <c r="I735" t="s">
        <v>20</v>
      </c>
      <c r="J735" t="s">
        <v>8</v>
      </c>
      <c r="K735" t="str">
        <f>VLOOKUP(tblSalaries[[#This Row],[Where do you work]],tblCountries[[Actual]:[Mapping]],2,FALSE)</f>
        <v>India</v>
      </c>
      <c r="L735" t="s">
        <v>9</v>
      </c>
      <c r="M735">
        <v>12</v>
      </c>
    </row>
    <row r="736" spans="2:13" ht="15" customHeight="1">
      <c r="B736" t="s">
        <v>2739</v>
      </c>
      <c r="C736" s="1">
        <v>41055.673703703702</v>
      </c>
      <c r="D736" s="4">
        <v>74000</v>
      </c>
      <c r="E736">
        <v>74000</v>
      </c>
      <c r="F736" t="s">
        <v>69</v>
      </c>
      <c r="G736" s="8">
        <f>tblSalaries[[#This Row],[clean Salary (in local currency)]]*VLOOKUP(tblSalaries[[#This Row],[Currency]],tblXrate[],2,FALSE)</f>
        <v>116637.19213297902</v>
      </c>
      <c r="H736" t="s">
        <v>856</v>
      </c>
      <c r="I736" t="s">
        <v>52</v>
      </c>
      <c r="J736" t="s">
        <v>71</v>
      </c>
      <c r="K736" t="str">
        <f>VLOOKUP(tblSalaries[[#This Row],[Where do you work]],tblCountries[[Actual]:[Mapping]],2,FALSE)</f>
        <v>UK</v>
      </c>
      <c r="L736" t="s">
        <v>9</v>
      </c>
      <c r="M736">
        <v>5</v>
      </c>
    </row>
    <row r="737" spans="2:13" ht="15" customHeight="1">
      <c r="B737" t="s">
        <v>2740</v>
      </c>
      <c r="C737" s="1">
        <v>41055.675104166665</v>
      </c>
      <c r="D737" s="4" t="s">
        <v>857</v>
      </c>
      <c r="E737">
        <v>21798</v>
      </c>
      <c r="F737" t="s">
        <v>69</v>
      </c>
      <c r="G737" s="8">
        <f>tblSalaries[[#This Row],[clean Salary (in local currency)]]*VLOOKUP(tblSalaries[[#This Row],[Currency]],tblXrate[],2,FALSE)</f>
        <v>34357.533974522659</v>
      </c>
      <c r="H737" t="s">
        <v>153</v>
      </c>
      <c r="I737" t="s">
        <v>20</v>
      </c>
      <c r="J737" t="s">
        <v>71</v>
      </c>
      <c r="K737" t="str">
        <f>VLOOKUP(tblSalaries[[#This Row],[Where do you work]],tblCountries[[Actual]:[Mapping]],2,FALSE)</f>
        <v>UK</v>
      </c>
      <c r="L737" t="s">
        <v>13</v>
      </c>
      <c r="M737">
        <v>1.5</v>
      </c>
    </row>
    <row r="738" spans="2:13" ht="15" customHeight="1">
      <c r="B738" t="s">
        <v>2741</v>
      </c>
      <c r="C738" s="1">
        <v>41055.678229166668</v>
      </c>
      <c r="D738" s="4">
        <v>65000</v>
      </c>
      <c r="E738">
        <v>65000</v>
      </c>
      <c r="F738" t="s">
        <v>69</v>
      </c>
      <c r="G738" s="8">
        <f>tblSalaries[[#This Row],[clean Salary (in local currency)]]*VLOOKUP(tblSalaries[[#This Row],[Currency]],tblXrate[],2,FALSE)</f>
        <v>102451.58768437347</v>
      </c>
      <c r="H738" t="s">
        <v>858</v>
      </c>
      <c r="I738" t="s">
        <v>52</v>
      </c>
      <c r="J738" t="s">
        <v>71</v>
      </c>
      <c r="K738" t="str">
        <f>VLOOKUP(tblSalaries[[#This Row],[Where do you work]],tblCountries[[Actual]:[Mapping]],2,FALSE)</f>
        <v>UK</v>
      </c>
      <c r="L738" t="s">
        <v>9</v>
      </c>
      <c r="M738">
        <v>15</v>
      </c>
    </row>
    <row r="739" spans="2:13" ht="15" customHeight="1">
      <c r="B739" t="s">
        <v>2742</v>
      </c>
      <c r="C739" s="1">
        <v>41055.682986111111</v>
      </c>
      <c r="D739" s="4">
        <v>16000</v>
      </c>
      <c r="E739">
        <v>16000</v>
      </c>
      <c r="F739" t="s">
        <v>6</v>
      </c>
      <c r="G739" s="8">
        <f>tblSalaries[[#This Row],[clean Salary (in local currency)]]*VLOOKUP(tblSalaries[[#This Row],[Currency]],tblXrate[],2,FALSE)</f>
        <v>16000</v>
      </c>
      <c r="H739" t="s">
        <v>279</v>
      </c>
      <c r="I739" t="s">
        <v>279</v>
      </c>
      <c r="J739" t="s">
        <v>8</v>
      </c>
      <c r="K739" t="str">
        <f>VLOOKUP(tblSalaries[[#This Row],[Where do you work]],tblCountries[[Actual]:[Mapping]],2,FALSE)</f>
        <v>India</v>
      </c>
      <c r="L739" t="s">
        <v>18</v>
      </c>
      <c r="M739">
        <v>5</v>
      </c>
    </row>
    <row r="740" spans="2:13" ht="15" customHeight="1">
      <c r="B740" t="s">
        <v>2743</v>
      </c>
      <c r="C740" s="1">
        <v>41055.684641203705</v>
      </c>
      <c r="D740" s="4">
        <v>6000</v>
      </c>
      <c r="E740">
        <v>6000</v>
      </c>
      <c r="F740" t="s">
        <v>6</v>
      </c>
      <c r="G740" s="8">
        <f>tblSalaries[[#This Row],[clean Salary (in local currency)]]*VLOOKUP(tblSalaries[[#This Row],[Currency]],tblXrate[],2,FALSE)</f>
        <v>6000</v>
      </c>
      <c r="H740" t="s">
        <v>859</v>
      </c>
      <c r="I740" t="s">
        <v>52</v>
      </c>
      <c r="J740" t="s">
        <v>8</v>
      </c>
      <c r="K740" t="str">
        <f>VLOOKUP(tblSalaries[[#This Row],[Where do you work]],tblCountries[[Actual]:[Mapping]],2,FALSE)</f>
        <v>India</v>
      </c>
      <c r="L740" t="s">
        <v>18</v>
      </c>
      <c r="M740">
        <v>6</v>
      </c>
    </row>
    <row r="741" spans="2:13" ht="15" customHeight="1">
      <c r="B741" t="s">
        <v>2744</v>
      </c>
      <c r="C741" s="1">
        <v>41055.685127314813</v>
      </c>
      <c r="D741" s="4" t="s">
        <v>860</v>
      </c>
      <c r="E741">
        <v>360000</v>
      </c>
      <c r="F741" t="s">
        <v>40</v>
      </c>
      <c r="G741" s="8">
        <f>tblSalaries[[#This Row],[clean Salary (in local currency)]]*VLOOKUP(tblSalaries[[#This Row],[Currency]],tblXrate[],2,FALSE)</f>
        <v>6410.8500074793246</v>
      </c>
      <c r="H741" t="s">
        <v>861</v>
      </c>
      <c r="I741" t="s">
        <v>52</v>
      </c>
      <c r="J741" t="s">
        <v>8</v>
      </c>
      <c r="K741" t="str">
        <f>VLOOKUP(tblSalaries[[#This Row],[Where do you work]],tblCountries[[Actual]:[Mapping]],2,FALSE)</f>
        <v>India</v>
      </c>
      <c r="L741" t="s">
        <v>13</v>
      </c>
      <c r="M741">
        <v>6</v>
      </c>
    </row>
    <row r="742" spans="2:13" ht="15" customHeight="1">
      <c r="B742" t="s">
        <v>2745</v>
      </c>
      <c r="C742" s="1">
        <v>41055.687222222223</v>
      </c>
      <c r="D742" s="4">
        <v>36000</v>
      </c>
      <c r="E742">
        <v>36000</v>
      </c>
      <c r="F742" t="s">
        <v>6</v>
      </c>
      <c r="G742" s="8">
        <f>tblSalaries[[#This Row],[clean Salary (in local currency)]]*VLOOKUP(tblSalaries[[#This Row],[Currency]],tblXrate[],2,FALSE)</f>
        <v>36000</v>
      </c>
      <c r="H742" t="s">
        <v>485</v>
      </c>
      <c r="I742" t="s">
        <v>279</v>
      </c>
      <c r="J742" t="s">
        <v>820</v>
      </c>
      <c r="K742" t="str">
        <f>VLOOKUP(tblSalaries[[#This Row],[Where do you work]],tblCountries[[Actual]:[Mapping]],2,FALSE)</f>
        <v>UAE</v>
      </c>
      <c r="L742" t="s">
        <v>25</v>
      </c>
      <c r="M742">
        <v>7</v>
      </c>
    </row>
    <row r="743" spans="2:13" ht="15" customHeight="1">
      <c r="B743" t="s">
        <v>2746</v>
      </c>
      <c r="C743" s="1">
        <v>41055.690254629626</v>
      </c>
      <c r="D743" s="4">
        <v>20000</v>
      </c>
      <c r="E743">
        <v>20000</v>
      </c>
      <c r="F743" t="s">
        <v>6</v>
      </c>
      <c r="G743" s="8">
        <f>tblSalaries[[#This Row],[clean Salary (in local currency)]]*VLOOKUP(tblSalaries[[#This Row],[Currency]],tblXrate[],2,FALSE)</f>
        <v>20000</v>
      </c>
      <c r="H743" t="s">
        <v>522</v>
      </c>
      <c r="I743" t="s">
        <v>279</v>
      </c>
      <c r="J743" t="s">
        <v>8</v>
      </c>
      <c r="K743" t="str">
        <f>VLOOKUP(tblSalaries[[#This Row],[Where do you work]],tblCountries[[Actual]:[Mapping]],2,FALSE)</f>
        <v>India</v>
      </c>
      <c r="L743" t="s">
        <v>25</v>
      </c>
      <c r="M743">
        <v>7</v>
      </c>
    </row>
    <row r="744" spans="2:13" ht="15" customHeight="1">
      <c r="B744" t="s">
        <v>2747</v>
      </c>
      <c r="C744" s="1">
        <v>41055.690486111111</v>
      </c>
      <c r="D744" s="4" t="s">
        <v>862</v>
      </c>
      <c r="E744">
        <v>240000</v>
      </c>
      <c r="F744" t="s">
        <v>40</v>
      </c>
      <c r="G744" s="8">
        <f>tblSalaries[[#This Row],[clean Salary (in local currency)]]*VLOOKUP(tblSalaries[[#This Row],[Currency]],tblXrate[],2,FALSE)</f>
        <v>4273.9000049862161</v>
      </c>
      <c r="H744" t="s">
        <v>863</v>
      </c>
      <c r="I744" t="s">
        <v>310</v>
      </c>
      <c r="J744" t="s">
        <v>8</v>
      </c>
      <c r="K744" t="str">
        <f>VLOOKUP(tblSalaries[[#This Row],[Where do you work]],tblCountries[[Actual]:[Mapping]],2,FALSE)</f>
        <v>India</v>
      </c>
      <c r="L744" t="s">
        <v>9</v>
      </c>
      <c r="M744">
        <v>8</v>
      </c>
    </row>
    <row r="745" spans="2:13" ht="15" customHeight="1">
      <c r="B745" t="s">
        <v>2748</v>
      </c>
      <c r="C745" s="1">
        <v>41055.690937500003</v>
      </c>
      <c r="D745" s="4" t="s">
        <v>864</v>
      </c>
      <c r="E745">
        <v>24000</v>
      </c>
      <c r="F745" t="s">
        <v>69</v>
      </c>
      <c r="G745" s="8">
        <f>tblSalaries[[#This Row],[clean Salary (in local currency)]]*VLOOKUP(tblSalaries[[#This Row],[Currency]],tblXrate[],2,FALSE)</f>
        <v>37828.278529614821</v>
      </c>
      <c r="H745" t="s">
        <v>865</v>
      </c>
      <c r="I745" t="s">
        <v>67</v>
      </c>
      <c r="J745" t="s">
        <v>71</v>
      </c>
      <c r="K745" t="str">
        <f>VLOOKUP(tblSalaries[[#This Row],[Where do you work]],tblCountries[[Actual]:[Mapping]],2,FALSE)</f>
        <v>UK</v>
      </c>
      <c r="L745" t="s">
        <v>13</v>
      </c>
      <c r="M745">
        <v>8</v>
      </c>
    </row>
    <row r="746" spans="2:13" ht="15" customHeight="1">
      <c r="B746" t="s">
        <v>2749</v>
      </c>
      <c r="C746" s="1">
        <v>41055.701481481483</v>
      </c>
      <c r="D746" s="4" t="s">
        <v>866</v>
      </c>
      <c r="E746">
        <v>11000</v>
      </c>
      <c r="F746" t="s">
        <v>6</v>
      </c>
      <c r="G746" s="8">
        <f>tblSalaries[[#This Row],[clean Salary (in local currency)]]*VLOOKUP(tblSalaries[[#This Row],[Currency]],tblXrate[],2,FALSE)</f>
        <v>11000</v>
      </c>
      <c r="H746" t="s">
        <v>867</v>
      </c>
      <c r="I746" t="s">
        <v>52</v>
      </c>
      <c r="J746" t="s">
        <v>716</v>
      </c>
      <c r="K746" t="str">
        <f>VLOOKUP(tblSalaries[[#This Row],[Where do you work]],tblCountries[[Actual]:[Mapping]],2,FALSE)</f>
        <v>Sri Lanka</v>
      </c>
      <c r="L746" t="s">
        <v>13</v>
      </c>
      <c r="M746">
        <v>4.5</v>
      </c>
    </row>
    <row r="747" spans="2:13" ht="15" customHeight="1">
      <c r="B747" t="s">
        <v>2750</v>
      </c>
      <c r="C747" s="1">
        <v>41055.701921296299</v>
      </c>
      <c r="D747" s="4">
        <v>8000</v>
      </c>
      <c r="E747">
        <v>8000</v>
      </c>
      <c r="F747" t="s">
        <v>6</v>
      </c>
      <c r="G747" s="8">
        <f>tblSalaries[[#This Row],[clean Salary (in local currency)]]*VLOOKUP(tblSalaries[[#This Row],[Currency]],tblXrate[],2,FALSE)</f>
        <v>8000</v>
      </c>
      <c r="H747" t="s">
        <v>207</v>
      </c>
      <c r="I747" t="s">
        <v>20</v>
      </c>
      <c r="J747" t="s">
        <v>8</v>
      </c>
      <c r="K747" t="str">
        <f>VLOOKUP(tblSalaries[[#This Row],[Where do you work]],tblCountries[[Actual]:[Mapping]],2,FALSE)</f>
        <v>India</v>
      </c>
      <c r="L747" t="s">
        <v>18</v>
      </c>
      <c r="M747">
        <v>6</v>
      </c>
    </row>
    <row r="748" spans="2:13" ht="15" customHeight="1">
      <c r="B748" t="s">
        <v>2751</v>
      </c>
      <c r="C748" s="1">
        <v>41055.71025462963</v>
      </c>
      <c r="D748" s="4" t="s">
        <v>868</v>
      </c>
      <c r="E748">
        <v>225000</v>
      </c>
      <c r="F748" t="s">
        <v>40</v>
      </c>
      <c r="G748" s="8">
        <f>tblSalaries[[#This Row],[clean Salary (in local currency)]]*VLOOKUP(tblSalaries[[#This Row],[Currency]],tblXrate[],2,FALSE)</f>
        <v>4006.7812546745777</v>
      </c>
      <c r="H748" t="s">
        <v>721</v>
      </c>
      <c r="I748" t="s">
        <v>3999</v>
      </c>
      <c r="J748" t="s">
        <v>8</v>
      </c>
      <c r="K748" t="str">
        <f>VLOOKUP(tblSalaries[[#This Row],[Where do you work]],tblCountries[[Actual]:[Mapping]],2,FALSE)</f>
        <v>India</v>
      </c>
      <c r="L748" t="s">
        <v>13</v>
      </c>
      <c r="M748">
        <v>5.5</v>
      </c>
    </row>
    <row r="749" spans="2:13" ht="15" customHeight="1">
      <c r="B749" t="s">
        <v>2752</v>
      </c>
      <c r="C749" s="1">
        <v>41055.710439814815</v>
      </c>
      <c r="D749" s="4">
        <v>1488000</v>
      </c>
      <c r="E749">
        <v>1488000</v>
      </c>
      <c r="F749" t="s">
        <v>3984</v>
      </c>
      <c r="G749" s="8">
        <f>tblSalaries[[#This Row],[clean Salary (in local currency)]]*VLOOKUP(tblSalaries[[#This Row],[Currency]],tblXrate[],2,FALSE)</f>
        <v>9171.0323574730355</v>
      </c>
      <c r="H749" t="s">
        <v>869</v>
      </c>
      <c r="I749" t="s">
        <v>52</v>
      </c>
      <c r="J749" t="s">
        <v>870</v>
      </c>
      <c r="K749" t="str">
        <f>VLOOKUP(tblSalaries[[#This Row],[Where do you work]],tblCountries[[Actual]:[Mapping]],2,FALSE)</f>
        <v>Nigeria</v>
      </c>
      <c r="L749" t="s">
        <v>18</v>
      </c>
      <c r="M749">
        <v>5</v>
      </c>
    </row>
    <row r="750" spans="2:13" ht="15" customHeight="1">
      <c r="B750" t="s">
        <v>2753</v>
      </c>
      <c r="C750" s="1">
        <v>41055.710717592592</v>
      </c>
      <c r="D750" s="4" t="s">
        <v>871</v>
      </c>
      <c r="E750">
        <v>240000</v>
      </c>
      <c r="F750" t="s">
        <v>40</v>
      </c>
      <c r="G750" s="8">
        <f>tblSalaries[[#This Row],[clean Salary (in local currency)]]*VLOOKUP(tblSalaries[[#This Row],[Currency]],tblXrate[],2,FALSE)</f>
        <v>4273.9000049862161</v>
      </c>
      <c r="H750" t="s">
        <v>872</v>
      </c>
      <c r="I750" t="s">
        <v>20</v>
      </c>
      <c r="J750" t="s">
        <v>8</v>
      </c>
      <c r="K750" t="str">
        <f>VLOOKUP(tblSalaries[[#This Row],[Where do you work]],tblCountries[[Actual]:[Mapping]],2,FALSE)</f>
        <v>India</v>
      </c>
      <c r="L750" t="s">
        <v>18</v>
      </c>
      <c r="M750">
        <v>20</v>
      </c>
    </row>
    <row r="751" spans="2:13" ht="15" customHeight="1">
      <c r="B751" t="s">
        <v>2754</v>
      </c>
      <c r="C751" s="1">
        <v>41055.711377314816</v>
      </c>
      <c r="D751" s="4" t="s">
        <v>873</v>
      </c>
      <c r="E751">
        <v>700000</v>
      </c>
      <c r="F751" t="s">
        <v>40</v>
      </c>
      <c r="G751" s="8">
        <f>tblSalaries[[#This Row],[clean Salary (in local currency)]]*VLOOKUP(tblSalaries[[#This Row],[Currency]],tblXrate[],2,FALSE)</f>
        <v>12465.541681209797</v>
      </c>
      <c r="H751" t="s">
        <v>874</v>
      </c>
      <c r="I751" t="s">
        <v>20</v>
      </c>
      <c r="J751" t="s">
        <v>8</v>
      </c>
      <c r="K751" t="str">
        <f>VLOOKUP(tblSalaries[[#This Row],[Where do you work]],tblCountries[[Actual]:[Mapping]],2,FALSE)</f>
        <v>India</v>
      </c>
      <c r="L751" t="s">
        <v>13</v>
      </c>
      <c r="M751">
        <v>5</v>
      </c>
    </row>
    <row r="752" spans="2:13" ht="15" customHeight="1">
      <c r="B752" t="s">
        <v>2755</v>
      </c>
      <c r="C752" s="1">
        <v>41055.713055555556</v>
      </c>
      <c r="D752" s="4">
        <v>2000</v>
      </c>
      <c r="E752">
        <v>24000</v>
      </c>
      <c r="F752" t="s">
        <v>6</v>
      </c>
      <c r="G752" s="8">
        <f>tblSalaries[[#This Row],[clean Salary (in local currency)]]*VLOOKUP(tblSalaries[[#This Row],[Currency]],tblXrate[],2,FALSE)</f>
        <v>24000</v>
      </c>
      <c r="H752" t="s">
        <v>875</v>
      </c>
      <c r="I752" t="s">
        <v>20</v>
      </c>
      <c r="J752" t="s">
        <v>8</v>
      </c>
      <c r="K752" t="str">
        <f>VLOOKUP(tblSalaries[[#This Row],[Where do you work]],tblCountries[[Actual]:[Mapping]],2,FALSE)</f>
        <v>India</v>
      </c>
      <c r="L752" t="s">
        <v>18</v>
      </c>
      <c r="M752">
        <v>1</v>
      </c>
    </row>
    <row r="753" spans="2:13" ht="15" customHeight="1">
      <c r="B753" t="s">
        <v>2756</v>
      </c>
      <c r="C753" s="1">
        <v>41055.713541666664</v>
      </c>
      <c r="D753" s="4">
        <v>20000</v>
      </c>
      <c r="E753">
        <v>20000</v>
      </c>
      <c r="F753" t="s">
        <v>6</v>
      </c>
      <c r="G753" s="8">
        <f>tblSalaries[[#This Row],[clean Salary (in local currency)]]*VLOOKUP(tblSalaries[[#This Row],[Currency]],tblXrate[],2,FALSE)</f>
        <v>20000</v>
      </c>
      <c r="H753" t="s">
        <v>876</v>
      </c>
      <c r="I753" t="s">
        <v>356</v>
      </c>
      <c r="J753" t="s">
        <v>877</v>
      </c>
      <c r="K753" t="str">
        <f>VLOOKUP(tblSalaries[[#This Row],[Where do you work]],tblCountries[[Actual]:[Mapping]],2,FALSE)</f>
        <v>Denmark</v>
      </c>
      <c r="L753" t="s">
        <v>18</v>
      </c>
      <c r="M753">
        <v>15</v>
      </c>
    </row>
    <row r="754" spans="2:13" ht="15" customHeight="1">
      <c r="B754" t="s">
        <v>2757</v>
      </c>
      <c r="C754" s="1">
        <v>41055.713993055557</v>
      </c>
      <c r="D754" s="4">
        <v>62000</v>
      </c>
      <c r="E754">
        <v>62000</v>
      </c>
      <c r="F754" t="s">
        <v>6</v>
      </c>
      <c r="G754" s="8">
        <f>tblSalaries[[#This Row],[clean Salary (in local currency)]]*VLOOKUP(tblSalaries[[#This Row],[Currency]],tblXrate[],2,FALSE)</f>
        <v>62000</v>
      </c>
      <c r="H754" t="s">
        <v>878</v>
      </c>
      <c r="I754" t="s">
        <v>20</v>
      </c>
      <c r="J754" t="s">
        <v>15</v>
      </c>
      <c r="K754" t="str">
        <f>VLOOKUP(tblSalaries[[#This Row],[Where do you work]],tblCountries[[Actual]:[Mapping]],2,FALSE)</f>
        <v>USA</v>
      </c>
      <c r="L754" t="s">
        <v>18</v>
      </c>
      <c r="M754">
        <v>20</v>
      </c>
    </row>
    <row r="755" spans="2:13" ht="15" customHeight="1">
      <c r="B755" t="s">
        <v>2758</v>
      </c>
      <c r="C755" s="1">
        <v>41055.714861111112</v>
      </c>
      <c r="D755" s="4" t="s">
        <v>879</v>
      </c>
      <c r="E755">
        <v>14960</v>
      </c>
      <c r="F755" t="s">
        <v>6</v>
      </c>
      <c r="G755" s="8">
        <f>tblSalaries[[#This Row],[clean Salary (in local currency)]]*VLOOKUP(tblSalaries[[#This Row],[Currency]],tblXrate[],2,FALSE)</f>
        <v>14960</v>
      </c>
      <c r="H755" t="s">
        <v>880</v>
      </c>
      <c r="I755" t="s">
        <v>488</v>
      </c>
      <c r="J755" t="s">
        <v>133</v>
      </c>
      <c r="K755" t="str">
        <f>VLOOKUP(tblSalaries[[#This Row],[Where do you work]],tblCountries[[Actual]:[Mapping]],2,FALSE)</f>
        <v>Saudi Arabia</v>
      </c>
      <c r="L755" t="s">
        <v>13</v>
      </c>
      <c r="M755">
        <v>2</v>
      </c>
    </row>
    <row r="756" spans="2:13" ht="15" customHeight="1">
      <c r="B756" t="s">
        <v>2759</v>
      </c>
      <c r="C756" s="1">
        <v>41055.715509259258</v>
      </c>
      <c r="D756" s="4">
        <v>120000</v>
      </c>
      <c r="E756">
        <v>120000</v>
      </c>
      <c r="F756" t="s">
        <v>40</v>
      </c>
      <c r="G756" s="8">
        <f>tblSalaries[[#This Row],[clean Salary (in local currency)]]*VLOOKUP(tblSalaries[[#This Row],[Currency]],tblXrate[],2,FALSE)</f>
        <v>2136.9500024931081</v>
      </c>
      <c r="H756" t="s">
        <v>881</v>
      </c>
      <c r="I756" t="s">
        <v>310</v>
      </c>
      <c r="J756" t="s">
        <v>8</v>
      </c>
      <c r="K756" t="str">
        <f>VLOOKUP(tblSalaries[[#This Row],[Where do you work]],tblCountries[[Actual]:[Mapping]],2,FALSE)</f>
        <v>India</v>
      </c>
      <c r="L756" t="s">
        <v>18</v>
      </c>
      <c r="M756">
        <v>2</v>
      </c>
    </row>
    <row r="757" spans="2:13" ht="15" customHeight="1">
      <c r="B757" t="s">
        <v>2760</v>
      </c>
      <c r="C757" s="1">
        <v>41055.725474537037</v>
      </c>
      <c r="D757" s="4">
        <v>30232</v>
      </c>
      <c r="E757">
        <v>30232</v>
      </c>
      <c r="F757" t="s">
        <v>6</v>
      </c>
      <c r="G757" s="8">
        <f>tblSalaries[[#This Row],[clean Salary (in local currency)]]*VLOOKUP(tblSalaries[[#This Row],[Currency]],tblXrate[],2,FALSE)</f>
        <v>30232</v>
      </c>
      <c r="H757" t="s">
        <v>882</v>
      </c>
      <c r="I757" t="s">
        <v>310</v>
      </c>
      <c r="J757" t="s">
        <v>883</v>
      </c>
      <c r="K757" t="str">
        <f>VLOOKUP(tblSalaries[[#This Row],[Where do you work]],tblCountries[[Actual]:[Mapping]],2,FALSE)</f>
        <v>USA</v>
      </c>
      <c r="L757" t="s">
        <v>18</v>
      </c>
      <c r="M757">
        <v>5</v>
      </c>
    </row>
    <row r="758" spans="2:13" ht="15" customHeight="1">
      <c r="B758" t="s">
        <v>2761</v>
      </c>
      <c r="C758" s="1">
        <v>41055.725474537037</v>
      </c>
      <c r="D758" s="4">
        <v>41000</v>
      </c>
      <c r="E758">
        <v>41000</v>
      </c>
      <c r="F758" t="s">
        <v>6</v>
      </c>
      <c r="G758" s="8">
        <f>tblSalaries[[#This Row],[clean Salary (in local currency)]]*VLOOKUP(tblSalaries[[#This Row],[Currency]],tblXrate[],2,FALSE)</f>
        <v>41000</v>
      </c>
      <c r="H758" t="s">
        <v>207</v>
      </c>
      <c r="I758" t="s">
        <v>20</v>
      </c>
      <c r="J758" t="s">
        <v>15</v>
      </c>
      <c r="K758" t="str">
        <f>VLOOKUP(tblSalaries[[#This Row],[Where do you work]],tblCountries[[Actual]:[Mapping]],2,FALSE)</f>
        <v>USA</v>
      </c>
      <c r="L758" t="s">
        <v>13</v>
      </c>
      <c r="M758">
        <v>4</v>
      </c>
    </row>
    <row r="759" spans="2:13" ht="15" customHeight="1">
      <c r="B759" t="s">
        <v>2762</v>
      </c>
      <c r="C759" s="1">
        <v>41055.730509259258</v>
      </c>
      <c r="D759" s="4" t="s">
        <v>884</v>
      </c>
      <c r="E759">
        <v>95000</v>
      </c>
      <c r="F759" t="s">
        <v>82</v>
      </c>
      <c r="G759" s="8">
        <f>tblSalaries[[#This Row],[clean Salary (in local currency)]]*VLOOKUP(tblSalaries[[#This Row],[Currency]],tblXrate[],2,FALSE)</f>
        <v>96891.417358250401</v>
      </c>
      <c r="H759" t="s">
        <v>885</v>
      </c>
      <c r="I759" t="s">
        <v>20</v>
      </c>
      <c r="J759" t="s">
        <v>84</v>
      </c>
      <c r="K759" t="str">
        <f>VLOOKUP(tblSalaries[[#This Row],[Where do you work]],tblCountries[[Actual]:[Mapping]],2,FALSE)</f>
        <v>Australia</v>
      </c>
      <c r="L759" t="s">
        <v>18</v>
      </c>
      <c r="M759">
        <v>11</v>
      </c>
    </row>
    <row r="760" spans="2:13" ht="15" customHeight="1">
      <c r="B760" t="s">
        <v>2763</v>
      </c>
      <c r="C760" s="1">
        <v>41055.739282407405</v>
      </c>
      <c r="D760" s="4" t="s">
        <v>886</v>
      </c>
      <c r="E760">
        <v>1200000</v>
      </c>
      <c r="F760" t="s">
        <v>40</v>
      </c>
      <c r="G760" s="8">
        <f>tblSalaries[[#This Row],[clean Salary (in local currency)]]*VLOOKUP(tblSalaries[[#This Row],[Currency]],tblXrate[],2,FALSE)</f>
        <v>21369.500024931083</v>
      </c>
      <c r="H760" t="s">
        <v>887</v>
      </c>
      <c r="I760" t="s">
        <v>52</v>
      </c>
      <c r="J760" t="s">
        <v>8</v>
      </c>
      <c r="K760" t="str">
        <f>VLOOKUP(tblSalaries[[#This Row],[Where do you work]],tblCountries[[Actual]:[Mapping]],2,FALSE)</f>
        <v>India</v>
      </c>
      <c r="L760" t="s">
        <v>13</v>
      </c>
      <c r="M760">
        <v>14</v>
      </c>
    </row>
    <row r="761" spans="2:13" ht="15" customHeight="1">
      <c r="B761" t="s">
        <v>2764</v>
      </c>
      <c r="C761" s="1">
        <v>41055.740972222222</v>
      </c>
      <c r="D761" s="4">
        <v>205000</v>
      </c>
      <c r="E761">
        <v>205000</v>
      </c>
      <c r="F761" t="s">
        <v>40</v>
      </c>
      <c r="G761" s="8">
        <f>tblSalaries[[#This Row],[clean Salary (in local currency)]]*VLOOKUP(tblSalaries[[#This Row],[Currency]],tblXrate[],2,FALSE)</f>
        <v>3650.6229209257262</v>
      </c>
      <c r="H761" t="s">
        <v>888</v>
      </c>
      <c r="I761" t="s">
        <v>310</v>
      </c>
      <c r="J761" t="s">
        <v>8</v>
      </c>
      <c r="K761" t="str">
        <f>VLOOKUP(tblSalaries[[#This Row],[Where do you work]],tblCountries[[Actual]:[Mapping]],2,FALSE)</f>
        <v>India</v>
      </c>
      <c r="L761" t="s">
        <v>13</v>
      </c>
      <c r="M761">
        <v>10</v>
      </c>
    </row>
    <row r="762" spans="2:13" ht="15" customHeight="1">
      <c r="B762" t="s">
        <v>2765</v>
      </c>
      <c r="C762" s="1">
        <v>41055.741087962961</v>
      </c>
      <c r="D762" s="4" t="s">
        <v>889</v>
      </c>
      <c r="E762">
        <v>19068</v>
      </c>
      <c r="F762" t="s">
        <v>6</v>
      </c>
      <c r="G762" s="8">
        <f>tblSalaries[[#This Row],[clean Salary (in local currency)]]*VLOOKUP(tblSalaries[[#This Row],[Currency]],tblXrate[],2,FALSE)</f>
        <v>19068</v>
      </c>
      <c r="H762" t="s">
        <v>890</v>
      </c>
      <c r="I762" t="s">
        <v>310</v>
      </c>
      <c r="J762" t="s">
        <v>347</v>
      </c>
      <c r="K762" t="str">
        <f>VLOOKUP(tblSalaries[[#This Row],[Where do you work]],tblCountries[[Actual]:[Mapping]],2,FALSE)</f>
        <v>Philippines</v>
      </c>
      <c r="L762" t="s">
        <v>13</v>
      </c>
      <c r="M762">
        <v>20</v>
      </c>
    </row>
    <row r="763" spans="2:13" ht="15" customHeight="1">
      <c r="B763" t="s">
        <v>2766</v>
      </c>
      <c r="C763" s="1">
        <v>41055.74255787037</v>
      </c>
      <c r="D763" s="4" t="s">
        <v>534</v>
      </c>
      <c r="E763">
        <v>300000</v>
      </c>
      <c r="F763" t="s">
        <v>40</v>
      </c>
      <c r="G763" s="8">
        <f>tblSalaries[[#This Row],[clean Salary (in local currency)]]*VLOOKUP(tblSalaries[[#This Row],[Currency]],tblXrate[],2,FALSE)</f>
        <v>5342.3750062327708</v>
      </c>
      <c r="H763" t="s">
        <v>891</v>
      </c>
      <c r="I763" t="s">
        <v>488</v>
      </c>
      <c r="J763" t="s">
        <v>8</v>
      </c>
      <c r="K763" t="str">
        <f>VLOOKUP(tblSalaries[[#This Row],[Where do you work]],tblCountries[[Actual]:[Mapping]],2,FALSE)</f>
        <v>India</v>
      </c>
      <c r="L763" t="s">
        <v>13</v>
      </c>
      <c r="M763">
        <v>4</v>
      </c>
    </row>
    <row r="764" spans="2:13" ht="15" customHeight="1">
      <c r="B764" t="s">
        <v>2767</v>
      </c>
      <c r="C764" s="1">
        <v>41055.744062500002</v>
      </c>
      <c r="D764" s="4">
        <v>48000</v>
      </c>
      <c r="E764">
        <v>48000</v>
      </c>
      <c r="F764" t="s">
        <v>6</v>
      </c>
      <c r="G764" s="8">
        <f>tblSalaries[[#This Row],[clean Salary (in local currency)]]*VLOOKUP(tblSalaries[[#This Row],[Currency]],tblXrate[],2,FALSE)</f>
        <v>48000</v>
      </c>
      <c r="H764" t="s">
        <v>356</v>
      </c>
      <c r="I764" t="s">
        <v>356</v>
      </c>
      <c r="J764" t="s">
        <v>171</v>
      </c>
      <c r="K764" t="str">
        <f>VLOOKUP(tblSalaries[[#This Row],[Where do you work]],tblCountries[[Actual]:[Mapping]],2,FALSE)</f>
        <v>Singapore</v>
      </c>
      <c r="L764" t="s">
        <v>13</v>
      </c>
      <c r="M764">
        <v>3</v>
      </c>
    </row>
    <row r="765" spans="2:13" ht="15" customHeight="1">
      <c r="B765" t="s">
        <v>2768</v>
      </c>
      <c r="C765" s="1">
        <v>41055.763761574075</v>
      </c>
      <c r="D765" s="4" t="s">
        <v>892</v>
      </c>
      <c r="E765">
        <v>220000</v>
      </c>
      <c r="F765" t="s">
        <v>40</v>
      </c>
      <c r="G765" s="8">
        <f>tblSalaries[[#This Row],[clean Salary (in local currency)]]*VLOOKUP(tblSalaries[[#This Row],[Currency]],tblXrate[],2,FALSE)</f>
        <v>3917.7416712373652</v>
      </c>
      <c r="H765" t="s">
        <v>893</v>
      </c>
      <c r="I765" t="s">
        <v>279</v>
      </c>
      <c r="J765" t="s">
        <v>8</v>
      </c>
      <c r="K765" t="str">
        <f>VLOOKUP(tblSalaries[[#This Row],[Where do you work]],tblCountries[[Actual]:[Mapping]],2,FALSE)</f>
        <v>India</v>
      </c>
      <c r="L765" t="s">
        <v>9</v>
      </c>
      <c r="M765">
        <v>2</v>
      </c>
    </row>
    <row r="766" spans="2:13" ht="15" customHeight="1">
      <c r="B766" t="s">
        <v>2769</v>
      </c>
      <c r="C766" s="1">
        <v>41055.770208333335</v>
      </c>
      <c r="D766" s="4">
        <v>13500</v>
      </c>
      <c r="E766">
        <v>13500</v>
      </c>
      <c r="F766" t="s">
        <v>6</v>
      </c>
      <c r="G766" s="8">
        <f>tblSalaries[[#This Row],[clean Salary (in local currency)]]*VLOOKUP(tblSalaries[[#This Row],[Currency]],tblXrate[],2,FALSE)</f>
        <v>13500</v>
      </c>
      <c r="H766" t="s">
        <v>360</v>
      </c>
      <c r="I766" t="s">
        <v>3999</v>
      </c>
      <c r="J766" t="s">
        <v>8</v>
      </c>
      <c r="K766" t="str">
        <f>VLOOKUP(tblSalaries[[#This Row],[Where do you work]],tblCountries[[Actual]:[Mapping]],2,FALSE)</f>
        <v>India</v>
      </c>
      <c r="L766" t="s">
        <v>13</v>
      </c>
      <c r="M766">
        <v>2.5</v>
      </c>
    </row>
    <row r="767" spans="2:13" ht="15" customHeight="1">
      <c r="B767" t="s">
        <v>2770</v>
      </c>
      <c r="C767" s="1">
        <v>41055.774537037039</v>
      </c>
      <c r="D767" s="4" t="s">
        <v>894</v>
      </c>
      <c r="E767">
        <v>45000</v>
      </c>
      <c r="F767" t="s">
        <v>6</v>
      </c>
      <c r="G767" s="8">
        <f>tblSalaries[[#This Row],[clean Salary (in local currency)]]*VLOOKUP(tblSalaries[[#This Row],[Currency]],tblXrate[],2,FALSE)</f>
        <v>45000</v>
      </c>
      <c r="H767" t="s">
        <v>49</v>
      </c>
      <c r="I767" t="s">
        <v>52</v>
      </c>
      <c r="J767" t="s">
        <v>8</v>
      </c>
      <c r="K767" t="str">
        <f>VLOOKUP(tblSalaries[[#This Row],[Where do you work]],tblCountries[[Actual]:[Mapping]],2,FALSE)</f>
        <v>India</v>
      </c>
      <c r="L767" t="s">
        <v>25</v>
      </c>
      <c r="M767">
        <v>15</v>
      </c>
    </row>
    <row r="768" spans="2:13" ht="15" customHeight="1">
      <c r="B768" t="s">
        <v>2771</v>
      </c>
      <c r="C768" s="1">
        <v>41055.776863425926</v>
      </c>
      <c r="D768" s="4">
        <v>55000</v>
      </c>
      <c r="E768">
        <v>55000</v>
      </c>
      <c r="F768" t="s">
        <v>22</v>
      </c>
      <c r="G768" s="8">
        <f>tblSalaries[[#This Row],[clean Salary (in local currency)]]*VLOOKUP(tblSalaries[[#This Row],[Currency]],tblXrate[],2,FALSE)</f>
        <v>69871.969144538423</v>
      </c>
      <c r="H768" t="s">
        <v>29</v>
      </c>
      <c r="I768" t="s">
        <v>4001</v>
      </c>
      <c r="J768" t="s">
        <v>895</v>
      </c>
      <c r="K768" t="str">
        <f>VLOOKUP(tblSalaries[[#This Row],[Where do you work]],tblCountries[[Actual]:[Mapping]],2,FALSE)</f>
        <v>italy</v>
      </c>
      <c r="L768" t="s">
        <v>18</v>
      </c>
      <c r="M768">
        <v>18</v>
      </c>
    </row>
    <row r="769" spans="2:13" ht="15" customHeight="1">
      <c r="B769" t="s">
        <v>2772</v>
      </c>
      <c r="C769" s="1">
        <v>41055.778831018521</v>
      </c>
      <c r="D769" s="4" t="s">
        <v>896</v>
      </c>
      <c r="E769">
        <v>480000</v>
      </c>
      <c r="F769" t="s">
        <v>40</v>
      </c>
      <c r="G769" s="8">
        <f>tblSalaries[[#This Row],[clean Salary (in local currency)]]*VLOOKUP(tblSalaries[[#This Row],[Currency]],tblXrate[],2,FALSE)</f>
        <v>8547.8000099724322</v>
      </c>
      <c r="H769" t="s">
        <v>897</v>
      </c>
      <c r="I769" t="s">
        <v>52</v>
      </c>
      <c r="J769" t="s">
        <v>8</v>
      </c>
      <c r="K769" t="str">
        <f>VLOOKUP(tblSalaries[[#This Row],[Where do you work]],tblCountries[[Actual]:[Mapping]],2,FALSE)</f>
        <v>India</v>
      </c>
      <c r="L769" t="s">
        <v>9</v>
      </c>
      <c r="M769">
        <v>11</v>
      </c>
    </row>
    <row r="770" spans="2:13" ht="15" customHeight="1">
      <c r="B770" t="s">
        <v>2773</v>
      </c>
      <c r="C770" s="1">
        <v>41055.780555555553</v>
      </c>
      <c r="D770" s="4" t="s">
        <v>898</v>
      </c>
      <c r="E770">
        <v>33600</v>
      </c>
      <c r="F770" t="s">
        <v>358</v>
      </c>
      <c r="G770" s="8">
        <f>tblSalaries[[#This Row],[clean Salary (in local currency)]]*VLOOKUP(tblSalaries[[#This Row],[Currency]],tblXrate[],2,FALSE)</f>
        <v>9146.5655463031271</v>
      </c>
      <c r="H770" t="s">
        <v>310</v>
      </c>
      <c r="I770" t="s">
        <v>310</v>
      </c>
      <c r="J770" t="s">
        <v>359</v>
      </c>
      <c r="K770" t="str">
        <f>VLOOKUP(tblSalaries[[#This Row],[Where do you work]],tblCountries[[Actual]:[Mapping]],2,FALSE)</f>
        <v>Dubai</v>
      </c>
      <c r="L770" t="s">
        <v>25</v>
      </c>
      <c r="M770">
        <v>7</v>
      </c>
    </row>
    <row r="771" spans="2:13" ht="15" customHeight="1">
      <c r="B771" t="s">
        <v>2774</v>
      </c>
      <c r="C771" s="1">
        <v>41055.789490740739</v>
      </c>
      <c r="D771" s="4">
        <v>570000</v>
      </c>
      <c r="E771">
        <v>570000</v>
      </c>
      <c r="F771" t="s">
        <v>40</v>
      </c>
      <c r="G771" s="8">
        <f>tblSalaries[[#This Row],[clean Salary (in local currency)]]*VLOOKUP(tblSalaries[[#This Row],[Currency]],tblXrate[],2,FALSE)</f>
        <v>10150.512511842264</v>
      </c>
      <c r="H771" t="s">
        <v>20</v>
      </c>
      <c r="I771" t="s">
        <v>20</v>
      </c>
      <c r="J771" t="s">
        <v>8</v>
      </c>
      <c r="K771" t="str">
        <f>VLOOKUP(tblSalaries[[#This Row],[Where do you work]],tblCountries[[Actual]:[Mapping]],2,FALSE)</f>
        <v>India</v>
      </c>
      <c r="L771" t="s">
        <v>13</v>
      </c>
      <c r="M771">
        <v>2.4</v>
      </c>
    </row>
    <row r="772" spans="2:13" ht="15" customHeight="1">
      <c r="B772" t="s">
        <v>2775</v>
      </c>
      <c r="C772" s="1">
        <v>41055.797164351854</v>
      </c>
      <c r="D772" s="4">
        <v>636000</v>
      </c>
      <c r="E772">
        <v>636000</v>
      </c>
      <c r="F772" t="s">
        <v>40</v>
      </c>
      <c r="G772" s="8">
        <f>tblSalaries[[#This Row],[clean Salary (in local currency)]]*VLOOKUP(tblSalaries[[#This Row],[Currency]],tblXrate[],2,FALSE)</f>
        <v>11325.835013213473</v>
      </c>
      <c r="H772" t="s">
        <v>564</v>
      </c>
      <c r="I772" t="s">
        <v>52</v>
      </c>
      <c r="J772" t="s">
        <v>8</v>
      </c>
      <c r="K772" t="str">
        <f>VLOOKUP(tblSalaries[[#This Row],[Where do you work]],tblCountries[[Actual]:[Mapping]],2,FALSE)</f>
        <v>India</v>
      </c>
      <c r="L772" t="s">
        <v>9</v>
      </c>
      <c r="M772">
        <v>7</v>
      </c>
    </row>
    <row r="773" spans="2:13" ht="15" customHeight="1">
      <c r="B773" t="s">
        <v>2776</v>
      </c>
      <c r="C773" s="1">
        <v>41055.801145833335</v>
      </c>
      <c r="D773" s="4" t="s">
        <v>899</v>
      </c>
      <c r="E773">
        <v>180000</v>
      </c>
      <c r="F773" t="s">
        <v>32</v>
      </c>
      <c r="G773" s="8">
        <f>tblSalaries[[#This Row],[clean Salary (in local currency)]]*VLOOKUP(tblSalaries[[#This Row],[Currency]],tblXrate[],2,FALSE)</f>
        <v>1910.5359690238436</v>
      </c>
      <c r="H773" t="s">
        <v>900</v>
      </c>
      <c r="I773" t="s">
        <v>3999</v>
      </c>
      <c r="J773" t="s">
        <v>17</v>
      </c>
      <c r="K773" t="str">
        <f>VLOOKUP(tblSalaries[[#This Row],[Where do you work]],tblCountries[[Actual]:[Mapping]],2,FALSE)</f>
        <v>Pakistan</v>
      </c>
      <c r="L773" t="s">
        <v>13</v>
      </c>
      <c r="M773">
        <v>7</v>
      </c>
    </row>
    <row r="774" spans="2:13" ht="15" customHeight="1">
      <c r="B774" t="s">
        <v>2777</v>
      </c>
      <c r="C774" s="1">
        <v>41055.807557870372</v>
      </c>
      <c r="D774" s="4" t="s">
        <v>901</v>
      </c>
      <c r="E774">
        <v>36000</v>
      </c>
      <c r="F774" t="s">
        <v>6</v>
      </c>
      <c r="G774" s="8">
        <f>tblSalaries[[#This Row],[clean Salary (in local currency)]]*VLOOKUP(tblSalaries[[#This Row],[Currency]],tblXrate[],2,FALSE)</f>
        <v>36000</v>
      </c>
      <c r="H774" t="s">
        <v>902</v>
      </c>
      <c r="I774" t="s">
        <v>52</v>
      </c>
      <c r="J774" t="s">
        <v>84</v>
      </c>
      <c r="K774" t="str">
        <f>VLOOKUP(tblSalaries[[#This Row],[Where do you work]],tblCountries[[Actual]:[Mapping]],2,FALSE)</f>
        <v>Australia</v>
      </c>
      <c r="L774" t="s">
        <v>18</v>
      </c>
      <c r="M774">
        <v>12</v>
      </c>
    </row>
    <row r="775" spans="2:13" ht="15" customHeight="1">
      <c r="B775" t="s">
        <v>2778</v>
      </c>
      <c r="C775" s="1">
        <v>41055.812071759261</v>
      </c>
      <c r="D775" s="4" t="s">
        <v>903</v>
      </c>
      <c r="E775">
        <v>2250000</v>
      </c>
      <c r="F775" t="s">
        <v>40</v>
      </c>
      <c r="G775" s="8">
        <f>tblSalaries[[#This Row],[clean Salary (in local currency)]]*VLOOKUP(tblSalaries[[#This Row],[Currency]],tblXrate[],2,FALSE)</f>
        <v>40067.812546745779</v>
      </c>
      <c r="H775" t="s">
        <v>904</v>
      </c>
      <c r="I775" t="s">
        <v>310</v>
      </c>
      <c r="J775" t="s">
        <v>8</v>
      </c>
      <c r="K775" t="str">
        <f>VLOOKUP(tblSalaries[[#This Row],[Where do you work]],tblCountries[[Actual]:[Mapping]],2,FALSE)</f>
        <v>India</v>
      </c>
      <c r="L775" t="s">
        <v>25</v>
      </c>
      <c r="M775">
        <v>5</v>
      </c>
    </row>
    <row r="776" spans="2:13" ht="15" customHeight="1">
      <c r="B776" t="s">
        <v>2779</v>
      </c>
      <c r="C776" s="1">
        <v>41055.812199074076</v>
      </c>
      <c r="D776" s="4">
        <v>16000</v>
      </c>
      <c r="E776">
        <v>16000</v>
      </c>
      <c r="F776" t="s">
        <v>6</v>
      </c>
      <c r="G776" s="8">
        <f>tblSalaries[[#This Row],[clean Salary (in local currency)]]*VLOOKUP(tblSalaries[[#This Row],[Currency]],tblXrate[],2,FALSE)</f>
        <v>16000</v>
      </c>
      <c r="H776" t="s">
        <v>905</v>
      </c>
      <c r="I776" t="s">
        <v>3999</v>
      </c>
      <c r="J776" t="s">
        <v>8</v>
      </c>
      <c r="K776" t="str">
        <f>VLOOKUP(tblSalaries[[#This Row],[Where do you work]],tblCountries[[Actual]:[Mapping]],2,FALSE)</f>
        <v>India</v>
      </c>
      <c r="L776" t="s">
        <v>13</v>
      </c>
      <c r="M776">
        <v>1</v>
      </c>
    </row>
    <row r="777" spans="2:13" ht="15" customHeight="1">
      <c r="B777" t="s">
        <v>2780</v>
      </c>
      <c r="C777" s="1">
        <v>41055.815416666665</v>
      </c>
      <c r="D777" s="4">
        <v>240000</v>
      </c>
      <c r="E777">
        <v>240000</v>
      </c>
      <c r="F777" t="s">
        <v>40</v>
      </c>
      <c r="G777" s="8">
        <f>tblSalaries[[#This Row],[clean Salary (in local currency)]]*VLOOKUP(tblSalaries[[#This Row],[Currency]],tblXrate[],2,FALSE)</f>
        <v>4273.9000049862161</v>
      </c>
      <c r="H777" t="s">
        <v>20</v>
      </c>
      <c r="I777" t="s">
        <v>20</v>
      </c>
      <c r="J777" t="s">
        <v>8</v>
      </c>
      <c r="K777" t="str">
        <f>VLOOKUP(tblSalaries[[#This Row],[Where do you work]],tblCountries[[Actual]:[Mapping]],2,FALSE)</f>
        <v>India</v>
      </c>
      <c r="L777" t="s">
        <v>13</v>
      </c>
      <c r="M777">
        <v>4</v>
      </c>
    </row>
    <row r="778" spans="2:13" ht="15" customHeight="1">
      <c r="B778" t="s">
        <v>2781</v>
      </c>
      <c r="C778" s="1">
        <v>41055.821944444448</v>
      </c>
      <c r="D778" s="4" t="s">
        <v>906</v>
      </c>
      <c r="E778">
        <v>400000</v>
      </c>
      <c r="F778" t="s">
        <v>40</v>
      </c>
      <c r="G778" s="8">
        <f>tblSalaries[[#This Row],[clean Salary (in local currency)]]*VLOOKUP(tblSalaries[[#This Row],[Currency]],tblXrate[],2,FALSE)</f>
        <v>7123.1666749770275</v>
      </c>
      <c r="H778" t="s">
        <v>622</v>
      </c>
      <c r="I778" t="s">
        <v>52</v>
      </c>
      <c r="J778" t="s">
        <v>8</v>
      </c>
      <c r="K778" t="str">
        <f>VLOOKUP(tblSalaries[[#This Row],[Where do you work]],tblCountries[[Actual]:[Mapping]],2,FALSE)</f>
        <v>India</v>
      </c>
      <c r="L778" t="s">
        <v>9</v>
      </c>
      <c r="M778">
        <v>7</v>
      </c>
    </row>
    <row r="779" spans="2:13" ht="15" customHeight="1">
      <c r="B779" t="s">
        <v>2782</v>
      </c>
      <c r="C779" s="1">
        <v>41055.839131944442</v>
      </c>
      <c r="D779" s="4">
        <v>10000</v>
      </c>
      <c r="E779">
        <v>10000</v>
      </c>
      <c r="F779" t="s">
        <v>6</v>
      </c>
      <c r="G779" s="8">
        <f>tblSalaries[[#This Row],[clean Salary (in local currency)]]*VLOOKUP(tblSalaries[[#This Row],[Currency]],tblXrate[],2,FALSE)</f>
        <v>10000</v>
      </c>
      <c r="H779" t="s">
        <v>907</v>
      </c>
      <c r="I779" t="s">
        <v>52</v>
      </c>
      <c r="J779" t="s">
        <v>8</v>
      </c>
      <c r="K779" t="str">
        <f>VLOOKUP(tblSalaries[[#This Row],[Where do you work]],tblCountries[[Actual]:[Mapping]],2,FALSE)</f>
        <v>India</v>
      </c>
      <c r="L779" t="s">
        <v>25</v>
      </c>
      <c r="M779">
        <v>12</v>
      </c>
    </row>
    <row r="780" spans="2:13" ht="15" customHeight="1">
      <c r="B780" t="s">
        <v>2783</v>
      </c>
      <c r="C780" s="1">
        <v>41055.844768518517</v>
      </c>
      <c r="D780" s="4" t="s">
        <v>908</v>
      </c>
      <c r="E780">
        <v>66000</v>
      </c>
      <c r="F780" t="s">
        <v>86</v>
      </c>
      <c r="G780" s="8">
        <f>tblSalaries[[#This Row],[clean Salary (in local currency)]]*VLOOKUP(tblSalaries[[#This Row],[Currency]],tblXrate[],2,FALSE)</f>
        <v>64901.860520001574</v>
      </c>
      <c r="H780" t="s">
        <v>909</v>
      </c>
      <c r="I780" t="s">
        <v>20</v>
      </c>
      <c r="J780" t="s">
        <v>88</v>
      </c>
      <c r="K780" t="str">
        <f>VLOOKUP(tblSalaries[[#This Row],[Where do you work]],tblCountries[[Actual]:[Mapping]],2,FALSE)</f>
        <v>Canada</v>
      </c>
      <c r="L780" t="s">
        <v>18</v>
      </c>
      <c r="M780">
        <v>20</v>
      </c>
    </row>
    <row r="781" spans="2:13" ht="15" customHeight="1">
      <c r="B781" t="s">
        <v>2784</v>
      </c>
      <c r="C781" s="1">
        <v>41055.846944444442</v>
      </c>
      <c r="D781" s="4">
        <v>65000</v>
      </c>
      <c r="E781">
        <v>65000</v>
      </c>
      <c r="F781" t="s">
        <v>6</v>
      </c>
      <c r="G781" s="8">
        <f>tblSalaries[[#This Row],[clean Salary (in local currency)]]*VLOOKUP(tblSalaries[[#This Row],[Currency]],tblXrate[],2,FALSE)</f>
        <v>65000</v>
      </c>
      <c r="H781" t="s">
        <v>910</v>
      </c>
      <c r="I781" t="s">
        <v>20</v>
      </c>
      <c r="J781" t="s">
        <v>15</v>
      </c>
      <c r="K781" t="str">
        <f>VLOOKUP(tblSalaries[[#This Row],[Where do you work]],tblCountries[[Actual]:[Mapping]],2,FALSE)</f>
        <v>USA</v>
      </c>
      <c r="L781" t="s">
        <v>18</v>
      </c>
      <c r="M781">
        <v>10</v>
      </c>
    </row>
    <row r="782" spans="2:13" ht="15" customHeight="1">
      <c r="B782" t="s">
        <v>2785</v>
      </c>
      <c r="C782" s="1">
        <v>41055.847615740742</v>
      </c>
      <c r="D782" s="4" t="s">
        <v>911</v>
      </c>
      <c r="E782">
        <v>450000</v>
      </c>
      <c r="F782" t="s">
        <v>40</v>
      </c>
      <c r="G782" s="8">
        <f>tblSalaries[[#This Row],[clean Salary (in local currency)]]*VLOOKUP(tblSalaries[[#This Row],[Currency]],tblXrate[],2,FALSE)</f>
        <v>8013.5625093491553</v>
      </c>
      <c r="H782" t="s">
        <v>912</v>
      </c>
      <c r="I782" t="s">
        <v>52</v>
      </c>
      <c r="J782" t="s">
        <v>8</v>
      </c>
      <c r="K782" t="str">
        <f>VLOOKUP(tblSalaries[[#This Row],[Where do you work]],tblCountries[[Actual]:[Mapping]],2,FALSE)</f>
        <v>India</v>
      </c>
      <c r="L782" t="s">
        <v>13</v>
      </c>
      <c r="M782">
        <v>1.5</v>
      </c>
    </row>
    <row r="783" spans="2:13" ht="15" customHeight="1">
      <c r="B783" t="s">
        <v>2786</v>
      </c>
      <c r="C783" s="1">
        <v>41055.852303240739</v>
      </c>
      <c r="D783" s="4">
        <v>100000</v>
      </c>
      <c r="E783">
        <v>100000</v>
      </c>
      <c r="F783" t="s">
        <v>86</v>
      </c>
      <c r="G783" s="8">
        <f>tblSalaries[[#This Row],[clean Salary (in local currency)]]*VLOOKUP(tblSalaries[[#This Row],[Currency]],tblXrate[],2,FALSE)</f>
        <v>98336.152303032693</v>
      </c>
      <c r="H783" t="s">
        <v>913</v>
      </c>
      <c r="I783" t="s">
        <v>4001</v>
      </c>
      <c r="J783" t="s">
        <v>88</v>
      </c>
      <c r="K783" t="str">
        <f>VLOOKUP(tblSalaries[[#This Row],[Where do you work]],tblCountries[[Actual]:[Mapping]],2,FALSE)</f>
        <v>Canada</v>
      </c>
      <c r="L783" t="s">
        <v>9</v>
      </c>
      <c r="M783">
        <v>5</v>
      </c>
    </row>
    <row r="784" spans="2:13" ht="15" customHeight="1">
      <c r="B784" t="s">
        <v>2787</v>
      </c>
      <c r="C784" s="1">
        <v>41055.855208333334</v>
      </c>
      <c r="D784" s="4" t="s">
        <v>914</v>
      </c>
      <c r="E784">
        <v>150000</v>
      </c>
      <c r="F784" t="s">
        <v>40</v>
      </c>
      <c r="G784" s="8">
        <f>tblSalaries[[#This Row],[clean Salary (in local currency)]]*VLOOKUP(tblSalaries[[#This Row],[Currency]],tblXrate[],2,FALSE)</f>
        <v>2671.1875031163854</v>
      </c>
      <c r="H784" t="s">
        <v>915</v>
      </c>
      <c r="I784" t="s">
        <v>20</v>
      </c>
      <c r="J784" t="s">
        <v>8</v>
      </c>
      <c r="K784" t="str">
        <f>VLOOKUP(tblSalaries[[#This Row],[Where do you work]],tblCountries[[Actual]:[Mapping]],2,FALSE)</f>
        <v>India</v>
      </c>
      <c r="L784" t="s">
        <v>9</v>
      </c>
      <c r="M784">
        <v>2</v>
      </c>
    </row>
    <row r="785" spans="2:13" ht="15" customHeight="1">
      <c r="B785" t="s">
        <v>2788</v>
      </c>
      <c r="C785" s="1">
        <v>41055.868136574078</v>
      </c>
      <c r="D785" s="4">
        <v>96000</v>
      </c>
      <c r="E785">
        <v>96000</v>
      </c>
      <c r="F785" t="s">
        <v>6</v>
      </c>
      <c r="G785" s="8">
        <f>tblSalaries[[#This Row],[clean Salary (in local currency)]]*VLOOKUP(tblSalaries[[#This Row],[Currency]],tblXrate[],2,FALSE)</f>
        <v>96000</v>
      </c>
      <c r="H785" t="s">
        <v>721</v>
      </c>
      <c r="I785" t="s">
        <v>3999</v>
      </c>
      <c r="J785" t="s">
        <v>8</v>
      </c>
      <c r="K785" t="str">
        <f>VLOOKUP(tblSalaries[[#This Row],[Where do you work]],tblCountries[[Actual]:[Mapping]],2,FALSE)</f>
        <v>India</v>
      </c>
      <c r="L785" t="s">
        <v>13</v>
      </c>
      <c r="M785">
        <v>8</v>
      </c>
    </row>
    <row r="786" spans="2:13" ht="15" customHeight="1">
      <c r="B786" t="s">
        <v>2789</v>
      </c>
      <c r="C786" s="1">
        <v>41055.873067129629</v>
      </c>
      <c r="D786" s="4" t="s">
        <v>916</v>
      </c>
      <c r="E786">
        <v>1152000</v>
      </c>
      <c r="F786" t="s">
        <v>40</v>
      </c>
      <c r="G786" s="8">
        <f>tblSalaries[[#This Row],[clean Salary (in local currency)]]*VLOOKUP(tblSalaries[[#This Row],[Currency]],tblXrate[],2,FALSE)</f>
        <v>20514.720023933838</v>
      </c>
      <c r="H786" t="s">
        <v>917</v>
      </c>
      <c r="I786" t="s">
        <v>310</v>
      </c>
      <c r="J786" t="s">
        <v>8</v>
      </c>
      <c r="K786" t="str">
        <f>VLOOKUP(tblSalaries[[#This Row],[Where do you work]],tblCountries[[Actual]:[Mapping]],2,FALSE)</f>
        <v>India</v>
      </c>
      <c r="L786" t="s">
        <v>9</v>
      </c>
      <c r="M786">
        <v>6</v>
      </c>
    </row>
    <row r="787" spans="2:13" ht="15" customHeight="1">
      <c r="B787" t="s">
        <v>2790</v>
      </c>
      <c r="C787" s="1">
        <v>41055.873113425929</v>
      </c>
      <c r="D787" s="4">
        <v>15000</v>
      </c>
      <c r="E787">
        <v>15000</v>
      </c>
      <c r="F787" t="s">
        <v>22</v>
      </c>
      <c r="G787" s="8">
        <f>tblSalaries[[#This Row],[clean Salary (in local currency)]]*VLOOKUP(tblSalaries[[#This Row],[Currency]],tblXrate[],2,FALSE)</f>
        <v>19055.991584874118</v>
      </c>
      <c r="H787" t="s">
        <v>918</v>
      </c>
      <c r="I787" t="s">
        <v>20</v>
      </c>
      <c r="J787" t="s">
        <v>608</v>
      </c>
      <c r="K787" t="str">
        <f>VLOOKUP(tblSalaries[[#This Row],[Where do you work]],tblCountries[[Actual]:[Mapping]],2,FALSE)</f>
        <v>Spain</v>
      </c>
      <c r="L787" t="s">
        <v>18</v>
      </c>
      <c r="M787">
        <v>10</v>
      </c>
    </row>
    <row r="788" spans="2:13" ht="15" customHeight="1">
      <c r="B788" t="s">
        <v>2791</v>
      </c>
      <c r="C788" s="1">
        <v>41055.875462962962</v>
      </c>
      <c r="D788" s="4" t="s">
        <v>919</v>
      </c>
      <c r="E788">
        <v>65000</v>
      </c>
      <c r="F788" t="s">
        <v>82</v>
      </c>
      <c r="G788" s="8">
        <f>tblSalaries[[#This Row],[clean Salary (in local currency)]]*VLOOKUP(tblSalaries[[#This Row],[Currency]],tblXrate[],2,FALSE)</f>
        <v>66294.12766617132</v>
      </c>
      <c r="H788" t="s">
        <v>920</v>
      </c>
      <c r="I788" t="s">
        <v>20</v>
      </c>
      <c r="J788" t="s">
        <v>84</v>
      </c>
      <c r="K788" t="str">
        <f>VLOOKUP(tblSalaries[[#This Row],[Where do you work]],tblCountries[[Actual]:[Mapping]],2,FALSE)</f>
        <v>Australia</v>
      </c>
      <c r="L788" t="s">
        <v>13</v>
      </c>
      <c r="M788">
        <v>10</v>
      </c>
    </row>
    <row r="789" spans="2:13" ht="15" customHeight="1">
      <c r="B789" t="s">
        <v>2792</v>
      </c>
      <c r="C789" s="1">
        <v>41055.878877314812</v>
      </c>
      <c r="D789" s="4" t="s">
        <v>921</v>
      </c>
      <c r="E789">
        <v>377000</v>
      </c>
      <c r="F789" t="s">
        <v>40</v>
      </c>
      <c r="G789" s="8">
        <f>tblSalaries[[#This Row],[clean Salary (in local currency)]]*VLOOKUP(tblSalaries[[#This Row],[Currency]],tblXrate[],2,FALSE)</f>
        <v>6713.584591165848</v>
      </c>
      <c r="H789" t="s">
        <v>922</v>
      </c>
      <c r="I789" t="s">
        <v>20</v>
      </c>
      <c r="J789" t="s">
        <v>8</v>
      </c>
      <c r="K789" t="str">
        <f>VLOOKUP(tblSalaries[[#This Row],[Where do you work]],tblCountries[[Actual]:[Mapping]],2,FALSE)</f>
        <v>India</v>
      </c>
      <c r="L789" t="s">
        <v>25</v>
      </c>
      <c r="M789">
        <v>7</v>
      </c>
    </row>
    <row r="790" spans="2:13" ht="15" customHeight="1">
      <c r="B790" t="s">
        <v>2793</v>
      </c>
      <c r="C790" s="1">
        <v>41055.880023148151</v>
      </c>
      <c r="D790" s="4" t="s">
        <v>400</v>
      </c>
      <c r="E790">
        <v>29000</v>
      </c>
      <c r="F790" t="s">
        <v>69</v>
      </c>
      <c r="G790" s="8">
        <f>tblSalaries[[#This Row],[clean Salary (in local currency)]]*VLOOKUP(tblSalaries[[#This Row],[Currency]],tblXrate[],2,FALSE)</f>
        <v>45709.169889951241</v>
      </c>
      <c r="H790" t="s">
        <v>923</v>
      </c>
      <c r="I790" t="s">
        <v>3999</v>
      </c>
      <c r="J790" t="s">
        <v>71</v>
      </c>
      <c r="K790" t="str">
        <f>VLOOKUP(tblSalaries[[#This Row],[Where do you work]],tblCountries[[Actual]:[Mapping]],2,FALSE)</f>
        <v>UK</v>
      </c>
      <c r="L790" t="s">
        <v>18</v>
      </c>
      <c r="M790">
        <v>15</v>
      </c>
    </row>
    <row r="791" spans="2:13" ht="15" customHeight="1">
      <c r="B791" t="s">
        <v>2794</v>
      </c>
      <c r="C791" s="1">
        <v>41055.882175925923</v>
      </c>
      <c r="D791" s="4">
        <v>48500</v>
      </c>
      <c r="E791">
        <v>48500</v>
      </c>
      <c r="F791" t="s">
        <v>6</v>
      </c>
      <c r="G791" s="8">
        <f>tblSalaries[[#This Row],[clean Salary (in local currency)]]*VLOOKUP(tblSalaries[[#This Row],[Currency]],tblXrate[],2,FALSE)</f>
        <v>48500</v>
      </c>
      <c r="H791" t="s">
        <v>924</v>
      </c>
      <c r="I791" t="s">
        <v>52</v>
      </c>
      <c r="J791" t="s">
        <v>15</v>
      </c>
      <c r="K791" t="str">
        <f>VLOOKUP(tblSalaries[[#This Row],[Where do you work]],tblCountries[[Actual]:[Mapping]],2,FALSE)</f>
        <v>USA</v>
      </c>
      <c r="L791" t="s">
        <v>18</v>
      </c>
      <c r="M791">
        <v>10</v>
      </c>
    </row>
    <row r="792" spans="2:13" ht="15" customHeight="1">
      <c r="B792" t="s">
        <v>2795</v>
      </c>
      <c r="C792" s="1">
        <v>41055.884050925924</v>
      </c>
      <c r="D792" s="4">
        <v>600000</v>
      </c>
      <c r="E792">
        <v>600000</v>
      </c>
      <c r="F792" t="s">
        <v>40</v>
      </c>
      <c r="G792" s="8">
        <f>tblSalaries[[#This Row],[clean Salary (in local currency)]]*VLOOKUP(tblSalaries[[#This Row],[Currency]],tblXrate[],2,FALSE)</f>
        <v>10684.750012465542</v>
      </c>
      <c r="H792" t="s">
        <v>7</v>
      </c>
      <c r="I792" t="s">
        <v>20</v>
      </c>
      <c r="J792" t="s">
        <v>8</v>
      </c>
      <c r="K792" t="str">
        <f>VLOOKUP(tblSalaries[[#This Row],[Where do you work]],tblCountries[[Actual]:[Mapping]],2,FALSE)</f>
        <v>India</v>
      </c>
      <c r="L792" t="s">
        <v>13</v>
      </c>
      <c r="M792">
        <v>4</v>
      </c>
    </row>
    <row r="793" spans="2:13" ht="15" customHeight="1">
      <c r="B793" t="s">
        <v>2796</v>
      </c>
      <c r="C793" s="1">
        <v>41055.884618055556</v>
      </c>
      <c r="D793" s="4">
        <v>33900</v>
      </c>
      <c r="E793">
        <v>33900</v>
      </c>
      <c r="F793" t="s">
        <v>6</v>
      </c>
      <c r="G793" s="8">
        <f>tblSalaries[[#This Row],[clean Salary (in local currency)]]*VLOOKUP(tblSalaries[[#This Row],[Currency]],tblXrate[],2,FALSE)</f>
        <v>33900</v>
      </c>
      <c r="H793" t="s">
        <v>263</v>
      </c>
      <c r="I793" t="s">
        <v>20</v>
      </c>
      <c r="J793" t="s">
        <v>15</v>
      </c>
      <c r="K793" t="str">
        <f>VLOOKUP(tblSalaries[[#This Row],[Where do you work]],tblCountries[[Actual]:[Mapping]],2,FALSE)</f>
        <v>USA</v>
      </c>
      <c r="L793" t="s">
        <v>18</v>
      </c>
      <c r="M793">
        <v>10</v>
      </c>
    </row>
    <row r="794" spans="2:13" ht="15" customHeight="1">
      <c r="B794" t="s">
        <v>2797</v>
      </c>
      <c r="C794" s="1">
        <v>41055.892118055555</v>
      </c>
      <c r="D794" s="4" t="s">
        <v>925</v>
      </c>
      <c r="E794">
        <v>900000</v>
      </c>
      <c r="F794" t="s">
        <v>585</v>
      </c>
      <c r="G794" s="8">
        <f>tblSalaries[[#This Row],[clean Salary (in local currency)]]*VLOOKUP(tblSalaries[[#This Row],[Currency]],tblXrate[],2,FALSE)</f>
        <v>109729.60187662003</v>
      </c>
      <c r="H794" t="s">
        <v>207</v>
      </c>
      <c r="I794" t="s">
        <v>20</v>
      </c>
      <c r="J794" t="s">
        <v>48</v>
      </c>
      <c r="K794" t="str">
        <f>VLOOKUP(tblSalaries[[#This Row],[Where do you work]],tblCountries[[Actual]:[Mapping]],2,FALSE)</f>
        <v>South Africa</v>
      </c>
      <c r="L794" t="s">
        <v>13</v>
      </c>
      <c r="M794">
        <v>40</v>
      </c>
    </row>
    <row r="795" spans="2:13" ht="15" customHeight="1">
      <c r="B795" t="s">
        <v>2798</v>
      </c>
      <c r="C795" s="1">
        <v>41055.893761574072</v>
      </c>
      <c r="D795" s="4">
        <v>850000</v>
      </c>
      <c r="E795">
        <v>850000</v>
      </c>
      <c r="F795" t="s">
        <v>40</v>
      </c>
      <c r="G795" s="8">
        <f>tblSalaries[[#This Row],[clean Salary (in local currency)]]*VLOOKUP(tblSalaries[[#This Row],[Currency]],tblXrate[],2,FALSE)</f>
        <v>15136.729184326183</v>
      </c>
      <c r="H795" t="s">
        <v>926</v>
      </c>
      <c r="I795" t="s">
        <v>20</v>
      </c>
      <c r="J795" t="s">
        <v>8</v>
      </c>
      <c r="K795" t="str">
        <f>VLOOKUP(tblSalaries[[#This Row],[Where do you work]],tblCountries[[Actual]:[Mapping]],2,FALSE)</f>
        <v>India</v>
      </c>
      <c r="L795" t="s">
        <v>9</v>
      </c>
      <c r="M795">
        <v>2</v>
      </c>
    </row>
    <row r="796" spans="2:13" ht="15" customHeight="1">
      <c r="B796" t="s">
        <v>2799</v>
      </c>
      <c r="C796" s="1">
        <v>41055.893946759257</v>
      </c>
      <c r="D796" s="4">
        <v>85000</v>
      </c>
      <c r="E796">
        <v>85000</v>
      </c>
      <c r="F796" t="s">
        <v>6</v>
      </c>
      <c r="G796" s="8">
        <f>tblSalaries[[#This Row],[clean Salary (in local currency)]]*VLOOKUP(tblSalaries[[#This Row],[Currency]],tblXrate[],2,FALSE)</f>
        <v>85000</v>
      </c>
      <c r="H796" t="s">
        <v>927</v>
      </c>
      <c r="I796" t="s">
        <v>4001</v>
      </c>
      <c r="J796" t="s">
        <v>15</v>
      </c>
      <c r="K796" t="str">
        <f>VLOOKUP(tblSalaries[[#This Row],[Where do you work]],tblCountries[[Actual]:[Mapping]],2,FALSE)</f>
        <v>USA</v>
      </c>
      <c r="L796" t="s">
        <v>9</v>
      </c>
      <c r="M796">
        <v>15</v>
      </c>
    </row>
    <row r="797" spans="2:13" ht="15" customHeight="1">
      <c r="B797" t="s">
        <v>2800</v>
      </c>
      <c r="C797" s="1">
        <v>41055.903344907405</v>
      </c>
      <c r="D797" s="4" t="s">
        <v>928</v>
      </c>
      <c r="E797">
        <v>450000</v>
      </c>
      <c r="F797" t="s">
        <v>40</v>
      </c>
      <c r="G797" s="8">
        <f>tblSalaries[[#This Row],[clean Salary (in local currency)]]*VLOOKUP(tblSalaries[[#This Row],[Currency]],tblXrate[],2,FALSE)</f>
        <v>8013.5625093491553</v>
      </c>
      <c r="H797" t="s">
        <v>929</v>
      </c>
      <c r="I797" t="s">
        <v>52</v>
      </c>
      <c r="J797" t="s">
        <v>8</v>
      </c>
      <c r="K797" t="str">
        <f>VLOOKUP(tblSalaries[[#This Row],[Where do you work]],tblCountries[[Actual]:[Mapping]],2,FALSE)</f>
        <v>India</v>
      </c>
      <c r="L797" t="s">
        <v>9</v>
      </c>
      <c r="M797">
        <v>6</v>
      </c>
    </row>
    <row r="798" spans="2:13" ht="15" customHeight="1">
      <c r="B798" t="s">
        <v>2801</v>
      </c>
      <c r="C798" s="1">
        <v>41055.905486111114</v>
      </c>
      <c r="D798" s="4">
        <v>48000</v>
      </c>
      <c r="E798">
        <v>48000</v>
      </c>
      <c r="F798" t="s">
        <v>6</v>
      </c>
      <c r="G798" s="8">
        <f>tblSalaries[[#This Row],[clean Salary (in local currency)]]*VLOOKUP(tblSalaries[[#This Row],[Currency]],tblXrate[],2,FALSE)</f>
        <v>48000</v>
      </c>
      <c r="H798" t="s">
        <v>930</v>
      </c>
      <c r="I798" t="s">
        <v>52</v>
      </c>
      <c r="J798" t="s">
        <v>15</v>
      </c>
      <c r="K798" t="str">
        <f>VLOOKUP(tblSalaries[[#This Row],[Where do you work]],tblCountries[[Actual]:[Mapping]],2,FALSE)</f>
        <v>USA</v>
      </c>
      <c r="L798" t="s">
        <v>18</v>
      </c>
      <c r="M798">
        <v>16</v>
      </c>
    </row>
    <row r="799" spans="2:13" ht="15" customHeight="1">
      <c r="B799" t="s">
        <v>2802</v>
      </c>
      <c r="C799" s="1">
        <v>41055.914305555554</v>
      </c>
      <c r="D799" s="4">
        <v>170000</v>
      </c>
      <c r="E799">
        <v>170000</v>
      </c>
      <c r="F799" t="s">
        <v>40</v>
      </c>
      <c r="G799" s="8">
        <f>tblSalaries[[#This Row],[clean Salary (in local currency)]]*VLOOKUP(tblSalaries[[#This Row],[Currency]],tblXrate[],2,FALSE)</f>
        <v>3027.3458368652364</v>
      </c>
      <c r="H799" t="s">
        <v>931</v>
      </c>
      <c r="I799" t="s">
        <v>3999</v>
      </c>
      <c r="J799" t="s">
        <v>8</v>
      </c>
      <c r="K799" t="str">
        <f>VLOOKUP(tblSalaries[[#This Row],[Where do you work]],tblCountries[[Actual]:[Mapping]],2,FALSE)</f>
        <v>India</v>
      </c>
      <c r="L799" t="s">
        <v>9</v>
      </c>
      <c r="M799">
        <v>2</v>
      </c>
    </row>
    <row r="800" spans="2:13" ht="15" customHeight="1">
      <c r="B800" t="s">
        <v>2803</v>
      </c>
      <c r="C800" s="1">
        <v>41055.914456018516</v>
      </c>
      <c r="D800" s="4">
        <v>13100</v>
      </c>
      <c r="E800">
        <v>13100</v>
      </c>
      <c r="F800" t="s">
        <v>6</v>
      </c>
      <c r="G800" s="8">
        <f>tblSalaries[[#This Row],[clean Salary (in local currency)]]*VLOOKUP(tblSalaries[[#This Row],[Currency]],tblXrate[],2,FALSE)</f>
        <v>13100</v>
      </c>
      <c r="H800" t="s">
        <v>932</v>
      </c>
      <c r="I800" t="s">
        <v>310</v>
      </c>
      <c r="J800" t="s">
        <v>8</v>
      </c>
      <c r="K800" t="str">
        <f>VLOOKUP(tblSalaries[[#This Row],[Where do you work]],tblCountries[[Actual]:[Mapping]],2,FALSE)</f>
        <v>India</v>
      </c>
      <c r="L800" t="s">
        <v>18</v>
      </c>
      <c r="M800">
        <v>5</v>
      </c>
    </row>
    <row r="801" spans="2:13" ht="15" customHeight="1">
      <c r="B801" t="s">
        <v>2804</v>
      </c>
      <c r="C801" s="1">
        <v>41055.918668981481</v>
      </c>
      <c r="D801" s="4">
        <v>5000</v>
      </c>
      <c r="E801">
        <v>60000</v>
      </c>
      <c r="F801" t="s">
        <v>6</v>
      </c>
      <c r="G801" s="8">
        <f>tblSalaries[[#This Row],[clean Salary (in local currency)]]*VLOOKUP(tblSalaries[[#This Row],[Currency]],tblXrate[],2,FALSE)</f>
        <v>60000</v>
      </c>
      <c r="H801" t="s">
        <v>815</v>
      </c>
      <c r="I801" t="s">
        <v>52</v>
      </c>
      <c r="J801" t="s">
        <v>179</v>
      </c>
      <c r="K801" t="str">
        <f>VLOOKUP(tblSalaries[[#This Row],[Where do you work]],tblCountries[[Actual]:[Mapping]],2,FALSE)</f>
        <v>UAE</v>
      </c>
      <c r="L801" t="s">
        <v>18</v>
      </c>
      <c r="M801">
        <v>15</v>
      </c>
    </row>
    <row r="802" spans="2:13" ht="15" customHeight="1">
      <c r="B802" t="s">
        <v>2805</v>
      </c>
      <c r="C802" s="1">
        <v>41055.921979166669</v>
      </c>
      <c r="D802" s="4" t="s">
        <v>933</v>
      </c>
      <c r="E802">
        <v>24000</v>
      </c>
      <c r="F802" t="s">
        <v>6</v>
      </c>
      <c r="G802" s="8">
        <f>tblSalaries[[#This Row],[clean Salary (in local currency)]]*VLOOKUP(tblSalaries[[#This Row],[Currency]],tblXrate[],2,FALSE)</f>
        <v>24000</v>
      </c>
      <c r="H802" t="s">
        <v>934</v>
      </c>
      <c r="I802" t="s">
        <v>52</v>
      </c>
      <c r="J802" t="s">
        <v>935</v>
      </c>
      <c r="K802" t="str">
        <f>VLOOKUP(tblSalaries[[#This Row],[Where do you work]],tblCountries[[Actual]:[Mapping]],2,FALSE)</f>
        <v>Croatia</v>
      </c>
      <c r="L802" t="s">
        <v>18</v>
      </c>
      <c r="M802">
        <v>5</v>
      </c>
    </row>
    <row r="803" spans="2:13" ht="15" customHeight="1">
      <c r="B803" t="s">
        <v>2806</v>
      </c>
      <c r="C803" s="1">
        <v>41055.92287037037</v>
      </c>
      <c r="D803" s="4" t="s">
        <v>936</v>
      </c>
      <c r="E803">
        <v>240000</v>
      </c>
      <c r="F803" t="s">
        <v>40</v>
      </c>
      <c r="G803" s="8">
        <f>tblSalaries[[#This Row],[clean Salary (in local currency)]]*VLOOKUP(tblSalaries[[#This Row],[Currency]],tblXrate[],2,FALSE)</f>
        <v>4273.9000049862161</v>
      </c>
      <c r="H803" t="s">
        <v>755</v>
      </c>
      <c r="I803" t="s">
        <v>52</v>
      </c>
      <c r="J803" t="s">
        <v>8</v>
      </c>
      <c r="K803" t="str">
        <f>VLOOKUP(tblSalaries[[#This Row],[Where do you work]],tblCountries[[Actual]:[Mapping]],2,FALSE)</f>
        <v>India</v>
      </c>
      <c r="L803" t="s">
        <v>18</v>
      </c>
      <c r="M803">
        <v>3</v>
      </c>
    </row>
    <row r="804" spans="2:13" ht="15" customHeight="1">
      <c r="B804" t="s">
        <v>2807</v>
      </c>
      <c r="C804" s="1">
        <v>41055.927893518521</v>
      </c>
      <c r="D804" s="4" t="s">
        <v>937</v>
      </c>
      <c r="E804">
        <v>650000</v>
      </c>
      <c r="F804" t="s">
        <v>40</v>
      </c>
      <c r="G804" s="8">
        <f>tblSalaries[[#This Row],[clean Salary (in local currency)]]*VLOOKUP(tblSalaries[[#This Row],[Currency]],tblXrate[],2,FALSE)</f>
        <v>11575.14584683767</v>
      </c>
      <c r="H804" t="s">
        <v>938</v>
      </c>
      <c r="I804" t="s">
        <v>52</v>
      </c>
      <c r="J804" t="s">
        <v>8</v>
      </c>
      <c r="K804" t="str">
        <f>VLOOKUP(tblSalaries[[#This Row],[Where do you work]],tblCountries[[Actual]:[Mapping]],2,FALSE)</f>
        <v>India</v>
      </c>
      <c r="L804" t="s">
        <v>18</v>
      </c>
      <c r="M804">
        <v>5</v>
      </c>
    </row>
    <row r="805" spans="2:13" ht="15" customHeight="1">
      <c r="B805" t="s">
        <v>2808</v>
      </c>
      <c r="C805" s="1">
        <v>41055.932615740741</v>
      </c>
      <c r="D805" s="4">
        <v>95000</v>
      </c>
      <c r="E805">
        <v>95000</v>
      </c>
      <c r="F805" t="s">
        <v>6</v>
      </c>
      <c r="G805" s="8">
        <f>tblSalaries[[#This Row],[clean Salary (in local currency)]]*VLOOKUP(tblSalaries[[#This Row],[Currency]],tblXrate[],2,FALSE)</f>
        <v>95000</v>
      </c>
      <c r="H805" t="s">
        <v>207</v>
      </c>
      <c r="I805" t="s">
        <v>20</v>
      </c>
      <c r="J805" t="s">
        <v>15</v>
      </c>
      <c r="K805" t="str">
        <f>VLOOKUP(tblSalaries[[#This Row],[Where do you work]],tblCountries[[Actual]:[Mapping]],2,FALSE)</f>
        <v>USA</v>
      </c>
      <c r="L805" t="s">
        <v>18</v>
      </c>
      <c r="M805">
        <v>13</v>
      </c>
    </row>
    <row r="806" spans="2:13" ht="15" customHeight="1">
      <c r="B806" t="s">
        <v>2809</v>
      </c>
      <c r="C806" s="1">
        <v>41055.933078703703</v>
      </c>
      <c r="D806" s="4">
        <v>516000</v>
      </c>
      <c r="E806">
        <v>516000</v>
      </c>
      <c r="F806" t="s">
        <v>40</v>
      </c>
      <c r="G806" s="8">
        <f>tblSalaries[[#This Row],[clean Salary (in local currency)]]*VLOOKUP(tblSalaries[[#This Row],[Currency]],tblXrate[],2,FALSE)</f>
        <v>9188.8850107203652</v>
      </c>
      <c r="H806" t="s">
        <v>939</v>
      </c>
      <c r="I806" t="s">
        <v>52</v>
      </c>
      <c r="J806" t="s">
        <v>8</v>
      </c>
      <c r="K806" t="str">
        <f>VLOOKUP(tblSalaries[[#This Row],[Where do you work]],tblCountries[[Actual]:[Mapping]],2,FALSE)</f>
        <v>India</v>
      </c>
      <c r="L806" t="s">
        <v>9</v>
      </c>
      <c r="M806">
        <v>0</v>
      </c>
    </row>
    <row r="807" spans="2:13" ht="15" customHeight="1">
      <c r="B807" t="s">
        <v>2810</v>
      </c>
      <c r="C807" s="1">
        <v>41055.936990740738</v>
      </c>
      <c r="D807" s="4" t="s">
        <v>940</v>
      </c>
      <c r="E807">
        <v>504000</v>
      </c>
      <c r="F807" t="s">
        <v>40</v>
      </c>
      <c r="G807" s="8">
        <f>tblSalaries[[#This Row],[clean Salary (in local currency)]]*VLOOKUP(tblSalaries[[#This Row],[Currency]],tblXrate[],2,FALSE)</f>
        <v>8975.1900104710548</v>
      </c>
      <c r="H807" t="s">
        <v>941</v>
      </c>
      <c r="I807" t="s">
        <v>52</v>
      </c>
      <c r="J807" t="s">
        <v>8</v>
      </c>
      <c r="K807" t="str">
        <f>VLOOKUP(tblSalaries[[#This Row],[Where do you work]],tblCountries[[Actual]:[Mapping]],2,FALSE)</f>
        <v>India</v>
      </c>
      <c r="L807" t="s">
        <v>13</v>
      </c>
      <c r="M807">
        <v>3</v>
      </c>
    </row>
    <row r="808" spans="2:13" ht="15" customHeight="1">
      <c r="B808" t="s">
        <v>2811</v>
      </c>
      <c r="C808" s="1">
        <v>41055.937048611115</v>
      </c>
      <c r="D808" s="4">
        <v>144000</v>
      </c>
      <c r="E808">
        <v>144000</v>
      </c>
      <c r="F808" t="s">
        <v>40</v>
      </c>
      <c r="G808" s="8">
        <f>tblSalaries[[#This Row],[clean Salary (in local currency)]]*VLOOKUP(tblSalaries[[#This Row],[Currency]],tblXrate[],2,FALSE)</f>
        <v>2564.3400029917298</v>
      </c>
      <c r="H808" t="s">
        <v>942</v>
      </c>
      <c r="I808" t="s">
        <v>20</v>
      </c>
      <c r="J808" t="s">
        <v>8</v>
      </c>
      <c r="K808" t="str">
        <f>VLOOKUP(tblSalaries[[#This Row],[Where do you work]],tblCountries[[Actual]:[Mapping]],2,FALSE)</f>
        <v>India</v>
      </c>
      <c r="L808" t="s">
        <v>13</v>
      </c>
      <c r="M808">
        <v>1</v>
      </c>
    </row>
    <row r="809" spans="2:13" ht="15" customHeight="1">
      <c r="B809" t="s">
        <v>2812</v>
      </c>
      <c r="C809" s="1">
        <v>41055.946655092594</v>
      </c>
      <c r="D809" s="4" t="s">
        <v>943</v>
      </c>
      <c r="E809">
        <v>55000</v>
      </c>
      <c r="F809" t="s">
        <v>69</v>
      </c>
      <c r="G809" s="8">
        <f>tblSalaries[[#This Row],[clean Salary (in local currency)]]*VLOOKUP(tblSalaries[[#This Row],[Currency]],tblXrate[],2,FALSE)</f>
        <v>86689.804963700633</v>
      </c>
      <c r="H809" t="s">
        <v>944</v>
      </c>
      <c r="I809" t="s">
        <v>488</v>
      </c>
      <c r="J809" t="s">
        <v>71</v>
      </c>
      <c r="K809" t="str">
        <f>VLOOKUP(tblSalaries[[#This Row],[Where do you work]],tblCountries[[Actual]:[Mapping]],2,FALSE)</f>
        <v>UK</v>
      </c>
      <c r="L809" t="s">
        <v>9</v>
      </c>
      <c r="M809">
        <v>12</v>
      </c>
    </row>
    <row r="810" spans="2:13" ht="15" customHeight="1">
      <c r="B810" t="s">
        <v>2813</v>
      </c>
      <c r="C810" s="1">
        <v>41055.946666666663</v>
      </c>
      <c r="D810" s="4">
        <v>15500</v>
      </c>
      <c r="E810">
        <v>15500</v>
      </c>
      <c r="F810" t="s">
        <v>6</v>
      </c>
      <c r="G810" s="8">
        <f>tblSalaries[[#This Row],[clean Salary (in local currency)]]*VLOOKUP(tblSalaries[[#This Row],[Currency]],tblXrate[],2,FALSE)</f>
        <v>15500</v>
      </c>
      <c r="H810" t="s">
        <v>279</v>
      </c>
      <c r="I810" t="s">
        <v>279</v>
      </c>
      <c r="J810" t="s">
        <v>8</v>
      </c>
      <c r="K810" t="str">
        <f>VLOOKUP(tblSalaries[[#This Row],[Where do you work]],tblCountries[[Actual]:[Mapping]],2,FALSE)</f>
        <v>India</v>
      </c>
      <c r="L810" t="s">
        <v>25</v>
      </c>
      <c r="M810">
        <v>3</v>
      </c>
    </row>
    <row r="811" spans="2:13" ht="15" customHeight="1">
      <c r="B811" t="s">
        <v>2814</v>
      </c>
      <c r="C811" s="1">
        <v>41055.948078703703</v>
      </c>
      <c r="D811" s="4" t="s">
        <v>945</v>
      </c>
      <c r="E811">
        <v>300000</v>
      </c>
      <c r="F811" t="s">
        <v>3900</v>
      </c>
      <c r="G811" s="8">
        <f>tblSalaries[[#This Row],[clean Salary (in local currency)]]*VLOOKUP(tblSalaries[[#This Row],[Currency]],tblXrate[],2,FALSE)</f>
        <v>148284.35006969364</v>
      </c>
      <c r="H811" t="s">
        <v>946</v>
      </c>
      <c r="I811" t="s">
        <v>20</v>
      </c>
      <c r="J811" t="s">
        <v>143</v>
      </c>
      <c r="K811" t="str">
        <f>VLOOKUP(tblSalaries[[#This Row],[Where do you work]],tblCountries[[Actual]:[Mapping]],2,FALSE)</f>
        <v>Brazil</v>
      </c>
      <c r="L811" t="s">
        <v>13</v>
      </c>
      <c r="M811">
        <v>3</v>
      </c>
    </row>
    <row r="812" spans="2:13" ht="15" customHeight="1">
      <c r="B812" t="s">
        <v>2815</v>
      </c>
      <c r="C812" s="1">
        <v>41055.950127314813</v>
      </c>
      <c r="D812" s="4">
        <v>600000</v>
      </c>
      <c r="E812">
        <v>600000</v>
      </c>
      <c r="F812" t="s">
        <v>40</v>
      </c>
      <c r="G812" s="8">
        <f>tblSalaries[[#This Row],[clean Salary (in local currency)]]*VLOOKUP(tblSalaries[[#This Row],[Currency]],tblXrate[],2,FALSE)</f>
        <v>10684.750012465542</v>
      </c>
      <c r="H812" t="s">
        <v>855</v>
      </c>
      <c r="I812" t="s">
        <v>20</v>
      </c>
      <c r="J812" t="s">
        <v>8</v>
      </c>
      <c r="K812" t="str">
        <f>VLOOKUP(tblSalaries[[#This Row],[Where do you work]],tblCountries[[Actual]:[Mapping]],2,FALSE)</f>
        <v>India</v>
      </c>
      <c r="L812" t="s">
        <v>13</v>
      </c>
      <c r="M812">
        <v>5</v>
      </c>
    </row>
    <row r="813" spans="2:13" ht="15" customHeight="1">
      <c r="B813" t="s">
        <v>2816</v>
      </c>
      <c r="C813" s="1">
        <v>41055.95108796296</v>
      </c>
      <c r="D813" s="4">
        <v>75000</v>
      </c>
      <c r="E813">
        <v>75000</v>
      </c>
      <c r="F813" t="s">
        <v>6</v>
      </c>
      <c r="G813" s="8">
        <f>tblSalaries[[#This Row],[clean Salary (in local currency)]]*VLOOKUP(tblSalaries[[#This Row],[Currency]],tblXrate[],2,FALSE)</f>
        <v>75000</v>
      </c>
      <c r="H813" t="s">
        <v>947</v>
      </c>
      <c r="I813" t="s">
        <v>20</v>
      </c>
      <c r="J813" t="s">
        <v>15</v>
      </c>
      <c r="K813" t="str">
        <f>VLOOKUP(tblSalaries[[#This Row],[Where do you work]],tblCountries[[Actual]:[Mapping]],2,FALSE)</f>
        <v>USA</v>
      </c>
      <c r="L813" t="s">
        <v>18</v>
      </c>
      <c r="M813">
        <v>27</v>
      </c>
    </row>
    <row r="814" spans="2:13" ht="15" customHeight="1">
      <c r="B814" t="s">
        <v>2817</v>
      </c>
      <c r="C814" s="1">
        <v>41055.953877314816</v>
      </c>
      <c r="D814" s="4" t="s">
        <v>948</v>
      </c>
      <c r="E814">
        <v>12000</v>
      </c>
      <c r="F814" t="s">
        <v>6</v>
      </c>
      <c r="G814" s="8">
        <f>tblSalaries[[#This Row],[clean Salary (in local currency)]]*VLOOKUP(tblSalaries[[#This Row],[Currency]],tblXrate[],2,FALSE)</f>
        <v>12000</v>
      </c>
      <c r="H814" t="s">
        <v>949</v>
      </c>
      <c r="I814" t="s">
        <v>52</v>
      </c>
      <c r="J814" t="s">
        <v>27</v>
      </c>
      <c r="K814" t="str">
        <f>VLOOKUP(tblSalaries[[#This Row],[Where do you work]],tblCountries[[Actual]:[Mapping]],2,FALSE)</f>
        <v>Ukraine</v>
      </c>
      <c r="L814" t="s">
        <v>9</v>
      </c>
      <c r="M814">
        <v>5</v>
      </c>
    </row>
    <row r="815" spans="2:13" ht="15" customHeight="1">
      <c r="B815" t="s">
        <v>2818</v>
      </c>
      <c r="C815" s="1">
        <v>41055.959722222222</v>
      </c>
      <c r="D815" s="4" t="s">
        <v>950</v>
      </c>
      <c r="E815">
        <v>1700000</v>
      </c>
      <c r="F815" t="s">
        <v>40</v>
      </c>
      <c r="G815" s="8">
        <f>tblSalaries[[#This Row],[clean Salary (in local currency)]]*VLOOKUP(tblSalaries[[#This Row],[Currency]],tblXrate[],2,FALSE)</f>
        <v>30273.458368652366</v>
      </c>
      <c r="H815" t="s">
        <v>951</v>
      </c>
      <c r="I815" t="s">
        <v>52</v>
      </c>
      <c r="J815" t="s">
        <v>8</v>
      </c>
      <c r="K815" t="str">
        <f>VLOOKUP(tblSalaries[[#This Row],[Where do you work]],tblCountries[[Actual]:[Mapping]],2,FALSE)</f>
        <v>India</v>
      </c>
      <c r="L815" t="s">
        <v>13</v>
      </c>
      <c r="M815">
        <v>1.1000000000000001</v>
      </c>
    </row>
    <row r="816" spans="2:13" ht="15" customHeight="1">
      <c r="B816" t="s">
        <v>2819</v>
      </c>
      <c r="C816" s="1">
        <v>41055.960659722223</v>
      </c>
      <c r="D816" s="4" t="s">
        <v>952</v>
      </c>
      <c r="E816">
        <v>30000</v>
      </c>
      <c r="F816" t="s">
        <v>6</v>
      </c>
      <c r="G816" s="8">
        <f>tblSalaries[[#This Row],[clean Salary (in local currency)]]*VLOOKUP(tblSalaries[[#This Row],[Currency]],tblXrate[],2,FALSE)</f>
        <v>30000</v>
      </c>
      <c r="H816" t="s">
        <v>953</v>
      </c>
      <c r="I816" t="s">
        <v>488</v>
      </c>
      <c r="J816" t="s">
        <v>954</v>
      </c>
      <c r="K816" t="str">
        <f>VLOOKUP(tblSalaries[[#This Row],[Where do you work]],tblCountries[[Actual]:[Mapping]],2,FALSE)</f>
        <v>Indonesia</v>
      </c>
      <c r="L816" t="s">
        <v>9</v>
      </c>
      <c r="M816">
        <v>7</v>
      </c>
    </row>
    <row r="817" spans="2:13" ht="15" customHeight="1">
      <c r="B817" t="s">
        <v>2820</v>
      </c>
      <c r="C817" s="1">
        <v>41055.961099537039</v>
      </c>
      <c r="D817" s="4" t="s">
        <v>419</v>
      </c>
      <c r="E817">
        <v>360000</v>
      </c>
      <c r="F817" t="s">
        <v>40</v>
      </c>
      <c r="G817" s="8">
        <f>tblSalaries[[#This Row],[clean Salary (in local currency)]]*VLOOKUP(tblSalaries[[#This Row],[Currency]],tblXrate[],2,FALSE)</f>
        <v>6410.8500074793246</v>
      </c>
      <c r="H817" t="s">
        <v>955</v>
      </c>
      <c r="I817" t="s">
        <v>20</v>
      </c>
      <c r="J817" t="s">
        <v>8</v>
      </c>
      <c r="K817" t="str">
        <f>VLOOKUP(tblSalaries[[#This Row],[Where do you work]],tblCountries[[Actual]:[Mapping]],2,FALSE)</f>
        <v>India</v>
      </c>
      <c r="L817" t="s">
        <v>13</v>
      </c>
      <c r="M817">
        <v>4</v>
      </c>
    </row>
    <row r="818" spans="2:13" ht="15" customHeight="1">
      <c r="B818" t="s">
        <v>2821</v>
      </c>
      <c r="C818" s="1">
        <v>41055.961134259262</v>
      </c>
      <c r="D818" s="4">
        <v>100000</v>
      </c>
      <c r="E818">
        <v>100000</v>
      </c>
      <c r="F818" t="s">
        <v>6</v>
      </c>
      <c r="G818" s="8">
        <f>tblSalaries[[#This Row],[clean Salary (in local currency)]]*VLOOKUP(tblSalaries[[#This Row],[Currency]],tblXrate[],2,FALSE)</f>
        <v>100000</v>
      </c>
      <c r="H818" t="s">
        <v>456</v>
      </c>
      <c r="I818" t="s">
        <v>4001</v>
      </c>
      <c r="J818" t="s">
        <v>15</v>
      </c>
      <c r="K818" t="str">
        <f>VLOOKUP(tblSalaries[[#This Row],[Where do you work]],tblCountries[[Actual]:[Mapping]],2,FALSE)</f>
        <v>USA</v>
      </c>
      <c r="L818" t="s">
        <v>9</v>
      </c>
      <c r="M818">
        <v>10</v>
      </c>
    </row>
    <row r="819" spans="2:13" ht="15" customHeight="1">
      <c r="B819" t="s">
        <v>2822</v>
      </c>
      <c r="C819" s="1">
        <v>41055.961724537039</v>
      </c>
      <c r="D819" s="4">
        <v>42000</v>
      </c>
      <c r="E819">
        <v>42000</v>
      </c>
      <c r="F819" t="s">
        <v>22</v>
      </c>
      <c r="G819" s="8">
        <f>tblSalaries[[#This Row],[clean Salary (in local currency)]]*VLOOKUP(tblSalaries[[#This Row],[Currency]],tblXrate[],2,FALSE)</f>
        <v>53356.776437647524</v>
      </c>
      <c r="H819" t="s">
        <v>43</v>
      </c>
      <c r="I819" t="s">
        <v>279</v>
      </c>
      <c r="J819" t="s">
        <v>96</v>
      </c>
      <c r="K819" t="str">
        <f>VLOOKUP(tblSalaries[[#This Row],[Where do you work]],tblCountries[[Actual]:[Mapping]],2,FALSE)</f>
        <v>Netherlands</v>
      </c>
      <c r="L819" t="s">
        <v>9</v>
      </c>
      <c r="M819">
        <v>2</v>
      </c>
    </row>
    <row r="820" spans="2:13" ht="15" customHeight="1">
      <c r="B820" t="s">
        <v>2823</v>
      </c>
      <c r="C820" s="1">
        <v>41055.96197916667</v>
      </c>
      <c r="D820" s="4">
        <v>40000</v>
      </c>
      <c r="E820">
        <v>40000</v>
      </c>
      <c r="F820" t="s">
        <v>6</v>
      </c>
      <c r="G820" s="8">
        <f>tblSalaries[[#This Row],[clean Salary (in local currency)]]*VLOOKUP(tblSalaries[[#This Row],[Currency]],tblXrate[],2,FALSE)</f>
        <v>40000</v>
      </c>
      <c r="H820" t="s">
        <v>956</v>
      </c>
      <c r="I820" t="s">
        <v>52</v>
      </c>
      <c r="J820" t="s">
        <v>15</v>
      </c>
      <c r="K820" t="str">
        <f>VLOOKUP(tblSalaries[[#This Row],[Where do you work]],tblCountries[[Actual]:[Mapping]],2,FALSE)</f>
        <v>USA</v>
      </c>
      <c r="L820" t="s">
        <v>18</v>
      </c>
      <c r="M820">
        <v>20</v>
      </c>
    </row>
    <row r="821" spans="2:13" ht="15" customHeight="1">
      <c r="B821" t="s">
        <v>2824</v>
      </c>
      <c r="C821" s="1">
        <v>41055.968726851854</v>
      </c>
      <c r="D821" s="4" t="s">
        <v>957</v>
      </c>
      <c r="E821">
        <v>550000</v>
      </c>
      <c r="F821" t="s">
        <v>40</v>
      </c>
      <c r="G821" s="8">
        <f>tblSalaries[[#This Row],[clean Salary (in local currency)]]*VLOOKUP(tblSalaries[[#This Row],[Currency]],tblXrate[],2,FALSE)</f>
        <v>9794.354178093412</v>
      </c>
      <c r="H821" t="s">
        <v>537</v>
      </c>
      <c r="I821" t="s">
        <v>20</v>
      </c>
      <c r="J821" t="s">
        <v>8</v>
      </c>
      <c r="K821" t="str">
        <f>VLOOKUP(tblSalaries[[#This Row],[Where do you work]],tblCountries[[Actual]:[Mapping]],2,FALSE)</f>
        <v>India</v>
      </c>
      <c r="L821" t="s">
        <v>9</v>
      </c>
      <c r="M821">
        <v>1</v>
      </c>
    </row>
    <row r="822" spans="2:13" ht="15" customHeight="1">
      <c r="B822" t="s">
        <v>2825</v>
      </c>
      <c r="C822" s="1">
        <v>41055.968958333331</v>
      </c>
      <c r="D822" s="4" t="s">
        <v>958</v>
      </c>
      <c r="E822">
        <v>65000</v>
      </c>
      <c r="F822" t="s">
        <v>959</v>
      </c>
      <c r="G822" s="8">
        <f>tblSalaries[[#This Row],[clean Salary (in local currency)]]*VLOOKUP(tblSalaries[[#This Row],[Currency]],tblXrate[],2,FALSE)</f>
        <v>18499.860539512854</v>
      </c>
      <c r="H822" t="s">
        <v>960</v>
      </c>
      <c r="I822" t="s">
        <v>67</v>
      </c>
      <c r="J822" t="s">
        <v>73</v>
      </c>
      <c r="K822" t="str">
        <f>VLOOKUP(tblSalaries[[#This Row],[Where do you work]],tblCountries[[Actual]:[Mapping]],2,FALSE)</f>
        <v>Romania</v>
      </c>
      <c r="L822" t="s">
        <v>9</v>
      </c>
      <c r="M822">
        <v>6</v>
      </c>
    </row>
    <row r="823" spans="2:13" ht="15" customHeight="1">
      <c r="B823" t="s">
        <v>2826</v>
      </c>
      <c r="C823" s="1">
        <v>41055.970243055555</v>
      </c>
      <c r="D823" s="4" t="s">
        <v>961</v>
      </c>
      <c r="E823">
        <v>15600</v>
      </c>
      <c r="F823" t="s">
        <v>22</v>
      </c>
      <c r="G823" s="8">
        <f>tblSalaries[[#This Row],[clean Salary (in local currency)]]*VLOOKUP(tblSalaries[[#This Row],[Currency]],tblXrate[],2,FALSE)</f>
        <v>19818.231248269083</v>
      </c>
      <c r="H823" t="s">
        <v>962</v>
      </c>
      <c r="I823" t="s">
        <v>488</v>
      </c>
      <c r="J823" t="s">
        <v>30</v>
      </c>
      <c r="K823" t="str">
        <f>VLOOKUP(tblSalaries[[#This Row],[Where do you work]],tblCountries[[Actual]:[Mapping]],2,FALSE)</f>
        <v>Portugal</v>
      </c>
      <c r="L823" t="s">
        <v>9</v>
      </c>
      <c r="M823">
        <v>5</v>
      </c>
    </row>
    <row r="824" spans="2:13" ht="15" customHeight="1">
      <c r="B824" t="s">
        <v>2827</v>
      </c>
      <c r="C824" s="1">
        <v>41055.973576388889</v>
      </c>
      <c r="D824" s="4" t="s">
        <v>963</v>
      </c>
      <c r="E824">
        <v>600000</v>
      </c>
      <c r="F824" t="s">
        <v>40</v>
      </c>
      <c r="G824" s="8">
        <f>tblSalaries[[#This Row],[clean Salary (in local currency)]]*VLOOKUP(tblSalaries[[#This Row],[Currency]],tblXrate[],2,FALSE)</f>
        <v>10684.750012465542</v>
      </c>
      <c r="H824" t="s">
        <v>964</v>
      </c>
      <c r="I824" t="s">
        <v>52</v>
      </c>
      <c r="J824" t="s">
        <v>8</v>
      </c>
      <c r="K824" t="str">
        <f>VLOOKUP(tblSalaries[[#This Row],[Where do you work]],tblCountries[[Actual]:[Mapping]],2,FALSE)</f>
        <v>India</v>
      </c>
      <c r="L824" t="s">
        <v>13</v>
      </c>
      <c r="M824">
        <v>20</v>
      </c>
    </row>
    <row r="825" spans="2:13" ht="15" customHeight="1">
      <c r="B825" t="s">
        <v>2828</v>
      </c>
      <c r="C825" s="1">
        <v>41055.983495370368</v>
      </c>
      <c r="D825" s="4" t="s">
        <v>965</v>
      </c>
      <c r="E825">
        <v>600000</v>
      </c>
      <c r="F825" t="s">
        <v>40</v>
      </c>
      <c r="G825" s="8">
        <f>tblSalaries[[#This Row],[clean Salary (in local currency)]]*VLOOKUP(tblSalaries[[#This Row],[Currency]],tblXrate[],2,FALSE)</f>
        <v>10684.750012465542</v>
      </c>
      <c r="H825" t="s">
        <v>201</v>
      </c>
      <c r="I825" t="s">
        <v>52</v>
      </c>
      <c r="J825" t="s">
        <v>8</v>
      </c>
      <c r="K825" t="str">
        <f>VLOOKUP(tblSalaries[[#This Row],[Where do you work]],tblCountries[[Actual]:[Mapping]],2,FALSE)</f>
        <v>India</v>
      </c>
      <c r="L825" t="s">
        <v>18</v>
      </c>
      <c r="M825">
        <v>18</v>
      </c>
    </row>
    <row r="826" spans="2:13" ht="15" customHeight="1">
      <c r="B826" t="s">
        <v>2829</v>
      </c>
      <c r="C826" s="1">
        <v>41055.985000000001</v>
      </c>
      <c r="D826" s="4">
        <v>1000000</v>
      </c>
      <c r="E826">
        <v>1000000</v>
      </c>
      <c r="F826" t="s">
        <v>40</v>
      </c>
      <c r="G826" s="8">
        <f>tblSalaries[[#This Row],[clean Salary (in local currency)]]*VLOOKUP(tblSalaries[[#This Row],[Currency]],tblXrate[],2,FALSE)</f>
        <v>17807.916687442568</v>
      </c>
      <c r="H826" t="s">
        <v>966</v>
      </c>
      <c r="I826" t="s">
        <v>20</v>
      </c>
      <c r="J826" t="s">
        <v>8</v>
      </c>
      <c r="K826" t="str">
        <f>VLOOKUP(tblSalaries[[#This Row],[Where do you work]],tblCountries[[Actual]:[Mapping]],2,FALSE)</f>
        <v>India</v>
      </c>
      <c r="L826" t="s">
        <v>9</v>
      </c>
      <c r="M826">
        <v>10</v>
      </c>
    </row>
    <row r="827" spans="2:13" ht="15" customHeight="1">
      <c r="B827" t="s">
        <v>2830</v>
      </c>
      <c r="C827" s="1">
        <v>41055.991365740738</v>
      </c>
      <c r="D827" s="4" t="s">
        <v>967</v>
      </c>
      <c r="E827">
        <v>13000</v>
      </c>
      <c r="F827" t="s">
        <v>6</v>
      </c>
      <c r="G827" s="8">
        <f>tblSalaries[[#This Row],[clean Salary (in local currency)]]*VLOOKUP(tblSalaries[[#This Row],[Currency]],tblXrate[],2,FALSE)</f>
        <v>13000</v>
      </c>
      <c r="H827" t="s">
        <v>207</v>
      </c>
      <c r="I827" t="s">
        <v>20</v>
      </c>
      <c r="J827" t="s">
        <v>8</v>
      </c>
      <c r="K827" t="str">
        <f>VLOOKUP(tblSalaries[[#This Row],[Where do you work]],tblCountries[[Actual]:[Mapping]],2,FALSE)</f>
        <v>India</v>
      </c>
      <c r="L827" t="s">
        <v>13</v>
      </c>
      <c r="M827">
        <v>6</v>
      </c>
    </row>
    <row r="828" spans="2:13" ht="15" customHeight="1">
      <c r="B828" t="s">
        <v>2831</v>
      </c>
      <c r="C828" s="1">
        <v>41055.999224537038</v>
      </c>
      <c r="D828" s="4" t="s">
        <v>968</v>
      </c>
      <c r="E828">
        <v>900000</v>
      </c>
      <c r="F828" t="s">
        <v>40</v>
      </c>
      <c r="G828" s="8">
        <f>tblSalaries[[#This Row],[clean Salary (in local currency)]]*VLOOKUP(tblSalaries[[#This Row],[Currency]],tblXrate[],2,FALSE)</f>
        <v>16027.125018698311</v>
      </c>
      <c r="H828" t="s">
        <v>938</v>
      </c>
      <c r="I828" t="s">
        <v>52</v>
      </c>
      <c r="J828" t="s">
        <v>8</v>
      </c>
      <c r="K828" t="str">
        <f>VLOOKUP(tblSalaries[[#This Row],[Where do you work]],tblCountries[[Actual]:[Mapping]],2,FALSE)</f>
        <v>India</v>
      </c>
      <c r="L828" t="s">
        <v>25</v>
      </c>
      <c r="M828">
        <v>9</v>
      </c>
    </row>
    <row r="829" spans="2:13" ht="15" customHeight="1">
      <c r="B829" t="s">
        <v>2832</v>
      </c>
      <c r="C829" s="1">
        <v>41056.001909722225</v>
      </c>
      <c r="D829" s="4">
        <v>85000</v>
      </c>
      <c r="E829">
        <v>85000</v>
      </c>
      <c r="F829" t="s">
        <v>6</v>
      </c>
      <c r="G829" s="8">
        <f>tblSalaries[[#This Row],[clean Salary (in local currency)]]*VLOOKUP(tblSalaries[[#This Row],[Currency]],tblXrate[],2,FALSE)</f>
        <v>85000</v>
      </c>
      <c r="H829" t="s">
        <v>969</v>
      </c>
      <c r="I829" t="s">
        <v>310</v>
      </c>
      <c r="J829" t="s">
        <v>15</v>
      </c>
      <c r="K829" t="str">
        <f>VLOOKUP(tblSalaries[[#This Row],[Where do you work]],tblCountries[[Actual]:[Mapping]],2,FALSE)</f>
        <v>USA</v>
      </c>
      <c r="L829" t="s">
        <v>13</v>
      </c>
      <c r="M829">
        <v>1</v>
      </c>
    </row>
    <row r="830" spans="2:13" ht="15" customHeight="1">
      <c r="B830" t="s">
        <v>2833</v>
      </c>
      <c r="C830" s="1">
        <v>41056.005462962959</v>
      </c>
      <c r="D830" s="4">
        <v>6000</v>
      </c>
      <c r="E830">
        <v>6000</v>
      </c>
      <c r="F830" t="s">
        <v>6</v>
      </c>
      <c r="G830" s="8">
        <f>tblSalaries[[#This Row],[clean Salary (in local currency)]]*VLOOKUP(tblSalaries[[#This Row],[Currency]],tblXrate[],2,FALSE)</f>
        <v>6000</v>
      </c>
      <c r="H830" t="s">
        <v>970</v>
      </c>
      <c r="I830" t="s">
        <v>20</v>
      </c>
      <c r="J830" t="s">
        <v>971</v>
      </c>
      <c r="K830" t="str">
        <f>VLOOKUP(tblSalaries[[#This Row],[Where do you work]],tblCountries[[Actual]:[Mapping]],2,FALSE)</f>
        <v>Colombia</v>
      </c>
      <c r="L830" t="s">
        <v>25</v>
      </c>
      <c r="M830">
        <v>10</v>
      </c>
    </row>
    <row r="831" spans="2:13" ht="15" customHeight="1">
      <c r="B831" t="s">
        <v>2834</v>
      </c>
      <c r="C831" s="1">
        <v>41056.008946759262</v>
      </c>
      <c r="D831" s="4">
        <v>30000</v>
      </c>
      <c r="E831">
        <v>30000</v>
      </c>
      <c r="F831" t="s">
        <v>6</v>
      </c>
      <c r="G831" s="8">
        <f>tblSalaries[[#This Row],[clean Salary (in local currency)]]*VLOOKUP(tblSalaries[[#This Row],[Currency]],tblXrate[],2,FALSE)</f>
        <v>30000</v>
      </c>
      <c r="H831" t="s">
        <v>721</v>
      </c>
      <c r="I831" t="s">
        <v>3999</v>
      </c>
      <c r="J831" t="s">
        <v>8</v>
      </c>
      <c r="K831" t="str">
        <f>VLOOKUP(tblSalaries[[#This Row],[Where do you work]],tblCountries[[Actual]:[Mapping]],2,FALSE)</f>
        <v>India</v>
      </c>
      <c r="L831" t="s">
        <v>9</v>
      </c>
      <c r="M831">
        <v>2</v>
      </c>
    </row>
    <row r="832" spans="2:13" ht="15" customHeight="1">
      <c r="B832" t="s">
        <v>2835</v>
      </c>
      <c r="C832" s="1">
        <v>41056.013240740744</v>
      </c>
      <c r="D832" s="4">
        <v>100000</v>
      </c>
      <c r="E832">
        <v>100000</v>
      </c>
      <c r="F832" t="s">
        <v>69</v>
      </c>
      <c r="G832" s="8">
        <f>tblSalaries[[#This Row],[clean Salary (in local currency)]]*VLOOKUP(tblSalaries[[#This Row],[Currency]],tblXrate[],2,FALSE)</f>
        <v>157617.8272067284</v>
      </c>
      <c r="H832" t="s">
        <v>181</v>
      </c>
      <c r="I832" t="s">
        <v>488</v>
      </c>
      <c r="J832" t="s">
        <v>71</v>
      </c>
      <c r="K832" t="str">
        <f>VLOOKUP(tblSalaries[[#This Row],[Where do you work]],tblCountries[[Actual]:[Mapping]],2,FALSE)</f>
        <v>UK</v>
      </c>
      <c r="L832" t="s">
        <v>18</v>
      </c>
      <c r="M832">
        <v>20</v>
      </c>
    </row>
    <row r="833" spans="2:13" ht="15" customHeight="1">
      <c r="B833" t="s">
        <v>2836</v>
      </c>
      <c r="C833" s="1">
        <v>41056.022986111115</v>
      </c>
      <c r="D833" s="4" t="s">
        <v>972</v>
      </c>
      <c r="E833">
        <v>1200000</v>
      </c>
      <c r="F833" t="s">
        <v>40</v>
      </c>
      <c r="G833" s="8">
        <f>tblSalaries[[#This Row],[clean Salary (in local currency)]]*VLOOKUP(tblSalaries[[#This Row],[Currency]],tblXrate[],2,FALSE)</f>
        <v>21369.500024931083</v>
      </c>
      <c r="H833" t="s">
        <v>204</v>
      </c>
      <c r="I833" t="s">
        <v>52</v>
      </c>
      <c r="J833" t="s">
        <v>8</v>
      </c>
      <c r="K833" t="str">
        <f>VLOOKUP(tblSalaries[[#This Row],[Where do you work]],tblCountries[[Actual]:[Mapping]],2,FALSE)</f>
        <v>India</v>
      </c>
      <c r="L833" t="s">
        <v>25</v>
      </c>
      <c r="M833">
        <v>18</v>
      </c>
    </row>
    <row r="834" spans="2:13" ht="15" customHeight="1">
      <c r="B834" t="s">
        <v>2837</v>
      </c>
      <c r="C834" s="1">
        <v>41056.037037037036</v>
      </c>
      <c r="D834" s="4" t="s">
        <v>973</v>
      </c>
      <c r="E834">
        <v>200000</v>
      </c>
      <c r="F834" t="s">
        <v>40</v>
      </c>
      <c r="G834" s="8">
        <f>tblSalaries[[#This Row],[clean Salary (in local currency)]]*VLOOKUP(tblSalaries[[#This Row],[Currency]],tblXrate[],2,FALSE)</f>
        <v>3561.5833374885137</v>
      </c>
      <c r="H834" t="s">
        <v>974</v>
      </c>
      <c r="I834" t="s">
        <v>3999</v>
      </c>
      <c r="J834" t="s">
        <v>8</v>
      </c>
      <c r="K834" t="str">
        <f>VLOOKUP(tblSalaries[[#This Row],[Where do you work]],tblCountries[[Actual]:[Mapping]],2,FALSE)</f>
        <v>India</v>
      </c>
      <c r="L834" t="s">
        <v>9</v>
      </c>
      <c r="M834">
        <v>1</v>
      </c>
    </row>
    <row r="835" spans="2:13" ht="15" customHeight="1">
      <c r="B835" t="s">
        <v>2838</v>
      </c>
      <c r="C835" s="1">
        <v>41056.044976851852</v>
      </c>
      <c r="D835" s="4">
        <v>5000</v>
      </c>
      <c r="E835">
        <v>5000</v>
      </c>
      <c r="F835" t="s">
        <v>6</v>
      </c>
      <c r="G835" s="8">
        <f>tblSalaries[[#This Row],[clean Salary (in local currency)]]*VLOOKUP(tblSalaries[[#This Row],[Currency]],tblXrate[],2,FALSE)</f>
        <v>5000</v>
      </c>
      <c r="H835" t="s">
        <v>975</v>
      </c>
      <c r="I835" t="s">
        <v>52</v>
      </c>
      <c r="J835" t="s">
        <v>8</v>
      </c>
      <c r="K835" t="str">
        <f>VLOOKUP(tblSalaries[[#This Row],[Where do you work]],tblCountries[[Actual]:[Mapping]],2,FALSE)</f>
        <v>India</v>
      </c>
      <c r="L835" t="s">
        <v>9</v>
      </c>
      <c r="M835">
        <v>1</v>
      </c>
    </row>
    <row r="836" spans="2:13" ht="15" customHeight="1">
      <c r="B836" t="s">
        <v>2839</v>
      </c>
      <c r="C836" s="1">
        <v>41056.057013888887</v>
      </c>
      <c r="D836" s="4" t="s">
        <v>976</v>
      </c>
      <c r="E836">
        <v>200000</v>
      </c>
      <c r="F836" t="s">
        <v>40</v>
      </c>
      <c r="G836" s="8">
        <f>tblSalaries[[#This Row],[clean Salary (in local currency)]]*VLOOKUP(tblSalaries[[#This Row],[Currency]],tblXrate[],2,FALSE)</f>
        <v>3561.5833374885137</v>
      </c>
      <c r="H836" t="s">
        <v>108</v>
      </c>
      <c r="I836" t="s">
        <v>20</v>
      </c>
      <c r="J836" t="s">
        <v>8</v>
      </c>
      <c r="K836" t="str">
        <f>VLOOKUP(tblSalaries[[#This Row],[Where do you work]],tblCountries[[Actual]:[Mapping]],2,FALSE)</f>
        <v>India</v>
      </c>
      <c r="L836" t="s">
        <v>9</v>
      </c>
      <c r="M836">
        <v>2</v>
      </c>
    </row>
    <row r="837" spans="2:13" ht="15" customHeight="1">
      <c r="B837" t="s">
        <v>2840</v>
      </c>
      <c r="C837" s="1">
        <v>41056.063136574077</v>
      </c>
      <c r="D837" s="4" t="s">
        <v>977</v>
      </c>
      <c r="E837">
        <v>30000</v>
      </c>
      <c r="F837" t="s">
        <v>22</v>
      </c>
      <c r="G837" s="8">
        <f>tblSalaries[[#This Row],[clean Salary (in local currency)]]*VLOOKUP(tblSalaries[[#This Row],[Currency]],tblXrate[],2,FALSE)</f>
        <v>38111.983169748237</v>
      </c>
      <c r="H837" t="s">
        <v>978</v>
      </c>
      <c r="I837" t="s">
        <v>310</v>
      </c>
      <c r="J837" t="s">
        <v>979</v>
      </c>
      <c r="K837" t="str">
        <f>VLOOKUP(tblSalaries[[#This Row],[Where do you work]],tblCountries[[Actual]:[Mapping]],2,FALSE)</f>
        <v>Portugal</v>
      </c>
      <c r="L837" t="s">
        <v>13</v>
      </c>
      <c r="M837">
        <v>8</v>
      </c>
    </row>
    <row r="838" spans="2:13" ht="15" customHeight="1">
      <c r="B838" t="s">
        <v>2841</v>
      </c>
      <c r="C838" s="1">
        <v>41056.0702662037</v>
      </c>
      <c r="D838" s="4" t="s">
        <v>980</v>
      </c>
      <c r="E838">
        <v>1000000</v>
      </c>
      <c r="F838" t="s">
        <v>40</v>
      </c>
      <c r="G838" s="8">
        <f>tblSalaries[[#This Row],[clean Salary (in local currency)]]*VLOOKUP(tblSalaries[[#This Row],[Currency]],tblXrate[],2,FALSE)</f>
        <v>17807.916687442568</v>
      </c>
      <c r="H838" t="s">
        <v>379</v>
      </c>
      <c r="I838" t="s">
        <v>20</v>
      </c>
      <c r="J838" t="s">
        <v>8</v>
      </c>
      <c r="K838" t="str">
        <f>VLOOKUP(tblSalaries[[#This Row],[Where do you work]],tblCountries[[Actual]:[Mapping]],2,FALSE)</f>
        <v>India</v>
      </c>
      <c r="L838" t="s">
        <v>9</v>
      </c>
      <c r="M838">
        <v>6.5</v>
      </c>
    </row>
    <row r="839" spans="2:13" ht="15" customHeight="1">
      <c r="B839" t="s">
        <v>2842</v>
      </c>
      <c r="C839" s="1">
        <v>41056.073611111111</v>
      </c>
      <c r="D839" s="4">
        <v>650000</v>
      </c>
      <c r="E839">
        <v>650000</v>
      </c>
      <c r="F839" t="s">
        <v>40</v>
      </c>
      <c r="G839" s="8">
        <f>tblSalaries[[#This Row],[clean Salary (in local currency)]]*VLOOKUP(tblSalaries[[#This Row],[Currency]],tblXrate[],2,FALSE)</f>
        <v>11575.14584683767</v>
      </c>
      <c r="H839" t="s">
        <v>981</v>
      </c>
      <c r="I839" t="s">
        <v>20</v>
      </c>
      <c r="J839" t="s">
        <v>8</v>
      </c>
      <c r="K839" t="str">
        <f>VLOOKUP(tblSalaries[[#This Row],[Where do you work]],tblCountries[[Actual]:[Mapping]],2,FALSE)</f>
        <v>India</v>
      </c>
      <c r="L839" t="s">
        <v>13</v>
      </c>
      <c r="M839">
        <v>3.5</v>
      </c>
    </row>
    <row r="840" spans="2:13" ht="15" customHeight="1">
      <c r="B840" t="s">
        <v>2843</v>
      </c>
      <c r="C840" s="1">
        <v>41056.106504629628</v>
      </c>
      <c r="D840" s="4">
        <v>100000</v>
      </c>
      <c r="E840">
        <v>100000</v>
      </c>
      <c r="F840" t="s">
        <v>86</v>
      </c>
      <c r="G840" s="8">
        <f>tblSalaries[[#This Row],[clean Salary (in local currency)]]*VLOOKUP(tblSalaries[[#This Row],[Currency]],tblXrate[],2,FALSE)</f>
        <v>98336.152303032693</v>
      </c>
      <c r="H840" t="s">
        <v>982</v>
      </c>
      <c r="I840" t="s">
        <v>52</v>
      </c>
      <c r="J840" t="s">
        <v>88</v>
      </c>
      <c r="K840" t="str">
        <f>VLOOKUP(tblSalaries[[#This Row],[Where do you work]],tblCountries[[Actual]:[Mapping]],2,FALSE)</f>
        <v>Canada</v>
      </c>
      <c r="L840" t="s">
        <v>18</v>
      </c>
      <c r="M840">
        <v>10</v>
      </c>
    </row>
    <row r="841" spans="2:13" ht="15" customHeight="1">
      <c r="B841" t="s">
        <v>2844</v>
      </c>
      <c r="C841" s="1">
        <v>41056.129189814812</v>
      </c>
      <c r="D841" s="4">
        <v>92500</v>
      </c>
      <c r="E841">
        <v>92500</v>
      </c>
      <c r="F841" t="s">
        <v>6</v>
      </c>
      <c r="G841" s="8">
        <f>tblSalaries[[#This Row],[clean Salary (in local currency)]]*VLOOKUP(tblSalaries[[#This Row],[Currency]],tblXrate[],2,FALSE)</f>
        <v>92500</v>
      </c>
      <c r="H841" t="s">
        <v>984</v>
      </c>
      <c r="I841" t="s">
        <v>20</v>
      </c>
      <c r="J841" t="s">
        <v>15</v>
      </c>
      <c r="K841" t="str">
        <f>VLOOKUP(tblSalaries[[#This Row],[Where do you work]],tblCountries[[Actual]:[Mapping]],2,FALSE)</f>
        <v>USA</v>
      </c>
      <c r="L841" t="s">
        <v>18</v>
      </c>
      <c r="M841">
        <v>15</v>
      </c>
    </row>
    <row r="842" spans="2:13" ht="15" customHeight="1">
      <c r="B842" t="s">
        <v>2845</v>
      </c>
      <c r="C842" s="1">
        <v>41056.13616898148</v>
      </c>
      <c r="D842" s="4" t="s">
        <v>985</v>
      </c>
      <c r="E842">
        <v>550000</v>
      </c>
      <c r="F842" t="s">
        <v>40</v>
      </c>
      <c r="G842" s="8">
        <f>tblSalaries[[#This Row],[clean Salary (in local currency)]]*VLOOKUP(tblSalaries[[#This Row],[Currency]],tblXrate[],2,FALSE)</f>
        <v>9794.354178093412</v>
      </c>
      <c r="H842" t="s">
        <v>20</v>
      </c>
      <c r="I842" t="s">
        <v>20</v>
      </c>
      <c r="J842" t="s">
        <v>8</v>
      </c>
      <c r="K842" t="str">
        <f>VLOOKUP(tblSalaries[[#This Row],[Where do you work]],tblCountries[[Actual]:[Mapping]],2,FALSE)</f>
        <v>India</v>
      </c>
      <c r="L842" t="s">
        <v>9</v>
      </c>
      <c r="M842">
        <v>1</v>
      </c>
    </row>
    <row r="843" spans="2:13" ht="15" customHeight="1">
      <c r="B843" t="s">
        <v>2846</v>
      </c>
      <c r="C843" s="1">
        <v>41056.13853009259</v>
      </c>
      <c r="D843" s="4">
        <v>32000</v>
      </c>
      <c r="E843">
        <v>32000</v>
      </c>
      <c r="F843" t="s">
        <v>6</v>
      </c>
      <c r="G843" s="8">
        <f>tblSalaries[[#This Row],[clean Salary (in local currency)]]*VLOOKUP(tblSalaries[[#This Row],[Currency]],tblXrate[],2,FALSE)</f>
        <v>32000</v>
      </c>
      <c r="H843" t="s">
        <v>986</v>
      </c>
      <c r="I843" t="s">
        <v>52</v>
      </c>
      <c r="J843" t="s">
        <v>15</v>
      </c>
      <c r="K843" t="str">
        <f>VLOOKUP(tblSalaries[[#This Row],[Where do you work]],tblCountries[[Actual]:[Mapping]],2,FALSE)</f>
        <v>USA</v>
      </c>
      <c r="L843" t="s">
        <v>9</v>
      </c>
      <c r="M843">
        <v>1</v>
      </c>
    </row>
    <row r="844" spans="2:13" ht="15" customHeight="1">
      <c r="B844" t="s">
        <v>2847</v>
      </c>
      <c r="C844" s="1">
        <v>41056.142418981479</v>
      </c>
      <c r="D844" s="4">
        <v>55000</v>
      </c>
      <c r="E844">
        <v>55000</v>
      </c>
      <c r="F844" t="s">
        <v>6</v>
      </c>
      <c r="G844" s="8">
        <f>tblSalaries[[#This Row],[clean Salary (in local currency)]]*VLOOKUP(tblSalaries[[#This Row],[Currency]],tblXrate[],2,FALSE)</f>
        <v>55000</v>
      </c>
      <c r="H844" t="s">
        <v>20</v>
      </c>
      <c r="I844" t="s">
        <v>20</v>
      </c>
      <c r="J844" t="s">
        <v>15</v>
      </c>
      <c r="K844" t="str">
        <f>VLOOKUP(tblSalaries[[#This Row],[Where do you work]],tblCountries[[Actual]:[Mapping]],2,FALSE)</f>
        <v>USA</v>
      </c>
      <c r="L844" t="s">
        <v>9</v>
      </c>
      <c r="M844">
        <v>10</v>
      </c>
    </row>
    <row r="845" spans="2:13" ht="15" customHeight="1">
      <c r="B845" t="s">
        <v>2848</v>
      </c>
      <c r="C845" s="1">
        <v>41056.142974537041</v>
      </c>
      <c r="D845" s="4">
        <v>40000</v>
      </c>
      <c r="E845">
        <v>40000</v>
      </c>
      <c r="F845" t="s">
        <v>6</v>
      </c>
      <c r="G845" s="8">
        <f>tblSalaries[[#This Row],[clean Salary (in local currency)]]*VLOOKUP(tblSalaries[[#This Row],[Currency]],tblXrate[],2,FALSE)</f>
        <v>40000</v>
      </c>
      <c r="H845" t="s">
        <v>987</v>
      </c>
      <c r="I845" t="s">
        <v>20</v>
      </c>
      <c r="J845" t="s">
        <v>15</v>
      </c>
      <c r="K845" t="str">
        <f>VLOOKUP(tblSalaries[[#This Row],[Where do you work]],tblCountries[[Actual]:[Mapping]],2,FALSE)</f>
        <v>USA</v>
      </c>
      <c r="L845" t="s">
        <v>13</v>
      </c>
      <c r="M845">
        <v>4</v>
      </c>
    </row>
    <row r="846" spans="2:13" ht="15" customHeight="1">
      <c r="B846" t="s">
        <v>2849</v>
      </c>
      <c r="C846" s="1">
        <v>41056.151064814818</v>
      </c>
      <c r="D846" s="4" t="s">
        <v>797</v>
      </c>
      <c r="E846">
        <v>3000</v>
      </c>
      <c r="F846" t="s">
        <v>6</v>
      </c>
      <c r="G846" s="8">
        <f>tblSalaries[[#This Row],[clean Salary (in local currency)]]*VLOOKUP(tblSalaries[[#This Row],[Currency]],tblXrate[],2,FALSE)</f>
        <v>3000</v>
      </c>
      <c r="H846" t="s">
        <v>130</v>
      </c>
      <c r="I846" t="s">
        <v>20</v>
      </c>
      <c r="J846" t="s">
        <v>17</v>
      </c>
      <c r="K846" t="str">
        <f>VLOOKUP(tblSalaries[[#This Row],[Where do you work]],tblCountries[[Actual]:[Mapping]],2,FALSE)</f>
        <v>Pakistan</v>
      </c>
      <c r="L846" t="s">
        <v>18</v>
      </c>
      <c r="M846">
        <v>2</v>
      </c>
    </row>
    <row r="847" spans="2:13" ht="15" customHeight="1">
      <c r="B847" t="s">
        <v>2850</v>
      </c>
      <c r="C847" s="1">
        <v>41056.15111111111</v>
      </c>
      <c r="D847" s="4">
        <v>43600</v>
      </c>
      <c r="E847">
        <v>43600</v>
      </c>
      <c r="F847" t="s">
        <v>6</v>
      </c>
      <c r="G847" s="8">
        <f>tblSalaries[[#This Row],[clean Salary (in local currency)]]*VLOOKUP(tblSalaries[[#This Row],[Currency]],tblXrate[],2,FALSE)</f>
        <v>43600</v>
      </c>
      <c r="H847" t="s">
        <v>153</v>
      </c>
      <c r="I847" t="s">
        <v>20</v>
      </c>
      <c r="J847" t="s">
        <v>15</v>
      </c>
      <c r="K847" t="str">
        <f>VLOOKUP(tblSalaries[[#This Row],[Where do you work]],tblCountries[[Actual]:[Mapping]],2,FALSE)</f>
        <v>USA</v>
      </c>
      <c r="L847" t="s">
        <v>9</v>
      </c>
      <c r="M847">
        <v>5</v>
      </c>
    </row>
    <row r="848" spans="2:13" ht="15" customHeight="1">
      <c r="B848" t="s">
        <v>2851</v>
      </c>
      <c r="C848" s="1">
        <v>41056.166828703703</v>
      </c>
      <c r="D848" s="4" t="s">
        <v>988</v>
      </c>
      <c r="E848">
        <v>540000</v>
      </c>
      <c r="F848" t="s">
        <v>40</v>
      </c>
      <c r="G848" s="8">
        <f>tblSalaries[[#This Row],[clean Salary (in local currency)]]*VLOOKUP(tblSalaries[[#This Row],[Currency]],tblXrate[],2,FALSE)</f>
        <v>9616.275011218986</v>
      </c>
      <c r="H848" t="s">
        <v>251</v>
      </c>
      <c r="I848" t="s">
        <v>20</v>
      </c>
      <c r="J848" t="s">
        <v>8</v>
      </c>
      <c r="K848" t="str">
        <f>VLOOKUP(tblSalaries[[#This Row],[Where do you work]],tblCountries[[Actual]:[Mapping]],2,FALSE)</f>
        <v>India</v>
      </c>
      <c r="L848" t="s">
        <v>13</v>
      </c>
      <c r="M848">
        <v>8</v>
      </c>
    </row>
    <row r="849" spans="2:13" ht="15" customHeight="1">
      <c r="B849" t="s">
        <v>2852</v>
      </c>
      <c r="C849" s="1">
        <v>41056.17046296296</v>
      </c>
      <c r="D849" s="4">
        <v>35000</v>
      </c>
      <c r="E849">
        <v>35000</v>
      </c>
      <c r="F849" t="s">
        <v>6</v>
      </c>
      <c r="G849" s="8">
        <f>tblSalaries[[#This Row],[clean Salary (in local currency)]]*VLOOKUP(tblSalaries[[#This Row],[Currency]],tblXrate[],2,FALSE)</f>
        <v>35000</v>
      </c>
      <c r="H849" t="s">
        <v>707</v>
      </c>
      <c r="I849" t="s">
        <v>52</v>
      </c>
      <c r="J849" t="s">
        <v>989</v>
      </c>
      <c r="K849" t="str">
        <f>VLOOKUP(tblSalaries[[#This Row],[Where do you work]],tblCountries[[Actual]:[Mapping]],2,FALSE)</f>
        <v>Uruguay</v>
      </c>
      <c r="L849" t="s">
        <v>13</v>
      </c>
      <c r="M849">
        <v>10</v>
      </c>
    </row>
    <row r="850" spans="2:13" ht="15" customHeight="1">
      <c r="B850" t="s">
        <v>2853</v>
      </c>
      <c r="C850" s="1">
        <v>41056.1716087963</v>
      </c>
      <c r="D850" s="4">
        <v>12000</v>
      </c>
      <c r="E850">
        <v>12000</v>
      </c>
      <c r="F850" t="s">
        <v>6</v>
      </c>
      <c r="G850" s="8">
        <f>tblSalaries[[#This Row],[clean Salary (in local currency)]]*VLOOKUP(tblSalaries[[#This Row],[Currency]],tblXrate[],2,FALSE)</f>
        <v>12000</v>
      </c>
      <c r="H850" t="s">
        <v>990</v>
      </c>
      <c r="I850" t="s">
        <v>356</v>
      </c>
      <c r="J850" t="s">
        <v>608</v>
      </c>
      <c r="K850" t="str">
        <f>VLOOKUP(tblSalaries[[#This Row],[Where do you work]],tblCountries[[Actual]:[Mapping]],2,FALSE)</f>
        <v>Spain</v>
      </c>
      <c r="L850" t="s">
        <v>18</v>
      </c>
      <c r="M850">
        <v>15</v>
      </c>
    </row>
    <row r="851" spans="2:13" ht="15" customHeight="1">
      <c r="B851" t="s">
        <v>2854</v>
      </c>
      <c r="C851" s="1">
        <v>41056.175046296295</v>
      </c>
      <c r="D851" s="4">
        <v>5000</v>
      </c>
      <c r="E851">
        <v>5000</v>
      </c>
      <c r="F851" t="s">
        <v>6</v>
      </c>
      <c r="G851" s="8">
        <f>tblSalaries[[#This Row],[clean Salary (in local currency)]]*VLOOKUP(tblSalaries[[#This Row],[Currency]],tblXrate[],2,FALSE)</f>
        <v>5000</v>
      </c>
      <c r="H851" t="s">
        <v>991</v>
      </c>
      <c r="I851" t="s">
        <v>356</v>
      </c>
      <c r="J851" t="s">
        <v>992</v>
      </c>
      <c r="K851" t="str">
        <f>VLOOKUP(tblSalaries[[#This Row],[Where do you work]],tblCountries[[Actual]:[Mapping]],2,FALSE)</f>
        <v>Aruba</v>
      </c>
      <c r="L851" t="s">
        <v>25</v>
      </c>
      <c r="M851">
        <v>13</v>
      </c>
    </row>
    <row r="852" spans="2:13" ht="15" customHeight="1">
      <c r="B852" t="s">
        <v>2855</v>
      </c>
      <c r="C852" s="1">
        <v>41056.188287037039</v>
      </c>
      <c r="D852" s="4" t="s">
        <v>993</v>
      </c>
      <c r="E852">
        <v>134000</v>
      </c>
      <c r="F852" t="s">
        <v>585</v>
      </c>
      <c r="G852" s="8">
        <f>tblSalaries[[#This Row],[clean Salary (in local currency)]]*VLOOKUP(tblSalaries[[#This Row],[Currency]],tblXrate[],2,FALSE)</f>
        <v>16337.518501630093</v>
      </c>
      <c r="H852" t="s">
        <v>153</v>
      </c>
      <c r="I852" t="s">
        <v>20</v>
      </c>
      <c r="J852" t="s">
        <v>48</v>
      </c>
      <c r="K852" t="str">
        <f>VLOOKUP(tblSalaries[[#This Row],[Where do you work]],tblCountries[[Actual]:[Mapping]],2,FALSE)</f>
        <v>South Africa</v>
      </c>
      <c r="L852" t="s">
        <v>9</v>
      </c>
      <c r="M852">
        <v>2</v>
      </c>
    </row>
    <row r="853" spans="2:13" ht="15" customHeight="1">
      <c r="B853" t="s">
        <v>2856</v>
      </c>
      <c r="C853" s="1">
        <v>41056.194826388892</v>
      </c>
      <c r="D853" s="4">
        <v>65000</v>
      </c>
      <c r="E853">
        <v>65000</v>
      </c>
      <c r="F853" t="s">
        <v>6</v>
      </c>
      <c r="G853" s="8">
        <f>tblSalaries[[#This Row],[clean Salary (in local currency)]]*VLOOKUP(tblSalaries[[#This Row],[Currency]],tblXrate[],2,FALSE)</f>
        <v>65000</v>
      </c>
      <c r="H853" t="s">
        <v>994</v>
      </c>
      <c r="I853" t="s">
        <v>20</v>
      </c>
      <c r="J853" t="s">
        <v>15</v>
      </c>
      <c r="K853" t="str">
        <f>VLOOKUP(tblSalaries[[#This Row],[Where do you work]],tblCountries[[Actual]:[Mapping]],2,FALSE)</f>
        <v>USA</v>
      </c>
      <c r="L853" t="s">
        <v>25</v>
      </c>
      <c r="M853">
        <v>8</v>
      </c>
    </row>
    <row r="854" spans="2:13" ht="15" customHeight="1">
      <c r="B854" t="s">
        <v>2857</v>
      </c>
      <c r="C854" s="1">
        <v>41056.262280092589</v>
      </c>
      <c r="D854" s="4">
        <v>40000</v>
      </c>
      <c r="E854">
        <v>40000</v>
      </c>
      <c r="F854" t="s">
        <v>6</v>
      </c>
      <c r="G854" s="8">
        <f>tblSalaries[[#This Row],[clean Salary (in local currency)]]*VLOOKUP(tblSalaries[[#This Row],[Currency]],tblXrate[],2,FALSE)</f>
        <v>40000</v>
      </c>
      <c r="H854" t="s">
        <v>995</v>
      </c>
      <c r="I854" t="s">
        <v>20</v>
      </c>
      <c r="J854" t="s">
        <v>15</v>
      </c>
      <c r="K854" t="str">
        <f>VLOOKUP(tblSalaries[[#This Row],[Where do you work]],tblCountries[[Actual]:[Mapping]],2,FALSE)</f>
        <v>USA</v>
      </c>
      <c r="L854" t="s">
        <v>13</v>
      </c>
      <c r="M854">
        <v>2</v>
      </c>
    </row>
    <row r="855" spans="2:13" ht="15" customHeight="1">
      <c r="B855" t="s">
        <v>2858</v>
      </c>
      <c r="C855" s="1">
        <v>41056.27584490741</v>
      </c>
      <c r="D855" s="4">
        <v>98000</v>
      </c>
      <c r="E855">
        <v>98000</v>
      </c>
      <c r="F855" t="s">
        <v>6</v>
      </c>
      <c r="G855" s="8">
        <f>tblSalaries[[#This Row],[clean Salary (in local currency)]]*VLOOKUP(tblSalaries[[#This Row],[Currency]],tblXrate[],2,FALSE)</f>
        <v>98000</v>
      </c>
      <c r="H855" t="s">
        <v>996</v>
      </c>
      <c r="I855" t="s">
        <v>52</v>
      </c>
      <c r="J855" t="s">
        <v>997</v>
      </c>
      <c r="K855" t="str">
        <f>VLOOKUP(tblSalaries[[#This Row],[Where do you work]],tblCountries[[Actual]:[Mapping]],2,FALSE)</f>
        <v>Indonesia</v>
      </c>
      <c r="L855" t="s">
        <v>18</v>
      </c>
      <c r="M855">
        <v>14</v>
      </c>
    </row>
    <row r="856" spans="2:13" ht="15" customHeight="1">
      <c r="B856" t="s">
        <v>2859</v>
      </c>
      <c r="C856" s="1">
        <v>41056.275868055556</v>
      </c>
      <c r="D856" s="4">
        <v>50000</v>
      </c>
      <c r="E856">
        <v>50000</v>
      </c>
      <c r="F856" t="s">
        <v>6</v>
      </c>
      <c r="G856" s="8">
        <f>tblSalaries[[#This Row],[clean Salary (in local currency)]]*VLOOKUP(tblSalaries[[#This Row],[Currency]],tblXrate[],2,FALSE)</f>
        <v>50000</v>
      </c>
      <c r="H856" t="s">
        <v>998</v>
      </c>
      <c r="I856" t="s">
        <v>4001</v>
      </c>
      <c r="J856" t="s">
        <v>15</v>
      </c>
      <c r="K856" t="str">
        <f>VLOOKUP(tblSalaries[[#This Row],[Where do you work]],tblCountries[[Actual]:[Mapping]],2,FALSE)</f>
        <v>USA</v>
      </c>
      <c r="L856" t="s">
        <v>13</v>
      </c>
      <c r="M856">
        <v>15</v>
      </c>
    </row>
    <row r="857" spans="2:13" ht="15" customHeight="1">
      <c r="B857" t="s">
        <v>2860</v>
      </c>
      <c r="C857" s="1">
        <v>41056.305023148147</v>
      </c>
      <c r="D857" s="4">
        <v>135000</v>
      </c>
      <c r="E857">
        <v>135000</v>
      </c>
      <c r="F857" t="s">
        <v>6</v>
      </c>
      <c r="G857" s="8">
        <f>tblSalaries[[#This Row],[clean Salary (in local currency)]]*VLOOKUP(tblSalaries[[#This Row],[Currency]],tblXrate[],2,FALSE)</f>
        <v>135000</v>
      </c>
      <c r="H857" t="s">
        <v>999</v>
      </c>
      <c r="I857" t="s">
        <v>4001</v>
      </c>
      <c r="J857" t="s">
        <v>15</v>
      </c>
      <c r="K857" t="str">
        <f>VLOOKUP(tblSalaries[[#This Row],[Where do you work]],tblCountries[[Actual]:[Mapping]],2,FALSE)</f>
        <v>USA</v>
      </c>
      <c r="L857" t="s">
        <v>9</v>
      </c>
      <c r="M857">
        <v>25</v>
      </c>
    </row>
    <row r="858" spans="2:13" ht="15" customHeight="1">
      <c r="B858" t="s">
        <v>2861</v>
      </c>
      <c r="C858" s="1">
        <v>41056.33865740741</v>
      </c>
      <c r="D858" s="4" t="s">
        <v>1000</v>
      </c>
      <c r="E858">
        <v>125000</v>
      </c>
      <c r="F858" t="s">
        <v>6</v>
      </c>
      <c r="G858" s="8">
        <f>tblSalaries[[#This Row],[clean Salary (in local currency)]]*VLOOKUP(tblSalaries[[#This Row],[Currency]],tblXrate[],2,FALSE)</f>
        <v>125000</v>
      </c>
      <c r="H858" t="s">
        <v>1001</v>
      </c>
      <c r="I858" t="s">
        <v>52</v>
      </c>
      <c r="J858" t="s">
        <v>583</v>
      </c>
      <c r="K858" t="str">
        <f>VLOOKUP(tblSalaries[[#This Row],[Where do you work]],tblCountries[[Actual]:[Mapping]],2,FALSE)</f>
        <v>Norway</v>
      </c>
      <c r="L858" t="s">
        <v>9</v>
      </c>
      <c r="M858">
        <v>6</v>
      </c>
    </row>
    <row r="859" spans="2:13" ht="15" customHeight="1">
      <c r="B859" t="s">
        <v>2862</v>
      </c>
      <c r="C859" s="1">
        <v>41056.371157407404</v>
      </c>
      <c r="D859" s="4">
        <v>4500</v>
      </c>
      <c r="E859">
        <v>4500</v>
      </c>
      <c r="F859" t="s">
        <v>6</v>
      </c>
      <c r="G859" s="8">
        <f>tblSalaries[[#This Row],[clean Salary (in local currency)]]*VLOOKUP(tblSalaries[[#This Row],[Currency]],tblXrate[],2,FALSE)</f>
        <v>4500</v>
      </c>
      <c r="H859" t="s">
        <v>1002</v>
      </c>
      <c r="I859" t="s">
        <v>20</v>
      </c>
      <c r="J859" t="s">
        <v>997</v>
      </c>
      <c r="K859" t="str">
        <f>VLOOKUP(tblSalaries[[#This Row],[Where do you work]],tblCountries[[Actual]:[Mapping]],2,FALSE)</f>
        <v>Indonesia</v>
      </c>
      <c r="L859" t="s">
        <v>18</v>
      </c>
      <c r="M859">
        <v>4</v>
      </c>
    </row>
    <row r="860" spans="2:13" ht="15" customHeight="1">
      <c r="B860" t="s">
        <v>2863</v>
      </c>
      <c r="C860" s="1">
        <v>41056.371944444443</v>
      </c>
      <c r="D860" s="4">
        <v>115000</v>
      </c>
      <c r="E860">
        <v>115000</v>
      </c>
      <c r="F860" t="s">
        <v>6</v>
      </c>
      <c r="G860" s="8">
        <f>tblSalaries[[#This Row],[clean Salary (in local currency)]]*VLOOKUP(tblSalaries[[#This Row],[Currency]],tblXrate[],2,FALSE)</f>
        <v>115000</v>
      </c>
      <c r="H860" t="s">
        <v>1003</v>
      </c>
      <c r="I860" t="s">
        <v>20</v>
      </c>
      <c r="J860" t="s">
        <v>15</v>
      </c>
      <c r="K860" t="str">
        <f>VLOOKUP(tblSalaries[[#This Row],[Where do you work]],tblCountries[[Actual]:[Mapping]],2,FALSE)</f>
        <v>USA</v>
      </c>
      <c r="L860" t="s">
        <v>9</v>
      </c>
      <c r="M860">
        <v>10</v>
      </c>
    </row>
    <row r="861" spans="2:13" ht="15" customHeight="1">
      <c r="B861" t="s">
        <v>2864</v>
      </c>
      <c r="C861" s="1">
        <v>41056.387349537035</v>
      </c>
      <c r="D861" s="4">
        <v>70000</v>
      </c>
      <c r="E861">
        <v>70000</v>
      </c>
      <c r="F861" t="s">
        <v>6</v>
      </c>
      <c r="G861" s="8">
        <f>tblSalaries[[#This Row],[clean Salary (in local currency)]]*VLOOKUP(tblSalaries[[#This Row],[Currency]],tblXrate[],2,FALSE)</f>
        <v>70000</v>
      </c>
      <c r="H861" t="s">
        <v>14</v>
      </c>
      <c r="I861" t="s">
        <v>20</v>
      </c>
      <c r="J861" t="s">
        <v>15</v>
      </c>
      <c r="K861" t="str">
        <f>VLOOKUP(tblSalaries[[#This Row],[Where do you work]],tblCountries[[Actual]:[Mapping]],2,FALSE)</f>
        <v>USA</v>
      </c>
      <c r="L861" t="s">
        <v>13</v>
      </c>
      <c r="M861">
        <v>15</v>
      </c>
    </row>
    <row r="862" spans="2:13" ht="15" customHeight="1">
      <c r="B862" t="s">
        <v>2865</v>
      </c>
      <c r="C862" s="1">
        <v>41056.409375000003</v>
      </c>
      <c r="D862" s="4">
        <v>5000</v>
      </c>
      <c r="E862">
        <v>60000</v>
      </c>
      <c r="F862" t="s">
        <v>6</v>
      </c>
      <c r="G862" s="8">
        <f>tblSalaries[[#This Row],[clean Salary (in local currency)]]*VLOOKUP(tblSalaries[[#This Row],[Currency]],tblXrate[],2,FALSE)</f>
        <v>60000</v>
      </c>
      <c r="H862" t="s">
        <v>1004</v>
      </c>
      <c r="I862" t="s">
        <v>20</v>
      </c>
      <c r="J862" t="s">
        <v>15</v>
      </c>
      <c r="K862" t="str">
        <f>VLOOKUP(tblSalaries[[#This Row],[Where do you work]],tblCountries[[Actual]:[Mapping]],2,FALSE)</f>
        <v>USA</v>
      </c>
      <c r="L862" t="s">
        <v>18</v>
      </c>
      <c r="M862">
        <v>8</v>
      </c>
    </row>
    <row r="863" spans="2:13" ht="15" customHeight="1">
      <c r="B863" t="s">
        <v>2866</v>
      </c>
      <c r="C863" s="1">
        <v>41056.426006944443</v>
      </c>
      <c r="D863" s="4">
        <v>87456</v>
      </c>
      <c r="E863">
        <v>87456</v>
      </c>
      <c r="F863" t="s">
        <v>6</v>
      </c>
      <c r="G863" s="8">
        <f>tblSalaries[[#This Row],[clean Salary (in local currency)]]*VLOOKUP(tblSalaries[[#This Row],[Currency]],tblXrate[],2,FALSE)</f>
        <v>87456</v>
      </c>
      <c r="H863" t="s">
        <v>1005</v>
      </c>
      <c r="I863" t="s">
        <v>52</v>
      </c>
      <c r="J863" t="s">
        <v>15</v>
      </c>
      <c r="K863" t="str">
        <f>VLOOKUP(tblSalaries[[#This Row],[Where do you work]],tblCountries[[Actual]:[Mapping]],2,FALSE)</f>
        <v>USA</v>
      </c>
      <c r="L863" t="s">
        <v>18</v>
      </c>
      <c r="M863">
        <v>12</v>
      </c>
    </row>
    <row r="864" spans="2:13" ht="15" customHeight="1">
      <c r="B864" t="s">
        <v>2867</v>
      </c>
      <c r="C864" s="1">
        <v>41056.480752314812</v>
      </c>
      <c r="D864" s="4">
        <v>26400</v>
      </c>
      <c r="E864">
        <v>26400</v>
      </c>
      <c r="F864" t="s">
        <v>6</v>
      </c>
      <c r="G864" s="8">
        <f>tblSalaries[[#This Row],[clean Salary (in local currency)]]*VLOOKUP(tblSalaries[[#This Row],[Currency]],tblXrate[],2,FALSE)</f>
        <v>26400</v>
      </c>
      <c r="H864" t="s">
        <v>1006</v>
      </c>
      <c r="I864" t="s">
        <v>20</v>
      </c>
      <c r="J864" t="s">
        <v>179</v>
      </c>
      <c r="K864" t="str">
        <f>VLOOKUP(tblSalaries[[#This Row],[Where do you work]],tblCountries[[Actual]:[Mapping]],2,FALSE)</f>
        <v>UAE</v>
      </c>
      <c r="L864" t="s">
        <v>13</v>
      </c>
      <c r="M864">
        <v>6</v>
      </c>
    </row>
    <row r="865" spans="2:13" ht="15" customHeight="1">
      <c r="B865" t="s">
        <v>2868</v>
      </c>
      <c r="C865" s="1">
        <v>41056.49324074074</v>
      </c>
      <c r="D865" s="4">
        <v>1000</v>
      </c>
      <c r="E865">
        <v>12000</v>
      </c>
      <c r="F865" t="s">
        <v>6</v>
      </c>
      <c r="G865" s="8">
        <f>tblSalaries[[#This Row],[clean Salary (in local currency)]]*VLOOKUP(tblSalaries[[#This Row],[Currency]],tblXrate[],2,FALSE)</f>
        <v>12000</v>
      </c>
      <c r="H865" t="s">
        <v>1007</v>
      </c>
      <c r="I865" t="s">
        <v>52</v>
      </c>
      <c r="J865" t="s">
        <v>179</v>
      </c>
      <c r="K865" t="str">
        <f>VLOOKUP(tblSalaries[[#This Row],[Where do you work]],tblCountries[[Actual]:[Mapping]],2,FALSE)</f>
        <v>UAE</v>
      </c>
      <c r="L865" t="s">
        <v>13</v>
      </c>
      <c r="M865">
        <v>18</v>
      </c>
    </row>
    <row r="866" spans="2:13" ht="15" customHeight="1">
      <c r="B866" t="s">
        <v>2869</v>
      </c>
      <c r="C866" s="1">
        <v>41056.50267361111</v>
      </c>
      <c r="D866" s="4">
        <v>144000</v>
      </c>
      <c r="E866">
        <v>144000</v>
      </c>
      <c r="F866" t="s">
        <v>40</v>
      </c>
      <c r="G866" s="8">
        <f>tblSalaries[[#This Row],[clean Salary (in local currency)]]*VLOOKUP(tblSalaries[[#This Row],[Currency]],tblXrate[],2,FALSE)</f>
        <v>2564.3400029917298</v>
      </c>
      <c r="H866" t="s">
        <v>1008</v>
      </c>
      <c r="I866" t="s">
        <v>20</v>
      </c>
      <c r="J866" t="s">
        <v>8</v>
      </c>
      <c r="K866" t="str">
        <f>VLOOKUP(tblSalaries[[#This Row],[Where do you work]],tblCountries[[Actual]:[Mapping]],2,FALSE)</f>
        <v>India</v>
      </c>
      <c r="L866" t="s">
        <v>9</v>
      </c>
      <c r="M866">
        <v>1</v>
      </c>
    </row>
    <row r="867" spans="2:13" ht="15" customHeight="1">
      <c r="B867" t="s">
        <v>2870</v>
      </c>
      <c r="C867" s="1">
        <v>41056.522743055553</v>
      </c>
      <c r="D867" s="4" t="s">
        <v>1009</v>
      </c>
      <c r="E867">
        <v>62000</v>
      </c>
      <c r="F867" t="s">
        <v>6</v>
      </c>
      <c r="G867" s="8">
        <f>tblSalaries[[#This Row],[clean Salary (in local currency)]]*VLOOKUP(tblSalaries[[#This Row],[Currency]],tblXrate[],2,FALSE)</f>
        <v>62000</v>
      </c>
      <c r="H867" t="s">
        <v>1010</v>
      </c>
      <c r="I867" t="s">
        <v>52</v>
      </c>
      <c r="J867" t="s">
        <v>1011</v>
      </c>
      <c r="K867" t="str">
        <f>VLOOKUP(tblSalaries[[#This Row],[Where do you work]],tblCountries[[Actual]:[Mapping]],2,FALSE)</f>
        <v>Qatar</v>
      </c>
      <c r="L867" t="s">
        <v>13</v>
      </c>
      <c r="M867">
        <v>11</v>
      </c>
    </row>
    <row r="868" spans="2:13" ht="15" customHeight="1">
      <c r="B868" t="s">
        <v>2871</v>
      </c>
      <c r="C868" s="1">
        <v>41056.52447916667</v>
      </c>
      <c r="D868" s="4" t="s">
        <v>1012</v>
      </c>
      <c r="E868">
        <v>300000</v>
      </c>
      <c r="F868" t="s">
        <v>40</v>
      </c>
      <c r="G868" s="8">
        <f>tblSalaries[[#This Row],[clean Salary (in local currency)]]*VLOOKUP(tblSalaries[[#This Row],[Currency]],tblXrate[],2,FALSE)</f>
        <v>5342.3750062327708</v>
      </c>
      <c r="H868" t="s">
        <v>1013</v>
      </c>
      <c r="I868" t="s">
        <v>20</v>
      </c>
      <c r="J868" t="s">
        <v>8</v>
      </c>
      <c r="K868" t="str">
        <f>VLOOKUP(tblSalaries[[#This Row],[Where do you work]],tblCountries[[Actual]:[Mapping]],2,FALSE)</f>
        <v>India</v>
      </c>
      <c r="L868" t="s">
        <v>25</v>
      </c>
      <c r="M868">
        <v>10</v>
      </c>
    </row>
    <row r="869" spans="2:13" ht="15" customHeight="1">
      <c r="B869" t="s">
        <v>2872</v>
      </c>
      <c r="C869" s="1">
        <v>41056.525717592594</v>
      </c>
      <c r="D869" s="4">
        <v>40000</v>
      </c>
      <c r="E869">
        <v>40000</v>
      </c>
      <c r="F869" t="s">
        <v>22</v>
      </c>
      <c r="G869" s="8">
        <f>tblSalaries[[#This Row],[clean Salary (in local currency)]]*VLOOKUP(tblSalaries[[#This Row],[Currency]],tblXrate[],2,FALSE)</f>
        <v>50815.977559664309</v>
      </c>
      <c r="H869" t="s">
        <v>1014</v>
      </c>
      <c r="I869" t="s">
        <v>20</v>
      </c>
      <c r="J869" t="s">
        <v>628</v>
      </c>
      <c r="K869" t="str">
        <f>VLOOKUP(tblSalaries[[#This Row],[Where do you work]],tblCountries[[Actual]:[Mapping]],2,FALSE)</f>
        <v>Netherlands</v>
      </c>
      <c r="L869" t="s">
        <v>9</v>
      </c>
      <c r="M869">
        <v>4</v>
      </c>
    </row>
    <row r="870" spans="2:13" ht="15" customHeight="1">
      <c r="B870" t="s">
        <v>2873</v>
      </c>
      <c r="C870" s="1">
        <v>41056.528807870367</v>
      </c>
      <c r="D870" s="4" t="s">
        <v>1015</v>
      </c>
      <c r="E870">
        <v>25560</v>
      </c>
      <c r="F870" t="s">
        <v>6</v>
      </c>
      <c r="G870" s="8">
        <f>tblSalaries[[#This Row],[clean Salary (in local currency)]]*VLOOKUP(tblSalaries[[#This Row],[Currency]],tblXrate[],2,FALSE)</f>
        <v>25560</v>
      </c>
      <c r="H870" t="s">
        <v>1016</v>
      </c>
      <c r="I870" t="s">
        <v>52</v>
      </c>
      <c r="J870" t="s">
        <v>1017</v>
      </c>
      <c r="K870" t="str">
        <f>VLOOKUP(tblSalaries[[#This Row],[Where do you work]],tblCountries[[Actual]:[Mapping]],2,FALSE)</f>
        <v>Saudi Arabia</v>
      </c>
      <c r="L870" t="s">
        <v>9</v>
      </c>
      <c r="M870">
        <v>3</v>
      </c>
    </row>
    <row r="871" spans="2:13" ht="15" customHeight="1">
      <c r="B871" t="s">
        <v>2874</v>
      </c>
      <c r="C871" s="1">
        <v>41056.540173611109</v>
      </c>
      <c r="D871" s="4" t="s">
        <v>1018</v>
      </c>
      <c r="E871">
        <v>720000</v>
      </c>
      <c r="F871" t="s">
        <v>40</v>
      </c>
      <c r="G871" s="8">
        <f>tblSalaries[[#This Row],[clean Salary (in local currency)]]*VLOOKUP(tblSalaries[[#This Row],[Currency]],tblXrate[],2,FALSE)</f>
        <v>12821.700014958649</v>
      </c>
      <c r="H871" t="s">
        <v>1019</v>
      </c>
      <c r="I871" t="s">
        <v>310</v>
      </c>
      <c r="J871" t="s">
        <v>8</v>
      </c>
      <c r="K871" t="str">
        <f>VLOOKUP(tblSalaries[[#This Row],[Where do you work]],tblCountries[[Actual]:[Mapping]],2,FALSE)</f>
        <v>India</v>
      </c>
      <c r="L871" t="s">
        <v>9</v>
      </c>
      <c r="M871">
        <v>3</v>
      </c>
    </row>
    <row r="872" spans="2:13" ht="15" customHeight="1">
      <c r="B872" t="s">
        <v>2875</v>
      </c>
      <c r="C872" s="1">
        <v>41056.546412037038</v>
      </c>
      <c r="D872" s="4">
        <v>600000</v>
      </c>
      <c r="E872">
        <v>600000</v>
      </c>
      <c r="F872" t="s">
        <v>40</v>
      </c>
      <c r="G872" s="8">
        <f>tblSalaries[[#This Row],[clean Salary (in local currency)]]*VLOOKUP(tblSalaries[[#This Row],[Currency]],tblXrate[],2,FALSE)</f>
        <v>10684.750012465542</v>
      </c>
      <c r="H872" t="s">
        <v>1020</v>
      </c>
      <c r="I872" t="s">
        <v>52</v>
      </c>
      <c r="J872" t="s">
        <v>8</v>
      </c>
      <c r="K872" t="str">
        <f>VLOOKUP(tblSalaries[[#This Row],[Where do you work]],tblCountries[[Actual]:[Mapping]],2,FALSE)</f>
        <v>India</v>
      </c>
      <c r="L872" t="s">
        <v>13</v>
      </c>
      <c r="M872">
        <v>5</v>
      </c>
    </row>
    <row r="873" spans="2:13" ht="15" customHeight="1">
      <c r="B873" t="s">
        <v>2876</v>
      </c>
      <c r="C873" s="1">
        <v>41056.560636574075</v>
      </c>
      <c r="D873" s="4" t="s">
        <v>1021</v>
      </c>
      <c r="E873">
        <v>420000</v>
      </c>
      <c r="F873" t="s">
        <v>32</v>
      </c>
      <c r="G873" s="8">
        <f>tblSalaries[[#This Row],[clean Salary (in local currency)]]*VLOOKUP(tblSalaries[[#This Row],[Currency]],tblXrate[],2,FALSE)</f>
        <v>4457.9172610556352</v>
      </c>
      <c r="H873" t="s">
        <v>1022</v>
      </c>
      <c r="I873" t="s">
        <v>52</v>
      </c>
      <c r="J873" t="s">
        <v>17</v>
      </c>
      <c r="K873" t="str">
        <f>VLOOKUP(tblSalaries[[#This Row],[Where do you work]],tblCountries[[Actual]:[Mapping]],2,FALSE)</f>
        <v>Pakistan</v>
      </c>
      <c r="L873" t="s">
        <v>13</v>
      </c>
      <c r="M873">
        <v>4</v>
      </c>
    </row>
    <row r="874" spans="2:13" ht="15" customHeight="1">
      <c r="B874" t="s">
        <v>2877</v>
      </c>
      <c r="C874" s="1">
        <v>41056.562407407408</v>
      </c>
      <c r="D874" s="4" t="s">
        <v>1023</v>
      </c>
      <c r="E874">
        <v>125000</v>
      </c>
      <c r="F874" t="s">
        <v>6</v>
      </c>
      <c r="G874" s="8">
        <f>tblSalaries[[#This Row],[clean Salary (in local currency)]]*VLOOKUP(tblSalaries[[#This Row],[Currency]],tblXrate[],2,FALSE)</f>
        <v>125000</v>
      </c>
      <c r="H874" t="s">
        <v>1024</v>
      </c>
      <c r="I874" t="s">
        <v>4001</v>
      </c>
      <c r="J874" t="s">
        <v>48</v>
      </c>
      <c r="K874" t="str">
        <f>VLOOKUP(tblSalaries[[#This Row],[Where do you work]],tblCountries[[Actual]:[Mapping]],2,FALSE)</f>
        <v>South Africa</v>
      </c>
      <c r="L874" t="s">
        <v>9</v>
      </c>
      <c r="M874">
        <v>20</v>
      </c>
    </row>
    <row r="875" spans="2:13" ht="15" customHeight="1">
      <c r="B875" t="s">
        <v>2878</v>
      </c>
      <c r="C875" s="1">
        <v>41056.565416666665</v>
      </c>
      <c r="D875" s="4">
        <v>43000</v>
      </c>
      <c r="E875">
        <v>43000</v>
      </c>
      <c r="F875" t="s">
        <v>6</v>
      </c>
      <c r="G875" s="8">
        <f>tblSalaries[[#This Row],[clean Salary (in local currency)]]*VLOOKUP(tblSalaries[[#This Row],[Currency]],tblXrate[],2,FALSE)</f>
        <v>43000</v>
      </c>
      <c r="H875" t="s">
        <v>14</v>
      </c>
      <c r="I875" t="s">
        <v>20</v>
      </c>
      <c r="J875" t="s">
        <v>15</v>
      </c>
      <c r="K875" t="str">
        <f>VLOOKUP(tblSalaries[[#This Row],[Where do you work]],tblCountries[[Actual]:[Mapping]],2,FALSE)</f>
        <v>USA</v>
      </c>
      <c r="L875" t="s">
        <v>9</v>
      </c>
      <c r="M875">
        <v>1</v>
      </c>
    </row>
    <row r="876" spans="2:13" ht="15" customHeight="1">
      <c r="B876" t="s">
        <v>2879</v>
      </c>
      <c r="C876" s="1">
        <v>41056.570185185185</v>
      </c>
      <c r="D876" s="4" t="s">
        <v>1025</v>
      </c>
      <c r="E876">
        <v>400000</v>
      </c>
      <c r="F876" t="s">
        <v>40</v>
      </c>
      <c r="G876" s="8">
        <f>tblSalaries[[#This Row],[clean Salary (in local currency)]]*VLOOKUP(tblSalaries[[#This Row],[Currency]],tblXrate[],2,FALSE)</f>
        <v>7123.1666749770275</v>
      </c>
      <c r="H876" t="s">
        <v>522</v>
      </c>
      <c r="I876" t="s">
        <v>279</v>
      </c>
      <c r="J876" t="s">
        <v>8</v>
      </c>
      <c r="K876" t="str">
        <f>VLOOKUP(tblSalaries[[#This Row],[Where do you work]],tblCountries[[Actual]:[Mapping]],2,FALSE)</f>
        <v>India</v>
      </c>
      <c r="L876" t="s">
        <v>18</v>
      </c>
      <c r="M876">
        <v>6</v>
      </c>
    </row>
    <row r="877" spans="2:13" ht="15" customHeight="1">
      <c r="B877" t="s">
        <v>2880</v>
      </c>
      <c r="C877" s="1">
        <v>41056.570196759261</v>
      </c>
      <c r="D877" s="4">
        <v>10000</v>
      </c>
      <c r="E877">
        <v>10000</v>
      </c>
      <c r="F877" t="s">
        <v>6</v>
      </c>
      <c r="G877" s="8">
        <f>tblSalaries[[#This Row],[clean Salary (in local currency)]]*VLOOKUP(tblSalaries[[#This Row],[Currency]],tblXrate[],2,FALSE)</f>
        <v>10000</v>
      </c>
      <c r="H877" t="s">
        <v>1026</v>
      </c>
      <c r="I877" t="s">
        <v>310</v>
      </c>
      <c r="J877" t="s">
        <v>1027</v>
      </c>
      <c r="K877" t="str">
        <f>VLOOKUP(tblSalaries[[#This Row],[Where do you work]],tblCountries[[Actual]:[Mapping]],2,FALSE)</f>
        <v>Viet Nam</v>
      </c>
      <c r="L877" t="s">
        <v>9</v>
      </c>
      <c r="M877">
        <v>4</v>
      </c>
    </row>
    <row r="878" spans="2:13" ht="15" customHeight="1">
      <c r="B878" t="s">
        <v>2881</v>
      </c>
      <c r="C878" s="1">
        <v>41056.571006944447</v>
      </c>
      <c r="D878" s="4" t="s">
        <v>1028</v>
      </c>
      <c r="E878">
        <v>500000</v>
      </c>
      <c r="F878" t="s">
        <v>40</v>
      </c>
      <c r="G878" s="8">
        <f>tblSalaries[[#This Row],[clean Salary (in local currency)]]*VLOOKUP(tblSalaries[[#This Row],[Currency]],tblXrate[],2,FALSE)</f>
        <v>8903.9583437212841</v>
      </c>
      <c r="H878" t="s">
        <v>1029</v>
      </c>
      <c r="I878" t="s">
        <v>52</v>
      </c>
      <c r="J878" t="s">
        <v>8</v>
      </c>
      <c r="K878" t="str">
        <f>VLOOKUP(tblSalaries[[#This Row],[Where do you work]],tblCountries[[Actual]:[Mapping]],2,FALSE)</f>
        <v>India</v>
      </c>
      <c r="L878" t="s">
        <v>25</v>
      </c>
      <c r="M878">
        <v>5</v>
      </c>
    </row>
    <row r="879" spans="2:13" ht="15" customHeight="1">
      <c r="B879" t="s">
        <v>2882</v>
      </c>
      <c r="C879" s="1">
        <v>41056.573460648149</v>
      </c>
      <c r="D879" s="4">
        <v>36500</v>
      </c>
      <c r="E879">
        <v>36500</v>
      </c>
      <c r="F879" t="s">
        <v>6</v>
      </c>
      <c r="G879" s="8">
        <f>tblSalaries[[#This Row],[clean Salary (in local currency)]]*VLOOKUP(tblSalaries[[#This Row],[Currency]],tblXrate[],2,FALSE)</f>
        <v>36500</v>
      </c>
      <c r="H879" t="s">
        <v>310</v>
      </c>
      <c r="I879" t="s">
        <v>310</v>
      </c>
      <c r="J879" t="s">
        <v>133</v>
      </c>
      <c r="K879" t="str">
        <f>VLOOKUP(tblSalaries[[#This Row],[Where do you work]],tblCountries[[Actual]:[Mapping]],2,FALSE)</f>
        <v>Saudi Arabia</v>
      </c>
      <c r="L879" t="s">
        <v>9</v>
      </c>
      <c r="M879">
        <v>15</v>
      </c>
    </row>
    <row r="880" spans="2:13" ht="15" customHeight="1">
      <c r="B880" t="s">
        <v>2883</v>
      </c>
      <c r="C880" s="1">
        <v>41056.5783912037</v>
      </c>
      <c r="D880" s="4" t="s">
        <v>1030</v>
      </c>
      <c r="E880">
        <v>100000</v>
      </c>
      <c r="F880" t="s">
        <v>6</v>
      </c>
      <c r="G880" s="8">
        <f>tblSalaries[[#This Row],[clean Salary (in local currency)]]*VLOOKUP(tblSalaries[[#This Row],[Currency]],tblXrate[],2,FALSE)</f>
        <v>100000</v>
      </c>
      <c r="H880" t="s">
        <v>139</v>
      </c>
      <c r="I880" t="s">
        <v>4001</v>
      </c>
      <c r="J880" t="s">
        <v>1031</v>
      </c>
      <c r="K880" t="str">
        <f>VLOOKUP(tblSalaries[[#This Row],[Where do you work]],tblCountries[[Actual]:[Mapping]],2,FALSE)</f>
        <v>Mexico</v>
      </c>
      <c r="L880" t="s">
        <v>13</v>
      </c>
      <c r="M880">
        <v>10</v>
      </c>
    </row>
    <row r="881" spans="2:13" ht="15" customHeight="1">
      <c r="B881" t="s">
        <v>2884</v>
      </c>
      <c r="C881" s="1">
        <v>41056.586469907408</v>
      </c>
      <c r="D881" s="4" t="s">
        <v>80</v>
      </c>
      <c r="E881">
        <v>400000</v>
      </c>
      <c r="F881" t="s">
        <v>40</v>
      </c>
      <c r="G881" s="8">
        <f>tblSalaries[[#This Row],[clean Salary (in local currency)]]*VLOOKUP(tblSalaries[[#This Row],[Currency]],tblXrate[],2,FALSE)</f>
        <v>7123.1666749770275</v>
      </c>
      <c r="H881" t="s">
        <v>1032</v>
      </c>
      <c r="I881" t="s">
        <v>310</v>
      </c>
      <c r="J881" t="s">
        <v>8</v>
      </c>
      <c r="K881" t="str">
        <f>VLOOKUP(tblSalaries[[#This Row],[Where do you work]],tblCountries[[Actual]:[Mapping]],2,FALSE)</f>
        <v>India</v>
      </c>
      <c r="L881" t="s">
        <v>18</v>
      </c>
      <c r="M881">
        <v>8</v>
      </c>
    </row>
    <row r="882" spans="2:13" ht="15" customHeight="1">
      <c r="B882" t="s">
        <v>2885</v>
      </c>
      <c r="C882" s="1">
        <v>41056.598738425928</v>
      </c>
      <c r="D882" s="4" t="s">
        <v>1033</v>
      </c>
      <c r="E882">
        <v>2300000</v>
      </c>
      <c r="F882" t="s">
        <v>40</v>
      </c>
      <c r="G882" s="8">
        <f>tblSalaries[[#This Row],[clean Salary (in local currency)]]*VLOOKUP(tblSalaries[[#This Row],[Currency]],tblXrate[],2,FALSE)</f>
        <v>40958.208381117904</v>
      </c>
      <c r="H882" t="s">
        <v>1034</v>
      </c>
      <c r="I882" t="s">
        <v>52</v>
      </c>
      <c r="J882" t="s">
        <v>8</v>
      </c>
      <c r="K882" t="str">
        <f>VLOOKUP(tblSalaries[[#This Row],[Where do you work]],tblCountries[[Actual]:[Mapping]],2,FALSE)</f>
        <v>India</v>
      </c>
      <c r="L882" t="s">
        <v>18</v>
      </c>
      <c r="M882">
        <v>8</v>
      </c>
    </row>
    <row r="883" spans="2:13" ht="15" customHeight="1">
      <c r="B883" t="s">
        <v>2886</v>
      </c>
      <c r="C883" s="1">
        <v>41056.602465277778</v>
      </c>
      <c r="D883" s="4" t="s">
        <v>1035</v>
      </c>
      <c r="E883">
        <v>1200000</v>
      </c>
      <c r="F883" t="s">
        <v>40</v>
      </c>
      <c r="G883" s="8">
        <f>tblSalaries[[#This Row],[clean Salary (in local currency)]]*VLOOKUP(tblSalaries[[#This Row],[Currency]],tblXrate[],2,FALSE)</f>
        <v>21369.500024931083</v>
      </c>
      <c r="H883" t="s">
        <v>1036</v>
      </c>
      <c r="I883" t="s">
        <v>4001</v>
      </c>
      <c r="J883" t="s">
        <v>8</v>
      </c>
      <c r="K883" t="str">
        <f>VLOOKUP(tblSalaries[[#This Row],[Where do you work]],tblCountries[[Actual]:[Mapping]],2,FALSE)</f>
        <v>India</v>
      </c>
      <c r="L883" t="s">
        <v>9</v>
      </c>
      <c r="M883">
        <v>17</v>
      </c>
    </row>
    <row r="884" spans="2:13" ht="15" customHeight="1">
      <c r="B884" t="s">
        <v>2887</v>
      </c>
      <c r="C884" s="1">
        <v>41056.616215277776</v>
      </c>
      <c r="D884" s="4">
        <v>120000</v>
      </c>
      <c r="E884">
        <v>120000</v>
      </c>
      <c r="F884" t="s">
        <v>40</v>
      </c>
      <c r="G884" s="8">
        <f>tblSalaries[[#This Row],[clean Salary (in local currency)]]*VLOOKUP(tblSalaries[[#This Row],[Currency]],tblXrate[],2,FALSE)</f>
        <v>2136.9500024931081</v>
      </c>
      <c r="H884" t="s">
        <v>1037</v>
      </c>
      <c r="I884" t="s">
        <v>52</v>
      </c>
      <c r="J884" t="s">
        <v>8</v>
      </c>
      <c r="K884" t="str">
        <f>VLOOKUP(tblSalaries[[#This Row],[Where do you work]],tblCountries[[Actual]:[Mapping]],2,FALSE)</f>
        <v>India</v>
      </c>
      <c r="L884" t="s">
        <v>9</v>
      </c>
      <c r="M884">
        <v>5</v>
      </c>
    </row>
    <row r="885" spans="2:13" ht="15" customHeight="1">
      <c r="B885" t="s">
        <v>2888</v>
      </c>
      <c r="C885" s="1">
        <v>41056.6175</v>
      </c>
      <c r="D885" s="4" t="s">
        <v>1038</v>
      </c>
      <c r="E885">
        <v>500000</v>
      </c>
      <c r="F885" t="s">
        <v>40</v>
      </c>
      <c r="G885" s="8">
        <f>tblSalaries[[#This Row],[clean Salary (in local currency)]]*VLOOKUP(tblSalaries[[#This Row],[Currency]],tblXrate[],2,FALSE)</f>
        <v>8903.9583437212841</v>
      </c>
      <c r="H885" t="s">
        <v>737</v>
      </c>
      <c r="I885" t="s">
        <v>279</v>
      </c>
      <c r="J885" t="s">
        <v>8</v>
      </c>
      <c r="K885" t="str">
        <f>VLOOKUP(tblSalaries[[#This Row],[Where do you work]],tblCountries[[Actual]:[Mapping]],2,FALSE)</f>
        <v>India</v>
      </c>
      <c r="L885" t="s">
        <v>18</v>
      </c>
      <c r="M885">
        <v>3</v>
      </c>
    </row>
    <row r="886" spans="2:13" ht="15" customHeight="1">
      <c r="B886" t="s">
        <v>2889</v>
      </c>
      <c r="C886" s="1">
        <v>41056.618703703702</v>
      </c>
      <c r="D886" s="4">
        <v>1000000</v>
      </c>
      <c r="E886">
        <v>1000000</v>
      </c>
      <c r="F886" t="s">
        <v>40</v>
      </c>
      <c r="G886" s="8">
        <f>tblSalaries[[#This Row],[clean Salary (in local currency)]]*VLOOKUP(tblSalaries[[#This Row],[Currency]],tblXrate[],2,FALSE)</f>
        <v>17807.916687442568</v>
      </c>
      <c r="H886" t="s">
        <v>1039</v>
      </c>
      <c r="I886" t="s">
        <v>52</v>
      </c>
      <c r="J886" t="s">
        <v>8</v>
      </c>
      <c r="K886" t="str">
        <f>VLOOKUP(tblSalaries[[#This Row],[Where do you work]],tblCountries[[Actual]:[Mapping]],2,FALSE)</f>
        <v>India</v>
      </c>
      <c r="L886" t="s">
        <v>9</v>
      </c>
      <c r="M886">
        <v>5</v>
      </c>
    </row>
    <row r="887" spans="2:13" ht="15" customHeight="1">
      <c r="B887" t="s">
        <v>2890</v>
      </c>
      <c r="C887" s="1">
        <v>41056.621874999997</v>
      </c>
      <c r="D887" s="4" t="s">
        <v>717</v>
      </c>
      <c r="E887">
        <v>850000</v>
      </c>
      <c r="F887" t="s">
        <v>40</v>
      </c>
      <c r="G887" s="8">
        <f>tblSalaries[[#This Row],[clean Salary (in local currency)]]*VLOOKUP(tblSalaries[[#This Row],[Currency]],tblXrate[],2,FALSE)</f>
        <v>15136.729184326183</v>
      </c>
      <c r="H887" t="s">
        <v>1022</v>
      </c>
      <c r="I887" t="s">
        <v>52</v>
      </c>
      <c r="J887" t="s">
        <v>8</v>
      </c>
      <c r="K887" t="str">
        <f>VLOOKUP(tblSalaries[[#This Row],[Where do you work]],tblCountries[[Actual]:[Mapping]],2,FALSE)</f>
        <v>India</v>
      </c>
      <c r="L887" t="s">
        <v>18</v>
      </c>
      <c r="M887">
        <v>3</v>
      </c>
    </row>
    <row r="888" spans="2:13" ht="15" customHeight="1">
      <c r="B888" t="s">
        <v>2891</v>
      </c>
      <c r="C888" s="1">
        <v>41056.625717592593</v>
      </c>
      <c r="D888" s="4" t="s">
        <v>1040</v>
      </c>
      <c r="E888">
        <v>168000</v>
      </c>
      <c r="F888" t="s">
        <v>3951</v>
      </c>
      <c r="G888" s="8">
        <f>tblSalaries[[#This Row],[clean Salary (in local currency)]]*VLOOKUP(tblSalaries[[#This Row],[Currency]],tblXrate[],2,FALSE)</f>
        <v>3982.448779308334</v>
      </c>
      <c r="H888" t="s">
        <v>1041</v>
      </c>
      <c r="I888" t="s">
        <v>20</v>
      </c>
      <c r="J888" t="s">
        <v>347</v>
      </c>
      <c r="K888" t="str">
        <f>VLOOKUP(tblSalaries[[#This Row],[Where do you work]],tblCountries[[Actual]:[Mapping]],2,FALSE)</f>
        <v>Philippines</v>
      </c>
      <c r="L888" t="s">
        <v>9</v>
      </c>
      <c r="M888">
        <v>10</v>
      </c>
    </row>
    <row r="889" spans="2:13" ht="15" customHeight="1">
      <c r="B889" t="s">
        <v>2892</v>
      </c>
      <c r="C889" s="1">
        <v>41056.642824074072</v>
      </c>
      <c r="D889" s="4">
        <v>1300</v>
      </c>
      <c r="E889">
        <v>15600</v>
      </c>
      <c r="F889" t="s">
        <v>6</v>
      </c>
      <c r="G889" s="8">
        <f>tblSalaries[[#This Row],[clean Salary (in local currency)]]*VLOOKUP(tblSalaries[[#This Row],[Currency]],tblXrate[],2,FALSE)</f>
        <v>15600</v>
      </c>
      <c r="H889" t="s">
        <v>1042</v>
      </c>
      <c r="I889" t="s">
        <v>488</v>
      </c>
      <c r="J889" t="s">
        <v>1043</v>
      </c>
      <c r="K889" t="str">
        <f>VLOOKUP(tblSalaries[[#This Row],[Where do you work]],tblCountries[[Actual]:[Mapping]],2,FALSE)</f>
        <v xml:space="preserve">Kuwait </v>
      </c>
      <c r="L889" t="s">
        <v>9</v>
      </c>
      <c r="M889">
        <v>13</v>
      </c>
    </row>
    <row r="890" spans="2:13" ht="15" customHeight="1">
      <c r="B890" t="s">
        <v>2893</v>
      </c>
      <c r="C890" s="1">
        <v>41056.643449074072</v>
      </c>
      <c r="D890" s="4" t="s">
        <v>1044</v>
      </c>
      <c r="E890">
        <v>180000</v>
      </c>
      <c r="F890" t="s">
        <v>40</v>
      </c>
      <c r="G890" s="8">
        <f>tblSalaries[[#This Row],[clean Salary (in local currency)]]*VLOOKUP(tblSalaries[[#This Row],[Currency]],tblXrate[],2,FALSE)</f>
        <v>3205.4250037396623</v>
      </c>
      <c r="H890" t="s">
        <v>749</v>
      </c>
      <c r="I890" t="s">
        <v>20</v>
      </c>
      <c r="J890" t="s">
        <v>8</v>
      </c>
      <c r="K890" t="str">
        <f>VLOOKUP(tblSalaries[[#This Row],[Where do you work]],tblCountries[[Actual]:[Mapping]],2,FALSE)</f>
        <v>India</v>
      </c>
      <c r="L890" t="s">
        <v>18</v>
      </c>
      <c r="M890">
        <v>3.5</v>
      </c>
    </row>
    <row r="891" spans="2:13" ht="15" customHeight="1">
      <c r="B891" t="s">
        <v>2894</v>
      </c>
      <c r="C891" s="1">
        <v>41056.647337962961</v>
      </c>
      <c r="D891" s="4">
        <v>10000</v>
      </c>
      <c r="E891">
        <v>10000</v>
      </c>
      <c r="F891" t="s">
        <v>6</v>
      </c>
      <c r="G891" s="8">
        <f>tblSalaries[[#This Row],[clean Salary (in local currency)]]*VLOOKUP(tblSalaries[[#This Row],[Currency]],tblXrate[],2,FALSE)</f>
        <v>10000</v>
      </c>
      <c r="H891" t="s">
        <v>523</v>
      </c>
      <c r="I891" t="s">
        <v>52</v>
      </c>
      <c r="J891" t="s">
        <v>8</v>
      </c>
      <c r="K891" t="str">
        <f>VLOOKUP(tblSalaries[[#This Row],[Where do you work]],tblCountries[[Actual]:[Mapping]],2,FALSE)</f>
        <v>India</v>
      </c>
      <c r="L891" t="s">
        <v>9</v>
      </c>
      <c r="M891">
        <v>6</v>
      </c>
    </row>
    <row r="892" spans="2:13" ht="15" customHeight="1">
      <c r="B892" t="s">
        <v>2895</v>
      </c>
      <c r="C892" s="1">
        <v>41056.655636574076</v>
      </c>
      <c r="D892" s="4">
        <v>75010</v>
      </c>
      <c r="E892">
        <v>75010</v>
      </c>
      <c r="F892" t="s">
        <v>6</v>
      </c>
      <c r="G892" s="8">
        <f>tblSalaries[[#This Row],[clean Salary (in local currency)]]*VLOOKUP(tblSalaries[[#This Row],[Currency]],tblXrate[],2,FALSE)</f>
        <v>75010</v>
      </c>
      <c r="H892" t="s">
        <v>459</v>
      </c>
      <c r="I892" t="s">
        <v>20</v>
      </c>
      <c r="J892" t="s">
        <v>15</v>
      </c>
      <c r="K892" t="str">
        <f>VLOOKUP(tblSalaries[[#This Row],[Where do you work]],tblCountries[[Actual]:[Mapping]],2,FALSE)</f>
        <v>USA</v>
      </c>
      <c r="L892" t="s">
        <v>18</v>
      </c>
      <c r="M892">
        <v>6</v>
      </c>
    </row>
    <row r="893" spans="2:13" ht="15" customHeight="1">
      <c r="B893" t="s">
        <v>2896</v>
      </c>
      <c r="C893" s="1">
        <v>41056.656157407408</v>
      </c>
      <c r="D893" s="4" t="s">
        <v>1045</v>
      </c>
      <c r="E893">
        <v>600000</v>
      </c>
      <c r="F893" t="s">
        <v>40</v>
      </c>
      <c r="G893" s="8">
        <f>tblSalaries[[#This Row],[clean Salary (in local currency)]]*VLOOKUP(tblSalaries[[#This Row],[Currency]],tblXrate[],2,FALSE)</f>
        <v>10684.750012465542</v>
      </c>
      <c r="H893" t="s">
        <v>52</v>
      </c>
      <c r="I893" t="s">
        <v>52</v>
      </c>
      <c r="J893" t="s">
        <v>8</v>
      </c>
      <c r="K893" t="str">
        <f>VLOOKUP(tblSalaries[[#This Row],[Where do you work]],tblCountries[[Actual]:[Mapping]],2,FALSE)</f>
        <v>India</v>
      </c>
      <c r="L893" t="s">
        <v>13</v>
      </c>
      <c r="M893">
        <v>9</v>
      </c>
    </row>
    <row r="894" spans="2:13" ht="15" customHeight="1">
      <c r="B894" t="s">
        <v>2897</v>
      </c>
      <c r="C894" s="1">
        <v>41056.658368055556</v>
      </c>
      <c r="D894" s="4">
        <v>16350</v>
      </c>
      <c r="E894">
        <v>16350</v>
      </c>
      <c r="F894" t="s">
        <v>6</v>
      </c>
      <c r="G894" s="8">
        <f>tblSalaries[[#This Row],[clean Salary (in local currency)]]*VLOOKUP(tblSalaries[[#This Row],[Currency]],tblXrate[],2,FALSE)</f>
        <v>16350</v>
      </c>
      <c r="H894" t="s">
        <v>846</v>
      </c>
      <c r="I894" t="s">
        <v>52</v>
      </c>
      <c r="J894" t="s">
        <v>8</v>
      </c>
      <c r="K894" t="str">
        <f>VLOOKUP(tblSalaries[[#This Row],[Where do you work]],tblCountries[[Actual]:[Mapping]],2,FALSE)</f>
        <v>India</v>
      </c>
      <c r="L894" t="s">
        <v>9</v>
      </c>
      <c r="M894">
        <v>5</v>
      </c>
    </row>
    <row r="895" spans="2:13" ht="15" customHeight="1">
      <c r="B895" t="s">
        <v>2898</v>
      </c>
      <c r="C895" s="1">
        <v>41056.673657407409</v>
      </c>
      <c r="D895" s="4">
        <v>80000</v>
      </c>
      <c r="E895">
        <v>80000</v>
      </c>
      <c r="F895" t="s">
        <v>69</v>
      </c>
      <c r="G895" s="8">
        <f>tblSalaries[[#This Row],[clean Salary (in local currency)]]*VLOOKUP(tblSalaries[[#This Row],[Currency]],tblXrate[],2,FALSE)</f>
        <v>126094.26176538273</v>
      </c>
      <c r="H895" t="s">
        <v>1046</v>
      </c>
      <c r="I895" t="s">
        <v>310</v>
      </c>
      <c r="J895" t="s">
        <v>71</v>
      </c>
      <c r="K895" t="str">
        <f>VLOOKUP(tblSalaries[[#This Row],[Where do you work]],tblCountries[[Actual]:[Mapping]],2,FALSE)</f>
        <v>UK</v>
      </c>
      <c r="L895" t="s">
        <v>9</v>
      </c>
      <c r="M895">
        <v>10</v>
      </c>
    </row>
    <row r="896" spans="2:13" ht="15" customHeight="1">
      <c r="B896" t="s">
        <v>2899</v>
      </c>
      <c r="C896" s="1">
        <v>41056.67392361111</v>
      </c>
      <c r="D896" s="4">
        <v>60000</v>
      </c>
      <c r="E896">
        <v>60000</v>
      </c>
      <c r="F896" t="s">
        <v>6</v>
      </c>
      <c r="G896" s="8">
        <f>tblSalaries[[#This Row],[clean Salary (in local currency)]]*VLOOKUP(tblSalaries[[#This Row],[Currency]],tblXrate[],2,FALSE)</f>
        <v>60000</v>
      </c>
      <c r="H896" t="s">
        <v>1047</v>
      </c>
      <c r="I896" t="s">
        <v>310</v>
      </c>
      <c r="J896" t="s">
        <v>171</v>
      </c>
      <c r="K896" t="str">
        <f>VLOOKUP(tblSalaries[[#This Row],[Where do you work]],tblCountries[[Actual]:[Mapping]],2,FALSE)</f>
        <v>Singapore</v>
      </c>
      <c r="L896" t="s">
        <v>13</v>
      </c>
      <c r="M896">
        <v>10</v>
      </c>
    </row>
    <row r="897" spans="2:13" ht="15" customHeight="1">
      <c r="B897" t="s">
        <v>2900</v>
      </c>
      <c r="C897" s="1">
        <v>41056.683912037035</v>
      </c>
      <c r="D897" s="4">
        <v>1300000</v>
      </c>
      <c r="E897">
        <v>1300000</v>
      </c>
      <c r="F897" t="s">
        <v>40</v>
      </c>
      <c r="G897" s="8">
        <f>tblSalaries[[#This Row],[clean Salary (in local currency)]]*VLOOKUP(tblSalaries[[#This Row],[Currency]],tblXrate[],2,FALSE)</f>
        <v>23150.291693675339</v>
      </c>
      <c r="H897" t="s">
        <v>1048</v>
      </c>
      <c r="I897" t="s">
        <v>52</v>
      </c>
      <c r="J897" t="s">
        <v>8</v>
      </c>
      <c r="K897" t="str">
        <f>VLOOKUP(tblSalaries[[#This Row],[Where do you work]],tblCountries[[Actual]:[Mapping]],2,FALSE)</f>
        <v>India</v>
      </c>
      <c r="L897" t="s">
        <v>25</v>
      </c>
      <c r="M897">
        <v>3</v>
      </c>
    </row>
    <row r="898" spans="2:13" ht="15" customHeight="1">
      <c r="B898" t="s">
        <v>2901</v>
      </c>
      <c r="C898" s="1">
        <v>41056.688125000001</v>
      </c>
      <c r="D898" s="4">
        <v>775000</v>
      </c>
      <c r="E898">
        <v>775000</v>
      </c>
      <c r="F898" t="s">
        <v>40</v>
      </c>
      <c r="G898" s="8">
        <f>tblSalaries[[#This Row],[clean Salary (in local currency)]]*VLOOKUP(tblSalaries[[#This Row],[Currency]],tblXrate[],2,FALSE)</f>
        <v>13801.135432767991</v>
      </c>
      <c r="H898" t="s">
        <v>20</v>
      </c>
      <c r="I898" t="s">
        <v>20</v>
      </c>
      <c r="J898" t="s">
        <v>8</v>
      </c>
      <c r="K898" t="str">
        <f>VLOOKUP(tblSalaries[[#This Row],[Where do you work]],tblCountries[[Actual]:[Mapping]],2,FALSE)</f>
        <v>India</v>
      </c>
      <c r="L898" t="s">
        <v>9</v>
      </c>
      <c r="M898">
        <v>2</v>
      </c>
    </row>
    <row r="899" spans="2:13" ht="15" customHeight="1">
      <c r="B899" t="s">
        <v>2902</v>
      </c>
      <c r="C899" s="1">
        <v>41056.701967592591</v>
      </c>
      <c r="D899" s="4" t="s">
        <v>1049</v>
      </c>
      <c r="E899">
        <v>1050000</v>
      </c>
      <c r="F899" t="s">
        <v>40</v>
      </c>
      <c r="G899" s="8">
        <f>tblSalaries[[#This Row],[clean Salary (in local currency)]]*VLOOKUP(tblSalaries[[#This Row],[Currency]],tblXrate[],2,FALSE)</f>
        <v>18698.312521814696</v>
      </c>
      <c r="H899" t="s">
        <v>1050</v>
      </c>
      <c r="I899" t="s">
        <v>52</v>
      </c>
      <c r="J899" t="s">
        <v>8</v>
      </c>
      <c r="K899" t="str">
        <f>VLOOKUP(tblSalaries[[#This Row],[Where do you work]],tblCountries[[Actual]:[Mapping]],2,FALSE)</f>
        <v>India</v>
      </c>
      <c r="L899" t="s">
        <v>13</v>
      </c>
      <c r="M899">
        <v>5</v>
      </c>
    </row>
    <row r="900" spans="2:13" ht="15" customHeight="1">
      <c r="B900" t="s">
        <v>2903</v>
      </c>
      <c r="C900" s="1">
        <v>41056.715694444443</v>
      </c>
      <c r="D900" s="4">
        <v>36000</v>
      </c>
      <c r="E900">
        <v>36000</v>
      </c>
      <c r="F900" t="s">
        <v>6</v>
      </c>
      <c r="G900" s="8">
        <f>tblSalaries[[#This Row],[clean Salary (in local currency)]]*VLOOKUP(tblSalaries[[#This Row],[Currency]],tblXrate[],2,FALSE)</f>
        <v>36000</v>
      </c>
      <c r="H900" t="s">
        <v>1051</v>
      </c>
      <c r="I900" t="s">
        <v>488</v>
      </c>
      <c r="J900" t="s">
        <v>1052</v>
      </c>
      <c r="K900" t="str">
        <f>VLOOKUP(tblSalaries[[#This Row],[Where do you work]],tblCountries[[Actual]:[Mapping]],2,FALSE)</f>
        <v>Czech Republic</v>
      </c>
      <c r="L900" t="s">
        <v>18</v>
      </c>
      <c r="M900">
        <v>9</v>
      </c>
    </row>
    <row r="901" spans="2:13" ht="15" customHeight="1">
      <c r="B901" t="s">
        <v>2904</v>
      </c>
      <c r="C901" s="1">
        <v>41056.720081018517</v>
      </c>
      <c r="D901" s="4" t="s">
        <v>1053</v>
      </c>
      <c r="E901">
        <v>486000</v>
      </c>
      <c r="F901" t="s">
        <v>40</v>
      </c>
      <c r="G901" s="8">
        <f>tblSalaries[[#This Row],[clean Salary (in local currency)]]*VLOOKUP(tblSalaries[[#This Row],[Currency]],tblXrate[],2,FALSE)</f>
        <v>8654.6475100970874</v>
      </c>
      <c r="H901" t="s">
        <v>1054</v>
      </c>
      <c r="I901" t="s">
        <v>52</v>
      </c>
      <c r="J901" t="s">
        <v>8</v>
      </c>
      <c r="K901" t="str">
        <f>VLOOKUP(tblSalaries[[#This Row],[Where do you work]],tblCountries[[Actual]:[Mapping]],2,FALSE)</f>
        <v>India</v>
      </c>
      <c r="L901" t="s">
        <v>13</v>
      </c>
      <c r="M901">
        <v>6</v>
      </c>
    </row>
    <row r="902" spans="2:13" ht="15" customHeight="1">
      <c r="B902" t="s">
        <v>2905</v>
      </c>
      <c r="C902" s="1">
        <v>41056.720416666663</v>
      </c>
      <c r="D902" s="4" t="s">
        <v>524</v>
      </c>
      <c r="E902">
        <v>65000</v>
      </c>
      <c r="F902" t="s">
        <v>69</v>
      </c>
      <c r="G902" s="8">
        <f>tblSalaries[[#This Row],[clean Salary (in local currency)]]*VLOOKUP(tblSalaries[[#This Row],[Currency]],tblXrate[],2,FALSE)</f>
        <v>102451.58768437347</v>
      </c>
      <c r="H902" t="s">
        <v>52</v>
      </c>
      <c r="I902" t="s">
        <v>52</v>
      </c>
      <c r="J902" t="s">
        <v>71</v>
      </c>
      <c r="K902" t="str">
        <f>VLOOKUP(tblSalaries[[#This Row],[Where do you work]],tblCountries[[Actual]:[Mapping]],2,FALSE)</f>
        <v>UK</v>
      </c>
      <c r="L902" t="s">
        <v>25</v>
      </c>
      <c r="M902">
        <v>15</v>
      </c>
    </row>
    <row r="903" spans="2:13" ht="15" customHeight="1">
      <c r="B903" t="s">
        <v>2906</v>
      </c>
      <c r="C903" s="1">
        <v>41056.725104166668</v>
      </c>
      <c r="D903" s="4">
        <v>36400</v>
      </c>
      <c r="E903">
        <v>36400</v>
      </c>
      <c r="F903" t="s">
        <v>6</v>
      </c>
      <c r="G903" s="8">
        <f>tblSalaries[[#This Row],[clean Salary (in local currency)]]*VLOOKUP(tblSalaries[[#This Row],[Currency]],tblXrate[],2,FALSE)</f>
        <v>36400</v>
      </c>
      <c r="H903" t="s">
        <v>20</v>
      </c>
      <c r="I903" t="s">
        <v>20</v>
      </c>
      <c r="J903" t="s">
        <v>1055</v>
      </c>
      <c r="K903" t="str">
        <f>VLOOKUP(tblSalaries[[#This Row],[Where do you work]],tblCountries[[Actual]:[Mapping]],2,FALSE)</f>
        <v>Zimbabwe</v>
      </c>
      <c r="L903" t="s">
        <v>9</v>
      </c>
      <c r="M903">
        <v>20</v>
      </c>
    </row>
    <row r="904" spans="2:13" ht="15" customHeight="1">
      <c r="B904" t="s">
        <v>2907</v>
      </c>
      <c r="C904" s="1">
        <v>41056.763553240744</v>
      </c>
      <c r="D904" s="4">
        <v>64210.1</v>
      </c>
      <c r="E904">
        <v>64210</v>
      </c>
      <c r="F904" t="s">
        <v>69</v>
      </c>
      <c r="G904" s="8">
        <f>tblSalaries[[#This Row],[clean Salary (in local currency)]]*VLOOKUP(tblSalaries[[#This Row],[Currency]],tblXrate[],2,FALSE)</f>
        <v>101206.40684944032</v>
      </c>
      <c r="H904" t="s">
        <v>1056</v>
      </c>
      <c r="I904" t="s">
        <v>356</v>
      </c>
      <c r="J904" t="s">
        <v>71</v>
      </c>
      <c r="K904" t="str">
        <f>VLOOKUP(tblSalaries[[#This Row],[Where do you work]],tblCountries[[Actual]:[Mapping]],2,FALSE)</f>
        <v>UK</v>
      </c>
      <c r="L904" t="s">
        <v>9</v>
      </c>
      <c r="M904">
        <v>16</v>
      </c>
    </row>
    <row r="905" spans="2:13" ht="15" customHeight="1">
      <c r="B905" t="s">
        <v>2908</v>
      </c>
      <c r="C905" s="1">
        <v>41056.773506944446</v>
      </c>
      <c r="D905" s="4" t="s">
        <v>1057</v>
      </c>
      <c r="E905">
        <v>300000</v>
      </c>
      <c r="F905" t="s">
        <v>40</v>
      </c>
      <c r="G905" s="8">
        <f>tblSalaries[[#This Row],[clean Salary (in local currency)]]*VLOOKUP(tblSalaries[[#This Row],[Currency]],tblXrate[],2,FALSE)</f>
        <v>5342.3750062327708</v>
      </c>
      <c r="H905" t="s">
        <v>1058</v>
      </c>
      <c r="I905" t="s">
        <v>20</v>
      </c>
      <c r="J905" t="s">
        <v>8</v>
      </c>
      <c r="K905" t="str">
        <f>VLOOKUP(tblSalaries[[#This Row],[Where do you work]],tblCountries[[Actual]:[Mapping]],2,FALSE)</f>
        <v>India</v>
      </c>
      <c r="L905" t="s">
        <v>9</v>
      </c>
      <c r="M905">
        <v>0.5</v>
      </c>
    </row>
    <row r="906" spans="2:13" ht="15" customHeight="1">
      <c r="B906" t="s">
        <v>2909</v>
      </c>
      <c r="C906" s="1">
        <v>41056.819050925929</v>
      </c>
      <c r="D906" s="4">
        <v>104000</v>
      </c>
      <c r="E906">
        <v>104000</v>
      </c>
      <c r="F906" t="s">
        <v>358</v>
      </c>
      <c r="G906" s="8">
        <f>tblSalaries[[#This Row],[clean Salary (in local currency)]]*VLOOKUP(tblSalaries[[#This Row],[Currency]],tblXrate[],2,FALSE)</f>
        <v>28310.79811950968</v>
      </c>
      <c r="H906" t="s">
        <v>14</v>
      </c>
      <c r="I906" t="s">
        <v>20</v>
      </c>
      <c r="J906" t="s">
        <v>179</v>
      </c>
      <c r="K906" t="str">
        <f>VLOOKUP(tblSalaries[[#This Row],[Where do you work]],tblCountries[[Actual]:[Mapping]],2,FALSE)</f>
        <v>UAE</v>
      </c>
      <c r="L906" t="s">
        <v>9</v>
      </c>
      <c r="M906">
        <v>11</v>
      </c>
    </row>
    <row r="907" spans="2:13" ht="15" customHeight="1">
      <c r="B907" t="s">
        <v>2910</v>
      </c>
      <c r="C907" s="1">
        <v>41056.820775462962</v>
      </c>
      <c r="D907" s="4">
        <v>20500</v>
      </c>
      <c r="E907">
        <v>20500</v>
      </c>
      <c r="F907" t="s">
        <v>22</v>
      </c>
      <c r="G907" s="8">
        <f>tblSalaries[[#This Row],[clean Salary (in local currency)]]*VLOOKUP(tblSalaries[[#This Row],[Currency]],tblXrate[],2,FALSE)</f>
        <v>26043.18849932796</v>
      </c>
      <c r="H907" t="s">
        <v>1059</v>
      </c>
      <c r="I907" t="s">
        <v>52</v>
      </c>
      <c r="J907" t="s">
        <v>75</v>
      </c>
      <c r="K907" t="str">
        <f>VLOOKUP(tblSalaries[[#This Row],[Where do you work]],tblCountries[[Actual]:[Mapping]],2,FALSE)</f>
        <v>Poland</v>
      </c>
      <c r="L907" t="s">
        <v>9</v>
      </c>
      <c r="M907">
        <v>8</v>
      </c>
    </row>
    <row r="908" spans="2:13" ht="15" customHeight="1">
      <c r="B908" t="s">
        <v>2911</v>
      </c>
      <c r="C908" s="1">
        <v>41056.846412037034</v>
      </c>
      <c r="D908" s="4" t="s">
        <v>884</v>
      </c>
      <c r="E908">
        <v>95000</v>
      </c>
      <c r="F908" t="s">
        <v>82</v>
      </c>
      <c r="G908" s="8">
        <f>tblSalaries[[#This Row],[clean Salary (in local currency)]]*VLOOKUP(tblSalaries[[#This Row],[Currency]],tblXrate[],2,FALSE)</f>
        <v>96891.417358250401</v>
      </c>
      <c r="H908" t="s">
        <v>1060</v>
      </c>
      <c r="I908" t="s">
        <v>20</v>
      </c>
      <c r="J908" t="s">
        <v>84</v>
      </c>
      <c r="K908" t="str">
        <f>VLOOKUP(tblSalaries[[#This Row],[Where do you work]],tblCountries[[Actual]:[Mapping]],2,FALSE)</f>
        <v>Australia</v>
      </c>
      <c r="L908" t="s">
        <v>25</v>
      </c>
      <c r="M908">
        <v>7</v>
      </c>
    </row>
    <row r="909" spans="2:13" ht="15" customHeight="1">
      <c r="B909" t="s">
        <v>2912</v>
      </c>
      <c r="C909" s="1">
        <v>41056.863344907404</v>
      </c>
      <c r="D909" s="4" t="s">
        <v>785</v>
      </c>
      <c r="E909">
        <v>144000</v>
      </c>
      <c r="F909" t="s">
        <v>40</v>
      </c>
      <c r="G909" s="8">
        <f>tblSalaries[[#This Row],[clean Salary (in local currency)]]*VLOOKUP(tblSalaries[[#This Row],[Currency]],tblXrate[],2,FALSE)</f>
        <v>2564.3400029917298</v>
      </c>
      <c r="H909" t="s">
        <v>1061</v>
      </c>
      <c r="I909" t="s">
        <v>488</v>
      </c>
      <c r="J909" t="s">
        <v>8</v>
      </c>
      <c r="K909" t="str">
        <f>VLOOKUP(tblSalaries[[#This Row],[Where do you work]],tblCountries[[Actual]:[Mapping]],2,FALSE)</f>
        <v>India</v>
      </c>
      <c r="L909" t="s">
        <v>9</v>
      </c>
      <c r="M909">
        <v>4</v>
      </c>
    </row>
    <row r="910" spans="2:13" ht="15" customHeight="1">
      <c r="B910" t="s">
        <v>2913</v>
      </c>
      <c r="C910" s="1">
        <v>41056.869386574072</v>
      </c>
      <c r="D910" s="4">
        <v>180000</v>
      </c>
      <c r="E910">
        <v>180000</v>
      </c>
      <c r="F910" t="s">
        <v>40</v>
      </c>
      <c r="G910" s="8">
        <f>tblSalaries[[#This Row],[clean Salary (in local currency)]]*VLOOKUP(tblSalaries[[#This Row],[Currency]],tblXrate[],2,FALSE)</f>
        <v>3205.4250037396623</v>
      </c>
      <c r="H910" t="s">
        <v>1062</v>
      </c>
      <c r="I910" t="s">
        <v>3999</v>
      </c>
      <c r="J910" t="s">
        <v>8</v>
      </c>
      <c r="K910" t="str">
        <f>VLOOKUP(tblSalaries[[#This Row],[Where do you work]],tblCountries[[Actual]:[Mapping]],2,FALSE)</f>
        <v>India</v>
      </c>
      <c r="L910" t="s">
        <v>13</v>
      </c>
      <c r="M910">
        <v>8</v>
      </c>
    </row>
    <row r="911" spans="2:13" ht="15" customHeight="1">
      <c r="B911" t="s">
        <v>2914</v>
      </c>
      <c r="C911" s="1">
        <v>41056.877858796295</v>
      </c>
      <c r="D911" s="4">
        <v>600000</v>
      </c>
      <c r="E911">
        <v>600000</v>
      </c>
      <c r="F911" t="s">
        <v>40</v>
      </c>
      <c r="G911" s="8">
        <f>tblSalaries[[#This Row],[clean Salary (in local currency)]]*VLOOKUP(tblSalaries[[#This Row],[Currency]],tblXrate[],2,FALSE)</f>
        <v>10684.750012465542</v>
      </c>
      <c r="H911" t="s">
        <v>108</v>
      </c>
      <c r="I911" t="s">
        <v>20</v>
      </c>
      <c r="J911" t="s">
        <v>8</v>
      </c>
      <c r="K911" t="str">
        <f>VLOOKUP(tblSalaries[[#This Row],[Where do you work]],tblCountries[[Actual]:[Mapping]],2,FALSE)</f>
        <v>India</v>
      </c>
      <c r="L911" t="s">
        <v>13</v>
      </c>
      <c r="M911">
        <v>8</v>
      </c>
    </row>
    <row r="912" spans="2:13" ht="15" customHeight="1">
      <c r="B912" t="s">
        <v>2915</v>
      </c>
      <c r="C912" s="1">
        <v>41056.890057870369</v>
      </c>
      <c r="D912" s="4">
        <v>150000</v>
      </c>
      <c r="E912">
        <v>150000</v>
      </c>
      <c r="F912" t="s">
        <v>6</v>
      </c>
      <c r="G912" s="8">
        <f>tblSalaries[[#This Row],[clean Salary (in local currency)]]*VLOOKUP(tblSalaries[[#This Row],[Currency]],tblXrate[],2,FALSE)</f>
        <v>150000</v>
      </c>
      <c r="H912" t="s">
        <v>488</v>
      </c>
      <c r="I912" t="s">
        <v>488</v>
      </c>
      <c r="J912" t="s">
        <v>15</v>
      </c>
      <c r="K912" t="str">
        <f>VLOOKUP(tblSalaries[[#This Row],[Where do you work]],tblCountries[[Actual]:[Mapping]],2,FALSE)</f>
        <v>USA</v>
      </c>
      <c r="L912" t="s">
        <v>9</v>
      </c>
      <c r="M912">
        <v>25</v>
      </c>
    </row>
    <row r="913" spans="2:13" ht="15" customHeight="1">
      <c r="B913" t="s">
        <v>2916</v>
      </c>
      <c r="C913" s="1">
        <v>41056.892152777778</v>
      </c>
      <c r="D913" s="4" t="s">
        <v>1063</v>
      </c>
      <c r="E913">
        <v>700000</v>
      </c>
      <c r="F913" t="s">
        <v>40</v>
      </c>
      <c r="G913" s="8">
        <f>tblSalaries[[#This Row],[clean Salary (in local currency)]]*VLOOKUP(tblSalaries[[#This Row],[Currency]],tblXrate[],2,FALSE)</f>
        <v>12465.541681209797</v>
      </c>
      <c r="H913" t="s">
        <v>1064</v>
      </c>
      <c r="I913" t="s">
        <v>52</v>
      </c>
      <c r="J913" t="s">
        <v>8</v>
      </c>
      <c r="K913" t="str">
        <f>VLOOKUP(tblSalaries[[#This Row],[Where do you work]],tblCountries[[Actual]:[Mapping]],2,FALSE)</f>
        <v>India</v>
      </c>
      <c r="L913" t="s">
        <v>9</v>
      </c>
      <c r="M913">
        <v>3</v>
      </c>
    </row>
    <row r="914" spans="2:13" ht="15" customHeight="1">
      <c r="B914" t="s">
        <v>2917</v>
      </c>
      <c r="C914" s="1">
        <v>41056.906006944446</v>
      </c>
      <c r="D914" s="4" t="s">
        <v>606</v>
      </c>
      <c r="E914">
        <v>15000</v>
      </c>
      <c r="F914" t="s">
        <v>22</v>
      </c>
      <c r="G914" s="8">
        <f>tblSalaries[[#This Row],[clean Salary (in local currency)]]*VLOOKUP(tblSalaries[[#This Row],[Currency]],tblXrate[],2,FALSE)</f>
        <v>19055.991584874118</v>
      </c>
      <c r="H914" t="s">
        <v>1065</v>
      </c>
      <c r="I914" t="s">
        <v>20</v>
      </c>
      <c r="J914" t="s">
        <v>1066</v>
      </c>
      <c r="K914" t="str">
        <f>VLOOKUP(tblSalaries[[#This Row],[Where do you work]],tblCountries[[Actual]:[Mapping]],2,FALSE)</f>
        <v>Slovenia</v>
      </c>
      <c r="L914" t="s">
        <v>9</v>
      </c>
      <c r="M914">
        <v>4</v>
      </c>
    </row>
    <row r="915" spans="2:13" ht="15" customHeight="1">
      <c r="B915" t="s">
        <v>2918</v>
      </c>
      <c r="C915" s="1">
        <v>41056.90966435185</v>
      </c>
      <c r="D915" s="4">
        <v>105000</v>
      </c>
      <c r="E915">
        <v>105000</v>
      </c>
      <c r="F915" t="s">
        <v>6</v>
      </c>
      <c r="G915" s="8">
        <f>tblSalaries[[#This Row],[clean Salary (in local currency)]]*VLOOKUP(tblSalaries[[#This Row],[Currency]],tblXrate[],2,FALSE)</f>
        <v>105000</v>
      </c>
      <c r="H915" t="s">
        <v>42</v>
      </c>
      <c r="I915" t="s">
        <v>20</v>
      </c>
      <c r="J915" t="s">
        <v>15</v>
      </c>
      <c r="K915" t="str">
        <f>VLOOKUP(tblSalaries[[#This Row],[Where do you work]],tblCountries[[Actual]:[Mapping]],2,FALSE)</f>
        <v>USA</v>
      </c>
      <c r="L915" t="s">
        <v>9</v>
      </c>
      <c r="M915">
        <v>20</v>
      </c>
    </row>
    <row r="916" spans="2:13" ht="15" customHeight="1">
      <c r="B916" t="s">
        <v>2919</v>
      </c>
      <c r="C916" s="1">
        <v>41056.920312499999</v>
      </c>
      <c r="D916" s="4">
        <v>24000</v>
      </c>
      <c r="E916">
        <v>24000</v>
      </c>
      <c r="F916" t="s">
        <v>6</v>
      </c>
      <c r="G916" s="8">
        <f>tblSalaries[[#This Row],[clean Salary (in local currency)]]*VLOOKUP(tblSalaries[[#This Row],[Currency]],tblXrate[],2,FALSE)</f>
        <v>24000</v>
      </c>
      <c r="H916" t="s">
        <v>42</v>
      </c>
      <c r="I916" t="s">
        <v>20</v>
      </c>
      <c r="J916" t="s">
        <v>8</v>
      </c>
      <c r="K916" t="str">
        <f>VLOOKUP(tblSalaries[[#This Row],[Where do you work]],tblCountries[[Actual]:[Mapping]],2,FALSE)</f>
        <v>India</v>
      </c>
      <c r="L916" t="s">
        <v>9</v>
      </c>
      <c r="M916">
        <v>3</v>
      </c>
    </row>
    <row r="917" spans="2:13" ht="15" customHeight="1">
      <c r="B917" t="s">
        <v>2920</v>
      </c>
      <c r="C917" s="1">
        <v>41056.931956018518</v>
      </c>
      <c r="D917" s="4" t="s">
        <v>1067</v>
      </c>
      <c r="E917">
        <v>50000</v>
      </c>
      <c r="F917" t="s">
        <v>69</v>
      </c>
      <c r="G917" s="8">
        <f>tblSalaries[[#This Row],[clean Salary (in local currency)]]*VLOOKUP(tblSalaries[[#This Row],[Currency]],tblXrate[],2,FALSE)</f>
        <v>78808.913603364199</v>
      </c>
      <c r="H917" t="s">
        <v>1068</v>
      </c>
      <c r="I917" t="s">
        <v>20</v>
      </c>
      <c r="J917" t="s">
        <v>71</v>
      </c>
      <c r="K917" t="str">
        <f>VLOOKUP(tblSalaries[[#This Row],[Where do you work]],tblCountries[[Actual]:[Mapping]],2,FALSE)</f>
        <v>UK</v>
      </c>
      <c r="L917" t="s">
        <v>13</v>
      </c>
      <c r="M917">
        <v>10</v>
      </c>
    </row>
    <row r="918" spans="2:13" ht="15" customHeight="1">
      <c r="B918" t="s">
        <v>2921</v>
      </c>
      <c r="C918" s="1">
        <v>41056.94122685185</v>
      </c>
      <c r="D918" s="4">
        <v>42000</v>
      </c>
      <c r="E918">
        <v>42000</v>
      </c>
      <c r="F918" t="s">
        <v>6</v>
      </c>
      <c r="G918" s="8">
        <f>tblSalaries[[#This Row],[clean Salary (in local currency)]]*VLOOKUP(tblSalaries[[#This Row],[Currency]],tblXrate[],2,FALSE)</f>
        <v>42000</v>
      </c>
      <c r="H918" t="s">
        <v>1069</v>
      </c>
      <c r="I918" t="s">
        <v>488</v>
      </c>
      <c r="J918" t="s">
        <v>133</v>
      </c>
      <c r="K918" t="str">
        <f>VLOOKUP(tblSalaries[[#This Row],[Where do you work]],tblCountries[[Actual]:[Mapping]],2,FALSE)</f>
        <v>Saudi Arabia</v>
      </c>
      <c r="L918" t="s">
        <v>13</v>
      </c>
      <c r="M918">
        <v>15</v>
      </c>
    </row>
    <row r="919" spans="2:13" ht="15" customHeight="1">
      <c r="B919" t="s">
        <v>2922</v>
      </c>
      <c r="C919" s="1">
        <v>41056.944884259261</v>
      </c>
      <c r="D919" s="4" t="s">
        <v>1070</v>
      </c>
      <c r="E919">
        <v>19200</v>
      </c>
      <c r="F919" t="s">
        <v>3900</v>
      </c>
      <c r="G919" s="8">
        <f>tblSalaries[[#This Row],[clean Salary (in local currency)]]*VLOOKUP(tblSalaries[[#This Row],[Currency]],tblXrate[],2,FALSE)</f>
        <v>9490.1984044603923</v>
      </c>
      <c r="H919" t="s">
        <v>1071</v>
      </c>
      <c r="I919" t="s">
        <v>20</v>
      </c>
      <c r="J919" t="s">
        <v>143</v>
      </c>
      <c r="K919" t="str">
        <f>VLOOKUP(tblSalaries[[#This Row],[Where do you work]],tblCountries[[Actual]:[Mapping]],2,FALSE)</f>
        <v>Brazil</v>
      </c>
      <c r="L919" t="s">
        <v>13</v>
      </c>
      <c r="M919">
        <v>8</v>
      </c>
    </row>
    <row r="920" spans="2:13" ht="15" customHeight="1">
      <c r="B920" t="s">
        <v>2923</v>
      </c>
      <c r="C920" s="1">
        <v>41056.957395833335</v>
      </c>
      <c r="D920" s="4">
        <v>60000</v>
      </c>
      <c r="E920">
        <v>60000</v>
      </c>
      <c r="F920" t="s">
        <v>6</v>
      </c>
      <c r="G920" s="8">
        <f>tblSalaries[[#This Row],[clean Salary (in local currency)]]*VLOOKUP(tblSalaries[[#This Row],[Currency]],tblXrate[],2,FALSE)</f>
        <v>60000</v>
      </c>
      <c r="H920" t="s">
        <v>356</v>
      </c>
      <c r="I920" t="s">
        <v>356</v>
      </c>
      <c r="J920" t="s">
        <v>171</v>
      </c>
      <c r="K920" t="str">
        <f>VLOOKUP(tblSalaries[[#This Row],[Where do you work]],tblCountries[[Actual]:[Mapping]],2,FALSE)</f>
        <v>Singapore</v>
      </c>
      <c r="L920" t="s">
        <v>9</v>
      </c>
      <c r="M920">
        <v>5</v>
      </c>
    </row>
    <row r="921" spans="2:13" ht="15" customHeight="1">
      <c r="B921" t="s">
        <v>2924</v>
      </c>
      <c r="C921" s="1">
        <v>41056.960659722223</v>
      </c>
      <c r="D921" s="4">
        <v>1000000</v>
      </c>
      <c r="E921">
        <v>1000000</v>
      </c>
      <c r="F921" t="s">
        <v>40</v>
      </c>
      <c r="G921" s="8">
        <f>tblSalaries[[#This Row],[clean Salary (in local currency)]]*VLOOKUP(tblSalaries[[#This Row],[Currency]],tblXrate[],2,FALSE)</f>
        <v>17807.916687442568</v>
      </c>
      <c r="H921" t="s">
        <v>1072</v>
      </c>
      <c r="I921" t="s">
        <v>52</v>
      </c>
      <c r="J921" t="s">
        <v>8</v>
      </c>
      <c r="K921" t="str">
        <f>VLOOKUP(tblSalaries[[#This Row],[Where do you work]],tblCountries[[Actual]:[Mapping]],2,FALSE)</f>
        <v>India</v>
      </c>
      <c r="L921" t="s">
        <v>13</v>
      </c>
      <c r="M921">
        <v>8</v>
      </c>
    </row>
    <row r="922" spans="2:13" ht="15" customHeight="1">
      <c r="B922" t="s">
        <v>2925</v>
      </c>
      <c r="C922" s="1">
        <v>41056.965289351851</v>
      </c>
      <c r="D922" s="4" t="s">
        <v>1073</v>
      </c>
      <c r="E922">
        <v>700000</v>
      </c>
      <c r="F922" t="s">
        <v>40</v>
      </c>
      <c r="G922" s="8">
        <f>tblSalaries[[#This Row],[clean Salary (in local currency)]]*VLOOKUP(tblSalaries[[#This Row],[Currency]],tblXrate[],2,FALSE)</f>
        <v>12465.541681209797</v>
      </c>
      <c r="H922" t="s">
        <v>207</v>
      </c>
      <c r="I922" t="s">
        <v>20</v>
      </c>
      <c r="J922" t="s">
        <v>8</v>
      </c>
      <c r="K922" t="str">
        <f>VLOOKUP(tblSalaries[[#This Row],[Where do you work]],tblCountries[[Actual]:[Mapping]],2,FALSE)</f>
        <v>India</v>
      </c>
      <c r="L922" t="s">
        <v>13</v>
      </c>
      <c r="M922">
        <v>1</v>
      </c>
    </row>
    <row r="923" spans="2:13" ht="15" customHeight="1">
      <c r="B923" t="s">
        <v>2926</v>
      </c>
      <c r="C923" s="1">
        <v>41056.980902777781</v>
      </c>
      <c r="D923" s="4">
        <v>20571</v>
      </c>
      <c r="E923">
        <v>20571</v>
      </c>
      <c r="F923" t="s">
        <v>6</v>
      </c>
      <c r="G923" s="8">
        <f>tblSalaries[[#This Row],[clean Salary (in local currency)]]*VLOOKUP(tblSalaries[[#This Row],[Currency]],tblXrate[],2,FALSE)</f>
        <v>20571</v>
      </c>
      <c r="H923" t="s">
        <v>29</v>
      </c>
      <c r="I923" t="s">
        <v>4001</v>
      </c>
      <c r="J923" t="s">
        <v>1074</v>
      </c>
      <c r="K923" t="str">
        <f>VLOOKUP(tblSalaries[[#This Row],[Where do you work]],tblCountries[[Actual]:[Mapping]],2,FALSE)</f>
        <v>Albania</v>
      </c>
      <c r="L923" t="s">
        <v>9</v>
      </c>
      <c r="M923">
        <v>8</v>
      </c>
    </row>
    <row r="924" spans="2:13" ht="15" customHeight="1">
      <c r="B924" t="s">
        <v>2927</v>
      </c>
      <c r="C924" s="1">
        <v>41056.988437499997</v>
      </c>
      <c r="D924" s="4">
        <v>290</v>
      </c>
      <c r="E924">
        <v>3480</v>
      </c>
      <c r="F924" t="s">
        <v>6</v>
      </c>
      <c r="G924" s="8">
        <f>tblSalaries[[#This Row],[clean Salary (in local currency)]]*VLOOKUP(tblSalaries[[#This Row],[Currency]],tblXrate[],2,FALSE)</f>
        <v>3480</v>
      </c>
      <c r="H924" t="s">
        <v>1075</v>
      </c>
      <c r="I924" t="s">
        <v>52</v>
      </c>
      <c r="J924" t="s">
        <v>17</v>
      </c>
      <c r="K924" t="str">
        <f>VLOOKUP(tblSalaries[[#This Row],[Where do you work]],tblCountries[[Actual]:[Mapping]],2,FALSE)</f>
        <v>Pakistan</v>
      </c>
      <c r="L924" t="s">
        <v>13</v>
      </c>
      <c r="M924">
        <v>6</v>
      </c>
    </row>
    <row r="925" spans="2:13" ht="15" customHeight="1">
      <c r="B925" t="s">
        <v>2928</v>
      </c>
      <c r="C925" s="1">
        <v>41056.990312499998</v>
      </c>
      <c r="D925" s="4">
        <v>18060</v>
      </c>
      <c r="E925">
        <v>18060</v>
      </c>
      <c r="F925" t="s">
        <v>6</v>
      </c>
      <c r="G925" s="8">
        <f>tblSalaries[[#This Row],[clean Salary (in local currency)]]*VLOOKUP(tblSalaries[[#This Row],[Currency]],tblXrate[],2,FALSE)</f>
        <v>18060</v>
      </c>
      <c r="H925" t="s">
        <v>1076</v>
      </c>
      <c r="I925" t="s">
        <v>3999</v>
      </c>
      <c r="J925" t="s">
        <v>347</v>
      </c>
      <c r="K925" t="str">
        <f>VLOOKUP(tblSalaries[[#This Row],[Where do you work]],tblCountries[[Actual]:[Mapping]],2,FALSE)</f>
        <v>Philippines</v>
      </c>
      <c r="L925" t="s">
        <v>9</v>
      </c>
      <c r="M925">
        <v>12</v>
      </c>
    </row>
    <row r="926" spans="2:13" ht="15" customHeight="1">
      <c r="B926" t="s">
        <v>2929</v>
      </c>
      <c r="C926" s="1">
        <v>41056.991261574076</v>
      </c>
      <c r="D926" s="4" t="s">
        <v>520</v>
      </c>
      <c r="E926">
        <v>30000</v>
      </c>
      <c r="F926" t="s">
        <v>6</v>
      </c>
      <c r="G926" s="8">
        <f>tblSalaries[[#This Row],[clean Salary (in local currency)]]*VLOOKUP(tblSalaries[[#This Row],[Currency]],tblXrate[],2,FALSE)</f>
        <v>30000</v>
      </c>
      <c r="H926" t="s">
        <v>1077</v>
      </c>
      <c r="I926" t="s">
        <v>310</v>
      </c>
      <c r="J926" t="s">
        <v>1078</v>
      </c>
      <c r="K926" t="str">
        <f>VLOOKUP(tblSalaries[[#This Row],[Where do you work]],tblCountries[[Actual]:[Mapping]],2,FALSE)</f>
        <v>iran</v>
      </c>
      <c r="L926" t="s">
        <v>18</v>
      </c>
      <c r="M926">
        <v>30</v>
      </c>
    </row>
    <row r="927" spans="2:13" ht="15" customHeight="1">
      <c r="B927" t="s">
        <v>2930</v>
      </c>
      <c r="C927" s="1">
        <v>41056.995000000003</v>
      </c>
      <c r="D927" s="4" t="s">
        <v>1079</v>
      </c>
      <c r="E927">
        <v>24000</v>
      </c>
      <c r="F927" t="s">
        <v>6</v>
      </c>
      <c r="G927" s="8">
        <f>tblSalaries[[#This Row],[clean Salary (in local currency)]]*VLOOKUP(tblSalaries[[#This Row],[Currency]],tblXrate[],2,FALSE)</f>
        <v>24000</v>
      </c>
      <c r="H927" t="s">
        <v>1080</v>
      </c>
      <c r="I927" t="s">
        <v>52</v>
      </c>
      <c r="J927" t="s">
        <v>8</v>
      </c>
      <c r="K927" t="str">
        <f>VLOOKUP(tblSalaries[[#This Row],[Where do you work]],tblCountries[[Actual]:[Mapping]],2,FALSE)</f>
        <v>India</v>
      </c>
      <c r="L927" t="s">
        <v>9</v>
      </c>
      <c r="M927">
        <v>10</v>
      </c>
    </row>
    <row r="928" spans="2:13" ht="15" customHeight="1">
      <c r="B928" t="s">
        <v>2931</v>
      </c>
      <c r="C928" s="1">
        <v>41057.00744212963</v>
      </c>
      <c r="D928" s="4">
        <v>63200</v>
      </c>
      <c r="E928">
        <v>63200</v>
      </c>
      <c r="F928" t="s">
        <v>22</v>
      </c>
      <c r="G928" s="8">
        <f>tblSalaries[[#This Row],[clean Salary (in local currency)]]*VLOOKUP(tblSalaries[[#This Row],[Currency]],tblXrate[],2,FALSE)</f>
        <v>80289.244544269619</v>
      </c>
      <c r="H928" t="s">
        <v>356</v>
      </c>
      <c r="I928" t="s">
        <v>356</v>
      </c>
      <c r="J928" t="s">
        <v>106</v>
      </c>
      <c r="K928" t="str">
        <f>VLOOKUP(tblSalaries[[#This Row],[Where do you work]],tblCountries[[Actual]:[Mapping]],2,FALSE)</f>
        <v>France</v>
      </c>
      <c r="L928" t="s">
        <v>9</v>
      </c>
      <c r="M928">
        <v>3</v>
      </c>
    </row>
    <row r="929" spans="2:13" ht="15" customHeight="1">
      <c r="B929" t="s">
        <v>2932</v>
      </c>
      <c r="C929" s="1">
        <v>41057.012106481481</v>
      </c>
      <c r="D929" s="4">
        <v>70000</v>
      </c>
      <c r="E929">
        <v>70000</v>
      </c>
      <c r="F929" t="s">
        <v>6</v>
      </c>
      <c r="G929" s="8">
        <f>tblSalaries[[#This Row],[clean Salary (in local currency)]]*VLOOKUP(tblSalaries[[#This Row],[Currency]],tblXrate[],2,FALSE)</f>
        <v>70000</v>
      </c>
      <c r="H929" t="s">
        <v>1081</v>
      </c>
      <c r="I929" t="s">
        <v>52</v>
      </c>
      <c r="J929" t="s">
        <v>15</v>
      </c>
      <c r="K929" t="str">
        <f>VLOOKUP(tblSalaries[[#This Row],[Where do you work]],tblCountries[[Actual]:[Mapping]],2,FALSE)</f>
        <v>USA</v>
      </c>
      <c r="L929" t="s">
        <v>9</v>
      </c>
      <c r="M929">
        <v>4</v>
      </c>
    </row>
    <row r="930" spans="2:13" ht="15" customHeight="1">
      <c r="B930" t="s">
        <v>2933</v>
      </c>
      <c r="C930" s="1">
        <v>41057.020092592589</v>
      </c>
      <c r="D930" s="4" t="s">
        <v>896</v>
      </c>
      <c r="E930">
        <v>480000</v>
      </c>
      <c r="F930" t="s">
        <v>40</v>
      </c>
      <c r="G930" s="8">
        <f>tblSalaries[[#This Row],[clean Salary (in local currency)]]*VLOOKUP(tblSalaries[[#This Row],[Currency]],tblXrate[],2,FALSE)</f>
        <v>8547.8000099724322</v>
      </c>
      <c r="H930" t="s">
        <v>52</v>
      </c>
      <c r="I930" t="s">
        <v>52</v>
      </c>
      <c r="J930" t="s">
        <v>8</v>
      </c>
      <c r="K930" t="str">
        <f>VLOOKUP(tblSalaries[[#This Row],[Where do you work]],tblCountries[[Actual]:[Mapping]],2,FALSE)</f>
        <v>India</v>
      </c>
      <c r="L930" t="s">
        <v>18</v>
      </c>
      <c r="M930">
        <v>2</v>
      </c>
    </row>
    <row r="931" spans="2:13" ht="15" customHeight="1">
      <c r="B931" t="s">
        <v>2934</v>
      </c>
      <c r="C931" s="1">
        <v>41057.025231481479</v>
      </c>
      <c r="D931" s="4" t="s">
        <v>1083</v>
      </c>
      <c r="E931">
        <v>600000</v>
      </c>
      <c r="F931" t="s">
        <v>40</v>
      </c>
      <c r="G931" s="8">
        <f>tblSalaries[[#This Row],[clean Salary (in local currency)]]*VLOOKUP(tblSalaries[[#This Row],[Currency]],tblXrate[],2,FALSE)</f>
        <v>10684.750012465542</v>
      </c>
      <c r="H931" t="s">
        <v>1084</v>
      </c>
      <c r="I931" t="s">
        <v>20</v>
      </c>
      <c r="J931" t="s">
        <v>8</v>
      </c>
      <c r="K931" t="str">
        <f>VLOOKUP(tblSalaries[[#This Row],[Where do you work]],tblCountries[[Actual]:[Mapping]],2,FALSE)</f>
        <v>India</v>
      </c>
      <c r="L931" t="s">
        <v>9</v>
      </c>
      <c r="M931">
        <v>11</v>
      </c>
    </row>
    <row r="932" spans="2:13" ht="15" customHeight="1">
      <c r="B932" t="s">
        <v>2935</v>
      </c>
      <c r="C932" s="1">
        <v>41057.030324074076</v>
      </c>
      <c r="D932" s="4" t="s">
        <v>1085</v>
      </c>
      <c r="E932">
        <v>600000</v>
      </c>
      <c r="F932" t="s">
        <v>40</v>
      </c>
      <c r="G932" s="8">
        <f>tblSalaries[[#This Row],[clean Salary (in local currency)]]*VLOOKUP(tblSalaries[[#This Row],[Currency]],tblXrate[],2,FALSE)</f>
        <v>10684.750012465542</v>
      </c>
      <c r="H932" t="s">
        <v>749</v>
      </c>
      <c r="I932" t="s">
        <v>20</v>
      </c>
      <c r="J932" t="s">
        <v>8</v>
      </c>
      <c r="K932" t="str">
        <f>VLOOKUP(tblSalaries[[#This Row],[Where do you work]],tblCountries[[Actual]:[Mapping]],2,FALSE)</f>
        <v>India</v>
      </c>
      <c r="L932" t="s">
        <v>18</v>
      </c>
      <c r="M932">
        <v>4</v>
      </c>
    </row>
    <row r="933" spans="2:13" ht="15" customHeight="1">
      <c r="B933" t="s">
        <v>2936</v>
      </c>
      <c r="C933" s="1">
        <v>41057.033599537041</v>
      </c>
      <c r="D933" s="4">
        <v>20000</v>
      </c>
      <c r="E933">
        <v>20000</v>
      </c>
      <c r="F933" t="s">
        <v>6</v>
      </c>
      <c r="G933" s="8">
        <f>tblSalaries[[#This Row],[clean Salary (in local currency)]]*VLOOKUP(tblSalaries[[#This Row],[Currency]],tblXrate[],2,FALSE)</f>
        <v>20000</v>
      </c>
      <c r="H933" t="s">
        <v>1046</v>
      </c>
      <c r="I933" t="s">
        <v>310</v>
      </c>
      <c r="J933" t="s">
        <v>1086</v>
      </c>
      <c r="K933" t="str">
        <f>VLOOKUP(tblSalaries[[#This Row],[Where do you work]],tblCountries[[Actual]:[Mapping]],2,FALSE)</f>
        <v>Zambia</v>
      </c>
      <c r="L933" t="s">
        <v>13</v>
      </c>
      <c r="M933">
        <v>2</v>
      </c>
    </row>
    <row r="934" spans="2:13" ht="15" customHeight="1">
      <c r="B934" t="s">
        <v>2937</v>
      </c>
      <c r="C934" s="1">
        <v>41057.053668981483</v>
      </c>
      <c r="D934" s="4" t="s">
        <v>1087</v>
      </c>
      <c r="E934">
        <v>42000</v>
      </c>
      <c r="F934" t="s">
        <v>22</v>
      </c>
      <c r="G934" s="8">
        <f>tblSalaries[[#This Row],[clean Salary (in local currency)]]*VLOOKUP(tblSalaries[[#This Row],[Currency]],tblXrate[],2,FALSE)</f>
        <v>53356.776437647524</v>
      </c>
      <c r="H934" t="s">
        <v>356</v>
      </c>
      <c r="I934" t="s">
        <v>356</v>
      </c>
      <c r="J934" t="s">
        <v>24</v>
      </c>
      <c r="K934" t="str">
        <f>VLOOKUP(tblSalaries[[#This Row],[Where do you work]],tblCountries[[Actual]:[Mapping]],2,FALSE)</f>
        <v>Germany</v>
      </c>
      <c r="L934" t="s">
        <v>18</v>
      </c>
      <c r="M934">
        <v>3</v>
      </c>
    </row>
    <row r="935" spans="2:13" ht="15" customHeight="1">
      <c r="B935" t="s">
        <v>2938</v>
      </c>
      <c r="C935" s="1">
        <v>41057.062025462961</v>
      </c>
      <c r="D935" s="4">
        <v>3000</v>
      </c>
      <c r="E935">
        <v>36000</v>
      </c>
      <c r="F935" t="s">
        <v>6</v>
      </c>
      <c r="G935" s="8">
        <f>tblSalaries[[#This Row],[clean Salary (in local currency)]]*VLOOKUP(tblSalaries[[#This Row],[Currency]],tblXrate[],2,FALSE)</f>
        <v>36000</v>
      </c>
      <c r="H935" t="s">
        <v>310</v>
      </c>
      <c r="I935" t="s">
        <v>310</v>
      </c>
      <c r="J935" t="s">
        <v>126</v>
      </c>
      <c r="K935" t="str">
        <f>VLOOKUP(tblSalaries[[#This Row],[Where do you work]],tblCountries[[Actual]:[Mapping]],2,FALSE)</f>
        <v>UAE</v>
      </c>
      <c r="L935" t="s">
        <v>9</v>
      </c>
      <c r="M935">
        <v>4.5</v>
      </c>
    </row>
    <row r="936" spans="2:13" ht="15" customHeight="1">
      <c r="B936" t="s">
        <v>2939</v>
      </c>
      <c r="C936" s="1">
        <v>41057.062835648147</v>
      </c>
      <c r="D936" s="4">
        <v>57000</v>
      </c>
      <c r="E936">
        <v>57000</v>
      </c>
      <c r="F936" t="s">
        <v>6</v>
      </c>
      <c r="G936" s="8">
        <f>tblSalaries[[#This Row],[clean Salary (in local currency)]]*VLOOKUP(tblSalaries[[#This Row],[Currency]],tblXrate[],2,FALSE)</f>
        <v>57000</v>
      </c>
      <c r="H936" t="s">
        <v>1088</v>
      </c>
      <c r="I936" t="s">
        <v>279</v>
      </c>
      <c r="J936" t="s">
        <v>15</v>
      </c>
      <c r="K936" t="str">
        <f>VLOOKUP(tblSalaries[[#This Row],[Where do you work]],tblCountries[[Actual]:[Mapping]],2,FALSE)</f>
        <v>USA</v>
      </c>
      <c r="L936" t="s">
        <v>18</v>
      </c>
      <c r="M936">
        <v>4</v>
      </c>
    </row>
    <row r="937" spans="2:13" ht="15" customHeight="1">
      <c r="B937" t="s">
        <v>2940</v>
      </c>
      <c r="C937" s="1">
        <v>41057.074641203704</v>
      </c>
      <c r="D937" s="4">
        <v>135000</v>
      </c>
      <c r="E937">
        <v>135000</v>
      </c>
      <c r="F937" t="s">
        <v>6</v>
      </c>
      <c r="G937" s="8">
        <f>tblSalaries[[#This Row],[clean Salary (in local currency)]]*VLOOKUP(tblSalaries[[#This Row],[Currency]],tblXrate[],2,FALSE)</f>
        <v>135000</v>
      </c>
      <c r="H937" t="s">
        <v>1089</v>
      </c>
      <c r="I937" t="s">
        <v>52</v>
      </c>
      <c r="J937" t="s">
        <v>15</v>
      </c>
      <c r="K937" t="str">
        <f>VLOOKUP(tblSalaries[[#This Row],[Where do you work]],tblCountries[[Actual]:[Mapping]],2,FALSE)</f>
        <v>USA</v>
      </c>
      <c r="L937" t="s">
        <v>13</v>
      </c>
      <c r="M937">
        <v>15</v>
      </c>
    </row>
    <row r="938" spans="2:13" ht="15" customHeight="1">
      <c r="B938" t="s">
        <v>2941</v>
      </c>
      <c r="C938" s="1">
        <v>41057.100844907407</v>
      </c>
      <c r="D938" s="4">
        <v>75000</v>
      </c>
      <c r="E938">
        <v>75000</v>
      </c>
      <c r="F938" t="s">
        <v>22</v>
      </c>
      <c r="G938" s="8">
        <f>tblSalaries[[#This Row],[clean Salary (in local currency)]]*VLOOKUP(tblSalaries[[#This Row],[Currency]],tblXrate[],2,FALSE)</f>
        <v>95279.957924370581</v>
      </c>
      <c r="H938" t="s">
        <v>1090</v>
      </c>
      <c r="I938" t="s">
        <v>20</v>
      </c>
      <c r="J938" t="s">
        <v>628</v>
      </c>
      <c r="K938" t="str">
        <f>VLOOKUP(tblSalaries[[#This Row],[Where do you work]],tblCountries[[Actual]:[Mapping]],2,FALSE)</f>
        <v>Netherlands</v>
      </c>
      <c r="L938" t="s">
        <v>9</v>
      </c>
      <c r="M938">
        <v>4</v>
      </c>
    </row>
    <row r="939" spans="2:13" ht="15" customHeight="1">
      <c r="B939" t="s">
        <v>2942</v>
      </c>
      <c r="C939" s="1">
        <v>41057.148773148147</v>
      </c>
      <c r="D939" s="4">
        <v>45000</v>
      </c>
      <c r="E939">
        <v>45000</v>
      </c>
      <c r="F939" t="s">
        <v>22</v>
      </c>
      <c r="G939" s="8">
        <f>tblSalaries[[#This Row],[clean Salary (in local currency)]]*VLOOKUP(tblSalaries[[#This Row],[Currency]],tblXrate[],2,FALSE)</f>
        <v>57167.974754622352</v>
      </c>
      <c r="H939" t="s">
        <v>1091</v>
      </c>
      <c r="I939" t="s">
        <v>20</v>
      </c>
      <c r="J939" t="s">
        <v>1092</v>
      </c>
      <c r="K939" t="str">
        <f>VLOOKUP(tblSalaries[[#This Row],[Where do you work]],tblCountries[[Actual]:[Mapping]],2,FALSE)</f>
        <v>Netherlands</v>
      </c>
      <c r="L939" t="s">
        <v>18</v>
      </c>
      <c r="M939">
        <v>10</v>
      </c>
    </row>
    <row r="940" spans="2:13" ht="15" customHeight="1">
      <c r="B940" t="s">
        <v>2943</v>
      </c>
      <c r="C940" s="1">
        <v>41057.155555555553</v>
      </c>
      <c r="D940" s="4" t="s">
        <v>1093</v>
      </c>
      <c r="E940">
        <v>2000000</v>
      </c>
      <c r="F940" t="s">
        <v>3984</v>
      </c>
      <c r="G940" s="8">
        <f>tblSalaries[[#This Row],[clean Salary (in local currency)]]*VLOOKUP(tblSalaries[[#This Row],[Currency]],tblXrate[],2,FALSE)</f>
        <v>12326.656394453004</v>
      </c>
      <c r="H940" t="s">
        <v>1094</v>
      </c>
      <c r="I940" t="s">
        <v>52</v>
      </c>
      <c r="J940" t="s">
        <v>870</v>
      </c>
      <c r="K940" t="str">
        <f>VLOOKUP(tblSalaries[[#This Row],[Where do you work]],tblCountries[[Actual]:[Mapping]],2,FALSE)</f>
        <v>Nigeria</v>
      </c>
      <c r="L940" t="s">
        <v>9</v>
      </c>
      <c r="M940">
        <v>5</v>
      </c>
    </row>
    <row r="941" spans="2:13" ht="15" customHeight="1">
      <c r="B941" t="s">
        <v>2944</v>
      </c>
      <c r="C941" s="1">
        <v>41057.170300925929</v>
      </c>
      <c r="D941" s="4">
        <v>8000</v>
      </c>
      <c r="E941">
        <v>8000</v>
      </c>
      <c r="F941" t="s">
        <v>6</v>
      </c>
      <c r="G941" s="8">
        <f>tblSalaries[[#This Row],[clean Salary (in local currency)]]*VLOOKUP(tblSalaries[[#This Row],[Currency]],tblXrate[],2,FALSE)</f>
        <v>8000</v>
      </c>
      <c r="H941" t="s">
        <v>167</v>
      </c>
      <c r="I941" t="s">
        <v>20</v>
      </c>
      <c r="J941" t="s">
        <v>8</v>
      </c>
      <c r="K941" t="str">
        <f>VLOOKUP(tblSalaries[[#This Row],[Where do you work]],tblCountries[[Actual]:[Mapping]],2,FALSE)</f>
        <v>India</v>
      </c>
      <c r="L941" t="s">
        <v>25</v>
      </c>
      <c r="M941">
        <v>5</v>
      </c>
    </row>
    <row r="942" spans="2:13" ht="15" customHeight="1">
      <c r="B942" t="s">
        <v>2945</v>
      </c>
      <c r="C942" s="1">
        <v>41057.194918981484</v>
      </c>
      <c r="D942" s="4" t="s">
        <v>1095</v>
      </c>
      <c r="E942">
        <v>48000</v>
      </c>
      <c r="F942" t="s">
        <v>6</v>
      </c>
      <c r="G942" s="8">
        <f>tblSalaries[[#This Row],[clean Salary (in local currency)]]*VLOOKUP(tblSalaries[[#This Row],[Currency]],tblXrate[],2,FALSE)</f>
        <v>48000</v>
      </c>
      <c r="H942" t="s">
        <v>1096</v>
      </c>
      <c r="I942" t="s">
        <v>52</v>
      </c>
      <c r="J942" t="s">
        <v>106</v>
      </c>
      <c r="K942" t="str">
        <f>VLOOKUP(tblSalaries[[#This Row],[Where do you work]],tblCountries[[Actual]:[Mapping]],2,FALSE)</f>
        <v>France</v>
      </c>
      <c r="L942" t="s">
        <v>9</v>
      </c>
      <c r="M942">
        <v>5</v>
      </c>
    </row>
    <row r="943" spans="2:13" ht="15" customHeight="1">
      <c r="B943" t="s">
        <v>2946</v>
      </c>
      <c r="C943" s="1">
        <v>41057.213703703703</v>
      </c>
      <c r="D943" s="4">
        <v>40000</v>
      </c>
      <c r="E943">
        <v>40000</v>
      </c>
      <c r="F943" t="s">
        <v>6</v>
      </c>
      <c r="G943" s="8">
        <f>tblSalaries[[#This Row],[clean Salary (in local currency)]]*VLOOKUP(tblSalaries[[#This Row],[Currency]],tblXrate[],2,FALSE)</f>
        <v>40000</v>
      </c>
      <c r="H943" t="s">
        <v>256</v>
      </c>
      <c r="I943" t="s">
        <v>20</v>
      </c>
      <c r="J943" t="s">
        <v>1097</v>
      </c>
      <c r="K943" t="str">
        <f>VLOOKUP(tblSalaries[[#This Row],[Where do you work]],tblCountries[[Actual]:[Mapping]],2,FALSE)</f>
        <v>New Zealand</v>
      </c>
      <c r="L943" t="s">
        <v>9</v>
      </c>
      <c r="M943">
        <v>5</v>
      </c>
    </row>
    <row r="944" spans="2:13" ht="15" customHeight="1">
      <c r="B944" t="s">
        <v>2947</v>
      </c>
      <c r="C944" s="1">
        <v>41057.214722222219</v>
      </c>
      <c r="D944" s="4" t="s">
        <v>1098</v>
      </c>
      <c r="E944">
        <v>75000</v>
      </c>
      <c r="F944" t="s">
        <v>670</v>
      </c>
      <c r="G944" s="8">
        <f>tblSalaries[[#This Row],[clean Salary (in local currency)]]*VLOOKUP(tblSalaries[[#This Row],[Currency]],tblXrate[],2,FALSE)</f>
        <v>59819.107020370408</v>
      </c>
      <c r="H944" t="s">
        <v>392</v>
      </c>
      <c r="I944" t="s">
        <v>20</v>
      </c>
      <c r="J944" t="s">
        <v>1099</v>
      </c>
      <c r="K944" t="str">
        <f>VLOOKUP(tblSalaries[[#This Row],[Where do you work]],tblCountries[[Actual]:[Mapping]],2,FALSE)</f>
        <v>New Zealand</v>
      </c>
      <c r="L944" t="s">
        <v>9</v>
      </c>
      <c r="M944">
        <v>10</v>
      </c>
    </row>
    <row r="945" spans="2:13" ht="15" customHeight="1">
      <c r="B945" t="s">
        <v>2948</v>
      </c>
      <c r="C945" s="1">
        <v>41057.217106481483</v>
      </c>
      <c r="D945" s="4">
        <v>150000</v>
      </c>
      <c r="E945">
        <v>150000</v>
      </c>
      <c r="F945" t="s">
        <v>6</v>
      </c>
      <c r="G945" s="8">
        <f>tblSalaries[[#This Row],[clean Salary (in local currency)]]*VLOOKUP(tblSalaries[[#This Row],[Currency]],tblXrate[],2,FALSE)</f>
        <v>150000</v>
      </c>
      <c r="H945" t="s">
        <v>1100</v>
      </c>
      <c r="I945" t="s">
        <v>20</v>
      </c>
      <c r="J945" t="s">
        <v>46</v>
      </c>
      <c r="K945" t="str">
        <f>VLOOKUP(tblSalaries[[#This Row],[Where do you work]],tblCountries[[Actual]:[Mapping]],2,FALSE)</f>
        <v>Switzerland</v>
      </c>
      <c r="L945" t="s">
        <v>25</v>
      </c>
      <c r="M945">
        <v>20</v>
      </c>
    </row>
    <row r="946" spans="2:13" ht="15" customHeight="1">
      <c r="B946" t="s">
        <v>2949</v>
      </c>
      <c r="C946" s="1">
        <v>41057.222696759258</v>
      </c>
      <c r="D946" s="4">
        <v>80000</v>
      </c>
      <c r="E946">
        <v>80000</v>
      </c>
      <c r="F946" t="s">
        <v>82</v>
      </c>
      <c r="G946" s="8">
        <f>tblSalaries[[#This Row],[clean Salary (in local currency)]]*VLOOKUP(tblSalaries[[#This Row],[Currency]],tblXrate[],2,FALSE)</f>
        <v>81592.772512210868</v>
      </c>
      <c r="H946" t="s">
        <v>1101</v>
      </c>
      <c r="I946" t="s">
        <v>52</v>
      </c>
      <c r="J946" t="s">
        <v>84</v>
      </c>
      <c r="K946" t="str">
        <f>VLOOKUP(tblSalaries[[#This Row],[Where do you work]],tblCountries[[Actual]:[Mapping]],2,FALSE)</f>
        <v>Australia</v>
      </c>
      <c r="L946" t="s">
        <v>9</v>
      </c>
      <c r="M946">
        <v>25</v>
      </c>
    </row>
    <row r="947" spans="2:13" ht="15" customHeight="1">
      <c r="B947" t="s">
        <v>2950</v>
      </c>
      <c r="C947" s="1">
        <v>41057.242314814815</v>
      </c>
      <c r="D947" s="4">
        <v>95000</v>
      </c>
      <c r="E947">
        <v>95000</v>
      </c>
      <c r="F947" t="s">
        <v>82</v>
      </c>
      <c r="G947" s="8">
        <f>tblSalaries[[#This Row],[clean Salary (in local currency)]]*VLOOKUP(tblSalaries[[#This Row],[Currency]],tblXrate[],2,FALSE)</f>
        <v>96891.417358250401</v>
      </c>
      <c r="H947" t="s">
        <v>160</v>
      </c>
      <c r="I947" t="s">
        <v>20</v>
      </c>
      <c r="J947" t="s">
        <v>84</v>
      </c>
      <c r="K947" t="str">
        <f>VLOOKUP(tblSalaries[[#This Row],[Where do you work]],tblCountries[[Actual]:[Mapping]],2,FALSE)</f>
        <v>Australia</v>
      </c>
      <c r="L947" t="s">
        <v>18</v>
      </c>
      <c r="M947">
        <v>20</v>
      </c>
    </row>
    <row r="948" spans="2:13" ht="15" customHeight="1">
      <c r="B948" t="s">
        <v>2951</v>
      </c>
      <c r="C948" s="1">
        <v>41057.24386574074</v>
      </c>
      <c r="D948" s="4" t="s">
        <v>1102</v>
      </c>
      <c r="E948">
        <v>90000</v>
      </c>
      <c r="F948" t="s">
        <v>82</v>
      </c>
      <c r="G948" s="8">
        <f>tblSalaries[[#This Row],[clean Salary (in local currency)]]*VLOOKUP(tblSalaries[[#This Row],[Currency]],tblXrate[],2,FALSE)</f>
        <v>91791.869076237213</v>
      </c>
      <c r="H948" t="s">
        <v>926</v>
      </c>
      <c r="I948" t="s">
        <v>20</v>
      </c>
      <c r="J948" t="s">
        <v>84</v>
      </c>
      <c r="K948" t="str">
        <f>VLOOKUP(tblSalaries[[#This Row],[Where do you work]],tblCountries[[Actual]:[Mapping]],2,FALSE)</f>
        <v>Australia</v>
      </c>
      <c r="L948" t="s">
        <v>9</v>
      </c>
      <c r="M948">
        <v>13</v>
      </c>
    </row>
    <row r="949" spans="2:13" ht="15" customHeight="1">
      <c r="B949" t="s">
        <v>2952</v>
      </c>
      <c r="C949" s="1">
        <v>41057.243981481479</v>
      </c>
      <c r="D949" s="4">
        <v>15000</v>
      </c>
      <c r="E949">
        <v>15000</v>
      </c>
      <c r="F949" t="s">
        <v>6</v>
      </c>
      <c r="G949" s="8">
        <f>tblSalaries[[#This Row],[clean Salary (in local currency)]]*VLOOKUP(tblSalaries[[#This Row],[Currency]],tblXrate[],2,FALSE)</f>
        <v>15000</v>
      </c>
      <c r="H949" t="s">
        <v>1103</v>
      </c>
      <c r="I949" t="s">
        <v>20</v>
      </c>
      <c r="J949" t="s">
        <v>8</v>
      </c>
      <c r="K949" t="str">
        <f>VLOOKUP(tblSalaries[[#This Row],[Where do you work]],tblCountries[[Actual]:[Mapping]],2,FALSE)</f>
        <v>India</v>
      </c>
      <c r="L949" t="s">
        <v>18</v>
      </c>
      <c r="M949">
        <v>2</v>
      </c>
    </row>
    <row r="950" spans="2:13" ht="15" customHeight="1">
      <c r="B950" t="s">
        <v>2953</v>
      </c>
      <c r="C950" s="1">
        <v>41057.267777777779</v>
      </c>
      <c r="D950" s="4" t="s">
        <v>1104</v>
      </c>
      <c r="E950">
        <v>65000</v>
      </c>
      <c r="F950" t="s">
        <v>82</v>
      </c>
      <c r="G950" s="8">
        <f>tblSalaries[[#This Row],[clean Salary (in local currency)]]*VLOOKUP(tblSalaries[[#This Row],[Currency]],tblXrate[],2,FALSE)</f>
        <v>66294.12766617132</v>
      </c>
      <c r="H950" t="s">
        <v>1105</v>
      </c>
      <c r="I950" t="s">
        <v>52</v>
      </c>
      <c r="J950" t="s">
        <v>84</v>
      </c>
      <c r="K950" t="str">
        <f>VLOOKUP(tblSalaries[[#This Row],[Where do you work]],tblCountries[[Actual]:[Mapping]],2,FALSE)</f>
        <v>Australia</v>
      </c>
      <c r="L950" t="s">
        <v>18</v>
      </c>
      <c r="M950">
        <v>5</v>
      </c>
    </row>
    <row r="951" spans="2:13" ht="15" customHeight="1">
      <c r="B951" t="s">
        <v>2954</v>
      </c>
      <c r="C951" s="1">
        <v>41057.274884259263</v>
      </c>
      <c r="D951" s="4">
        <v>100000</v>
      </c>
      <c r="E951">
        <v>100000</v>
      </c>
      <c r="F951" t="s">
        <v>82</v>
      </c>
      <c r="G951" s="8">
        <f>tblSalaries[[#This Row],[clean Salary (in local currency)]]*VLOOKUP(tblSalaries[[#This Row],[Currency]],tblXrate[],2,FALSE)</f>
        <v>101990.96564026357</v>
      </c>
      <c r="H951" t="s">
        <v>76</v>
      </c>
      <c r="I951" t="s">
        <v>356</v>
      </c>
      <c r="J951" t="s">
        <v>84</v>
      </c>
      <c r="K951" t="str">
        <f>VLOOKUP(tblSalaries[[#This Row],[Where do you work]],tblCountries[[Actual]:[Mapping]],2,FALSE)</f>
        <v>Australia</v>
      </c>
      <c r="L951" t="s">
        <v>13</v>
      </c>
      <c r="M951">
        <v>6</v>
      </c>
    </row>
    <row r="952" spans="2:13" ht="15" customHeight="1">
      <c r="B952" t="s">
        <v>2955</v>
      </c>
      <c r="C952" s="1">
        <v>41057.286041666666</v>
      </c>
      <c r="D952" s="4">
        <v>60000</v>
      </c>
      <c r="E952">
        <v>60000</v>
      </c>
      <c r="F952" t="s">
        <v>6</v>
      </c>
      <c r="G952" s="8">
        <f>tblSalaries[[#This Row],[clean Salary (in local currency)]]*VLOOKUP(tblSalaries[[#This Row],[Currency]],tblXrate[],2,FALSE)</f>
        <v>60000</v>
      </c>
      <c r="H952" t="s">
        <v>1106</v>
      </c>
      <c r="I952" t="s">
        <v>52</v>
      </c>
      <c r="J952" t="s">
        <v>15</v>
      </c>
      <c r="K952" t="str">
        <f>VLOOKUP(tblSalaries[[#This Row],[Where do you work]],tblCountries[[Actual]:[Mapping]],2,FALSE)</f>
        <v>USA</v>
      </c>
      <c r="L952" t="s">
        <v>18</v>
      </c>
      <c r="M952">
        <v>3</v>
      </c>
    </row>
    <row r="953" spans="2:13" ht="15" customHeight="1">
      <c r="B953" t="s">
        <v>2956</v>
      </c>
      <c r="C953" s="1">
        <v>41057.286168981482</v>
      </c>
      <c r="D953" s="4">
        <v>43000</v>
      </c>
      <c r="E953">
        <v>43000</v>
      </c>
      <c r="F953" t="s">
        <v>82</v>
      </c>
      <c r="G953" s="8">
        <f>tblSalaries[[#This Row],[clean Salary (in local currency)]]*VLOOKUP(tblSalaries[[#This Row],[Currency]],tblXrate[],2,FALSE)</f>
        <v>43856.11522531334</v>
      </c>
      <c r="H953" t="s">
        <v>1107</v>
      </c>
      <c r="I953" t="s">
        <v>52</v>
      </c>
      <c r="J953" t="s">
        <v>84</v>
      </c>
      <c r="K953" t="str">
        <f>VLOOKUP(tblSalaries[[#This Row],[Where do you work]],tblCountries[[Actual]:[Mapping]],2,FALSE)</f>
        <v>Australia</v>
      </c>
      <c r="L953" t="s">
        <v>13</v>
      </c>
      <c r="M953">
        <v>1</v>
      </c>
    </row>
    <row r="954" spans="2:13" ht="15" customHeight="1">
      <c r="B954" t="s">
        <v>2957</v>
      </c>
      <c r="C954" s="1">
        <v>41057.286168981482</v>
      </c>
      <c r="D954" s="4">
        <v>45616</v>
      </c>
      <c r="E954">
        <v>45616</v>
      </c>
      <c r="F954" t="s">
        <v>6</v>
      </c>
      <c r="G954" s="8">
        <f>tblSalaries[[#This Row],[clean Salary (in local currency)]]*VLOOKUP(tblSalaries[[#This Row],[Currency]],tblXrate[],2,FALSE)</f>
        <v>45616</v>
      </c>
      <c r="H954" t="s">
        <v>1108</v>
      </c>
      <c r="I954" t="s">
        <v>20</v>
      </c>
      <c r="J954" t="s">
        <v>84</v>
      </c>
      <c r="K954" t="str">
        <f>VLOOKUP(tblSalaries[[#This Row],[Where do you work]],tblCountries[[Actual]:[Mapping]],2,FALSE)</f>
        <v>Australia</v>
      </c>
      <c r="L954" t="s">
        <v>9</v>
      </c>
      <c r="M954">
        <v>1.5</v>
      </c>
    </row>
    <row r="955" spans="2:13" ht="15" customHeight="1">
      <c r="B955" t="s">
        <v>2958</v>
      </c>
      <c r="C955" s="1">
        <v>41057.291956018518</v>
      </c>
      <c r="D955" s="4">
        <v>95000</v>
      </c>
      <c r="E955">
        <v>95000</v>
      </c>
      <c r="F955" t="s">
        <v>670</v>
      </c>
      <c r="G955" s="8">
        <f>tblSalaries[[#This Row],[clean Salary (in local currency)]]*VLOOKUP(tblSalaries[[#This Row],[Currency]],tblXrate[],2,FALSE)</f>
        <v>75770.868892469181</v>
      </c>
      <c r="H955" t="s">
        <v>808</v>
      </c>
      <c r="I955" t="s">
        <v>310</v>
      </c>
      <c r="J955" t="s">
        <v>672</v>
      </c>
      <c r="K955" t="str">
        <f>VLOOKUP(tblSalaries[[#This Row],[Where do you work]],tblCountries[[Actual]:[Mapping]],2,FALSE)</f>
        <v>New Zealand</v>
      </c>
      <c r="L955" t="s">
        <v>9</v>
      </c>
      <c r="M955">
        <v>20</v>
      </c>
    </row>
    <row r="956" spans="2:13" ht="15" customHeight="1">
      <c r="B956" t="s">
        <v>2959</v>
      </c>
      <c r="C956" s="1">
        <v>41057.306388888886</v>
      </c>
      <c r="D956" s="4">
        <v>56600</v>
      </c>
      <c r="E956">
        <v>56600</v>
      </c>
      <c r="F956" t="s">
        <v>82</v>
      </c>
      <c r="G956" s="8">
        <f>tblSalaries[[#This Row],[clean Salary (in local currency)]]*VLOOKUP(tblSalaries[[#This Row],[Currency]],tblXrate[],2,FALSE)</f>
        <v>57726.886552389187</v>
      </c>
      <c r="H956" t="s">
        <v>1109</v>
      </c>
      <c r="I956" t="s">
        <v>52</v>
      </c>
      <c r="J956" t="s">
        <v>84</v>
      </c>
      <c r="K956" t="str">
        <f>VLOOKUP(tblSalaries[[#This Row],[Where do you work]],tblCountries[[Actual]:[Mapping]],2,FALSE)</f>
        <v>Australia</v>
      </c>
      <c r="L956" t="s">
        <v>18</v>
      </c>
      <c r="M956">
        <v>2</v>
      </c>
    </row>
    <row r="957" spans="2:13" ht="15" customHeight="1">
      <c r="B957" t="s">
        <v>2960</v>
      </c>
      <c r="C957" s="1">
        <v>41057.307719907411</v>
      </c>
      <c r="D957" s="4">
        <v>20000</v>
      </c>
      <c r="E957">
        <v>20000</v>
      </c>
      <c r="F957" t="s">
        <v>6</v>
      </c>
      <c r="G957" s="8">
        <f>tblSalaries[[#This Row],[clean Salary (in local currency)]]*VLOOKUP(tblSalaries[[#This Row],[Currency]],tblXrate[],2,FALSE)</f>
        <v>20000</v>
      </c>
      <c r="H957" t="s">
        <v>214</v>
      </c>
      <c r="I957" t="s">
        <v>20</v>
      </c>
      <c r="J957" t="s">
        <v>84</v>
      </c>
      <c r="K957" t="str">
        <f>VLOOKUP(tblSalaries[[#This Row],[Where do you work]],tblCountries[[Actual]:[Mapping]],2,FALSE)</f>
        <v>Australia</v>
      </c>
      <c r="L957" t="s">
        <v>18</v>
      </c>
      <c r="M957">
        <v>2</v>
      </c>
    </row>
    <row r="958" spans="2:13" ht="15" customHeight="1">
      <c r="B958" t="s">
        <v>2961</v>
      </c>
      <c r="C958" s="1">
        <v>41057.311192129629</v>
      </c>
      <c r="D958" s="4" t="s">
        <v>1110</v>
      </c>
      <c r="E958">
        <v>200000</v>
      </c>
      <c r="F958" t="s">
        <v>82</v>
      </c>
      <c r="G958" s="8">
        <f>tblSalaries[[#This Row],[clean Salary (in local currency)]]*VLOOKUP(tblSalaries[[#This Row],[Currency]],tblXrate[],2,FALSE)</f>
        <v>203981.93128052715</v>
      </c>
      <c r="H958" t="s">
        <v>856</v>
      </c>
      <c r="I958" t="s">
        <v>52</v>
      </c>
      <c r="J958" t="s">
        <v>84</v>
      </c>
      <c r="K958" t="str">
        <f>VLOOKUP(tblSalaries[[#This Row],[Where do you work]],tblCountries[[Actual]:[Mapping]],2,FALSE)</f>
        <v>Australia</v>
      </c>
      <c r="L958" t="s">
        <v>9</v>
      </c>
      <c r="M958">
        <v>15</v>
      </c>
    </row>
    <row r="959" spans="2:13" ht="15" customHeight="1">
      <c r="B959" t="s">
        <v>2962</v>
      </c>
      <c r="C959" s="1">
        <v>41057.31150462963</v>
      </c>
      <c r="D959" s="4">
        <v>50000</v>
      </c>
      <c r="E959">
        <v>50000</v>
      </c>
      <c r="F959" t="s">
        <v>82</v>
      </c>
      <c r="G959" s="8">
        <f>tblSalaries[[#This Row],[clean Salary (in local currency)]]*VLOOKUP(tblSalaries[[#This Row],[Currency]],tblXrate[],2,FALSE)</f>
        <v>50995.482820131787</v>
      </c>
      <c r="H959" t="s">
        <v>700</v>
      </c>
      <c r="I959" t="s">
        <v>488</v>
      </c>
      <c r="J959" t="s">
        <v>84</v>
      </c>
      <c r="K959" t="str">
        <f>VLOOKUP(tblSalaries[[#This Row],[Where do you work]],tblCountries[[Actual]:[Mapping]],2,FALSE)</f>
        <v>Australia</v>
      </c>
      <c r="L959" t="s">
        <v>25</v>
      </c>
      <c r="M959">
        <v>5</v>
      </c>
    </row>
    <row r="960" spans="2:13" ht="15" customHeight="1">
      <c r="B960" t="s">
        <v>2963</v>
      </c>
      <c r="C960" s="1">
        <v>41057.312303240738</v>
      </c>
      <c r="D960" s="4">
        <v>125000</v>
      </c>
      <c r="E960">
        <v>125000</v>
      </c>
      <c r="F960" t="s">
        <v>82</v>
      </c>
      <c r="G960" s="8">
        <f>tblSalaries[[#This Row],[clean Salary (in local currency)]]*VLOOKUP(tblSalaries[[#This Row],[Currency]],tblXrate[],2,FALSE)</f>
        <v>127488.70705032947</v>
      </c>
      <c r="H960" t="s">
        <v>1111</v>
      </c>
      <c r="I960" t="s">
        <v>4001</v>
      </c>
      <c r="J960" t="s">
        <v>84</v>
      </c>
      <c r="K960" t="str">
        <f>VLOOKUP(tblSalaries[[#This Row],[Where do you work]],tblCountries[[Actual]:[Mapping]],2,FALSE)</f>
        <v>Australia</v>
      </c>
      <c r="L960" t="s">
        <v>9</v>
      </c>
      <c r="M960">
        <v>15</v>
      </c>
    </row>
    <row r="961" spans="2:13" ht="15" customHeight="1">
      <c r="B961" t="s">
        <v>2964</v>
      </c>
      <c r="C961" s="1">
        <v>41057.314918981479</v>
      </c>
      <c r="D961" s="4">
        <v>65000</v>
      </c>
      <c r="E961">
        <v>65000</v>
      </c>
      <c r="F961" t="s">
        <v>82</v>
      </c>
      <c r="G961" s="8">
        <f>tblSalaries[[#This Row],[clean Salary (in local currency)]]*VLOOKUP(tblSalaries[[#This Row],[Currency]],tblXrate[],2,FALSE)</f>
        <v>66294.12766617132</v>
      </c>
      <c r="H961" t="s">
        <v>153</v>
      </c>
      <c r="I961" t="s">
        <v>20</v>
      </c>
      <c r="J961" t="s">
        <v>84</v>
      </c>
      <c r="K961" t="str">
        <f>VLOOKUP(tblSalaries[[#This Row],[Where do you work]],tblCountries[[Actual]:[Mapping]],2,FALSE)</f>
        <v>Australia</v>
      </c>
      <c r="L961" t="s">
        <v>9</v>
      </c>
      <c r="M961">
        <v>4</v>
      </c>
    </row>
    <row r="962" spans="2:13" ht="15" customHeight="1">
      <c r="B962" t="s">
        <v>2965</v>
      </c>
      <c r="C962" s="1">
        <v>41057.319004629629</v>
      </c>
      <c r="D962" s="4">
        <v>62000</v>
      </c>
      <c r="E962">
        <v>62000</v>
      </c>
      <c r="F962" t="s">
        <v>82</v>
      </c>
      <c r="G962" s="8">
        <f>tblSalaries[[#This Row],[clean Salary (in local currency)]]*VLOOKUP(tblSalaries[[#This Row],[Currency]],tblXrate[],2,FALSE)</f>
        <v>63234.398696963413</v>
      </c>
      <c r="H962" t="s">
        <v>207</v>
      </c>
      <c r="I962" t="s">
        <v>20</v>
      </c>
      <c r="J962" t="s">
        <v>84</v>
      </c>
      <c r="K962" t="str">
        <f>VLOOKUP(tblSalaries[[#This Row],[Where do you work]],tblCountries[[Actual]:[Mapping]],2,FALSE)</f>
        <v>Australia</v>
      </c>
      <c r="L962" t="s">
        <v>9</v>
      </c>
      <c r="M962">
        <v>3</v>
      </c>
    </row>
    <row r="963" spans="2:13" ht="15" customHeight="1">
      <c r="B963" t="s">
        <v>2966</v>
      </c>
      <c r="C963" s="1">
        <v>41057.323935185188</v>
      </c>
      <c r="D963" s="4">
        <v>260000</v>
      </c>
      <c r="E963">
        <v>260000</v>
      </c>
      <c r="F963" t="s">
        <v>6</v>
      </c>
      <c r="G963" s="8">
        <f>tblSalaries[[#This Row],[clean Salary (in local currency)]]*VLOOKUP(tblSalaries[[#This Row],[Currency]],tblXrate[],2,FALSE)</f>
        <v>260000</v>
      </c>
      <c r="H963" t="s">
        <v>29</v>
      </c>
      <c r="I963" t="s">
        <v>4001</v>
      </c>
      <c r="J963" t="s">
        <v>15</v>
      </c>
      <c r="K963" t="str">
        <f>VLOOKUP(tblSalaries[[#This Row],[Where do you work]],tblCountries[[Actual]:[Mapping]],2,FALSE)</f>
        <v>USA</v>
      </c>
      <c r="L963" t="s">
        <v>18</v>
      </c>
      <c r="M963">
        <v>10</v>
      </c>
    </row>
    <row r="964" spans="2:13" ht="15" customHeight="1">
      <c r="B964" t="s">
        <v>2967</v>
      </c>
      <c r="C964" s="1">
        <v>41057.33320601852</v>
      </c>
      <c r="D964" s="4">
        <v>110000</v>
      </c>
      <c r="E964">
        <v>110000</v>
      </c>
      <c r="F964" t="s">
        <v>82</v>
      </c>
      <c r="G964" s="8">
        <f>tblSalaries[[#This Row],[clean Salary (in local currency)]]*VLOOKUP(tblSalaries[[#This Row],[Currency]],tblXrate[],2,FALSE)</f>
        <v>112190.06220428993</v>
      </c>
      <c r="H964" t="s">
        <v>1113</v>
      </c>
      <c r="I964" t="s">
        <v>52</v>
      </c>
      <c r="J964" t="s">
        <v>84</v>
      </c>
      <c r="K964" t="str">
        <f>VLOOKUP(tblSalaries[[#This Row],[Where do you work]],tblCountries[[Actual]:[Mapping]],2,FALSE)</f>
        <v>Australia</v>
      </c>
      <c r="L964" t="s">
        <v>18</v>
      </c>
      <c r="M964">
        <v>8</v>
      </c>
    </row>
    <row r="965" spans="2:13" ht="15" customHeight="1">
      <c r="B965" t="s">
        <v>2968</v>
      </c>
      <c r="C965" s="1">
        <v>41057.335532407407</v>
      </c>
      <c r="D965" s="4" t="s">
        <v>1114</v>
      </c>
      <c r="E965">
        <v>70000</v>
      </c>
      <c r="F965" t="s">
        <v>82</v>
      </c>
      <c r="G965" s="8">
        <f>tblSalaries[[#This Row],[clean Salary (in local currency)]]*VLOOKUP(tblSalaries[[#This Row],[Currency]],tblXrate[],2,FALSE)</f>
        <v>71393.675948184507</v>
      </c>
      <c r="H965" t="s">
        <v>45</v>
      </c>
      <c r="I965" t="s">
        <v>52</v>
      </c>
      <c r="J965" t="s">
        <v>84</v>
      </c>
      <c r="K965" t="str">
        <f>VLOOKUP(tblSalaries[[#This Row],[Where do you work]],tblCountries[[Actual]:[Mapping]],2,FALSE)</f>
        <v>Australia</v>
      </c>
      <c r="L965" t="s">
        <v>9</v>
      </c>
      <c r="M965">
        <v>7</v>
      </c>
    </row>
    <row r="966" spans="2:13" ht="15" customHeight="1">
      <c r="B966" t="s">
        <v>2969</v>
      </c>
      <c r="C966" s="1">
        <v>41057.349120370367</v>
      </c>
      <c r="D966" s="4" t="s">
        <v>1115</v>
      </c>
      <c r="E966">
        <v>85000</v>
      </c>
      <c r="F966" t="s">
        <v>6</v>
      </c>
      <c r="G966" s="8">
        <f>tblSalaries[[#This Row],[clean Salary (in local currency)]]*VLOOKUP(tblSalaries[[#This Row],[Currency]],tblXrate[],2,FALSE)</f>
        <v>85000</v>
      </c>
      <c r="H966" t="s">
        <v>1116</v>
      </c>
      <c r="I966" t="s">
        <v>3999</v>
      </c>
      <c r="J966" t="s">
        <v>84</v>
      </c>
      <c r="K966" t="str">
        <f>VLOOKUP(tblSalaries[[#This Row],[Where do you work]],tblCountries[[Actual]:[Mapping]],2,FALSE)</f>
        <v>Australia</v>
      </c>
      <c r="L966" t="s">
        <v>9</v>
      </c>
      <c r="M966">
        <v>8</v>
      </c>
    </row>
    <row r="967" spans="2:13" ht="15" customHeight="1">
      <c r="B967" t="s">
        <v>2970</v>
      </c>
      <c r="C967" s="1">
        <v>41057.351886574077</v>
      </c>
      <c r="D967" s="4">
        <v>94000</v>
      </c>
      <c r="E967">
        <v>94000</v>
      </c>
      <c r="F967" t="s">
        <v>82</v>
      </c>
      <c r="G967" s="8">
        <f>tblSalaries[[#This Row],[clean Salary (in local currency)]]*VLOOKUP(tblSalaries[[#This Row],[Currency]],tblXrate[],2,FALSE)</f>
        <v>95871.50770184776</v>
      </c>
      <c r="H967" t="s">
        <v>207</v>
      </c>
      <c r="I967" t="s">
        <v>20</v>
      </c>
      <c r="J967" t="s">
        <v>84</v>
      </c>
      <c r="K967" t="str">
        <f>VLOOKUP(tblSalaries[[#This Row],[Where do you work]],tblCountries[[Actual]:[Mapping]],2,FALSE)</f>
        <v>Australia</v>
      </c>
      <c r="L967" t="s">
        <v>18</v>
      </c>
      <c r="M967">
        <v>2.5</v>
      </c>
    </row>
    <row r="968" spans="2:13" ht="15" customHeight="1">
      <c r="B968" t="s">
        <v>2971</v>
      </c>
      <c r="C968" s="1">
        <v>41057.35800925926</v>
      </c>
      <c r="D968" s="4" t="s">
        <v>1117</v>
      </c>
      <c r="E968">
        <v>107000</v>
      </c>
      <c r="F968" t="s">
        <v>82</v>
      </c>
      <c r="G968" s="8">
        <f>tblSalaries[[#This Row],[clean Salary (in local currency)]]*VLOOKUP(tblSalaries[[#This Row],[Currency]],tblXrate[],2,FALSE)</f>
        <v>109130.33323508203</v>
      </c>
      <c r="H968" t="s">
        <v>772</v>
      </c>
      <c r="I968" t="s">
        <v>52</v>
      </c>
      <c r="J968" t="s">
        <v>84</v>
      </c>
      <c r="K968" t="str">
        <f>VLOOKUP(tblSalaries[[#This Row],[Where do you work]],tblCountries[[Actual]:[Mapping]],2,FALSE)</f>
        <v>Australia</v>
      </c>
      <c r="L968" t="s">
        <v>9</v>
      </c>
      <c r="M968">
        <v>35</v>
      </c>
    </row>
    <row r="969" spans="2:13" ht="15" customHeight="1">
      <c r="B969" t="s">
        <v>2972</v>
      </c>
      <c r="C969" s="1">
        <v>41057.361030092594</v>
      </c>
      <c r="D969" s="4">
        <v>3000</v>
      </c>
      <c r="E969">
        <v>36000</v>
      </c>
      <c r="F969" t="s">
        <v>6</v>
      </c>
      <c r="G969" s="8">
        <f>tblSalaries[[#This Row],[clean Salary (in local currency)]]*VLOOKUP(tblSalaries[[#This Row],[Currency]],tblXrate[],2,FALSE)</f>
        <v>36000</v>
      </c>
      <c r="H969" t="s">
        <v>168</v>
      </c>
      <c r="I969" t="s">
        <v>52</v>
      </c>
      <c r="J969" t="s">
        <v>1118</v>
      </c>
      <c r="K969" t="str">
        <f>VLOOKUP(tblSalaries[[#This Row],[Where do you work]],tblCountries[[Actual]:[Mapping]],2,FALSE)</f>
        <v>malaysia</v>
      </c>
      <c r="L969" t="s">
        <v>25</v>
      </c>
      <c r="M969">
        <v>3</v>
      </c>
    </row>
    <row r="970" spans="2:13" ht="15" customHeight="1">
      <c r="B970" t="s">
        <v>2973</v>
      </c>
      <c r="C970" s="1">
        <v>41057.361956018518</v>
      </c>
      <c r="D970" s="4">
        <v>120000</v>
      </c>
      <c r="E970">
        <v>120000</v>
      </c>
      <c r="F970" t="s">
        <v>82</v>
      </c>
      <c r="G970" s="8">
        <f>tblSalaries[[#This Row],[clean Salary (in local currency)]]*VLOOKUP(tblSalaries[[#This Row],[Currency]],tblXrate[],2,FALSE)</f>
        <v>122389.15876831629</v>
      </c>
      <c r="H970" t="s">
        <v>256</v>
      </c>
      <c r="I970" t="s">
        <v>20</v>
      </c>
      <c r="J970" t="s">
        <v>84</v>
      </c>
      <c r="K970" t="str">
        <f>VLOOKUP(tblSalaries[[#This Row],[Where do you work]],tblCountries[[Actual]:[Mapping]],2,FALSE)</f>
        <v>Australia</v>
      </c>
      <c r="L970" t="s">
        <v>9</v>
      </c>
      <c r="M970">
        <v>2</v>
      </c>
    </row>
    <row r="971" spans="2:13" ht="15" customHeight="1">
      <c r="B971" t="s">
        <v>2974</v>
      </c>
      <c r="C971" s="1">
        <v>41057.366423611114</v>
      </c>
      <c r="D971" s="4" t="s">
        <v>1119</v>
      </c>
      <c r="E971">
        <v>52000</v>
      </c>
      <c r="F971" t="s">
        <v>82</v>
      </c>
      <c r="G971" s="8">
        <f>tblSalaries[[#This Row],[clean Salary (in local currency)]]*VLOOKUP(tblSalaries[[#This Row],[Currency]],tblXrate[],2,FALSE)</f>
        <v>53035.30213293706</v>
      </c>
      <c r="H971" t="s">
        <v>1120</v>
      </c>
      <c r="I971" t="s">
        <v>20</v>
      </c>
      <c r="J971" t="s">
        <v>84</v>
      </c>
      <c r="K971" t="str">
        <f>VLOOKUP(tblSalaries[[#This Row],[Where do you work]],tblCountries[[Actual]:[Mapping]],2,FALSE)</f>
        <v>Australia</v>
      </c>
      <c r="L971" t="s">
        <v>9</v>
      </c>
      <c r="M971">
        <v>4</v>
      </c>
    </row>
    <row r="972" spans="2:13" ht="15" customHeight="1">
      <c r="B972" t="s">
        <v>2975</v>
      </c>
      <c r="C972" s="1">
        <v>41057.367314814815</v>
      </c>
      <c r="D972" s="4">
        <v>125000</v>
      </c>
      <c r="E972">
        <v>125000</v>
      </c>
      <c r="F972" t="s">
        <v>6</v>
      </c>
      <c r="G972" s="8">
        <f>tblSalaries[[#This Row],[clean Salary (in local currency)]]*VLOOKUP(tblSalaries[[#This Row],[Currency]],tblXrate[],2,FALSE)</f>
        <v>125000</v>
      </c>
      <c r="H972" t="s">
        <v>1121</v>
      </c>
      <c r="I972" t="s">
        <v>4001</v>
      </c>
      <c r="J972" t="s">
        <v>15</v>
      </c>
      <c r="K972" t="str">
        <f>VLOOKUP(tblSalaries[[#This Row],[Where do you work]],tblCountries[[Actual]:[Mapping]],2,FALSE)</f>
        <v>USA</v>
      </c>
      <c r="L972" t="s">
        <v>9</v>
      </c>
      <c r="M972">
        <v>10</v>
      </c>
    </row>
    <row r="973" spans="2:13" ht="15" customHeight="1">
      <c r="B973" t="s">
        <v>2976</v>
      </c>
      <c r="C973" s="1">
        <v>41057.37773148148</v>
      </c>
      <c r="D973" s="4">
        <v>19000</v>
      </c>
      <c r="E973">
        <v>19000</v>
      </c>
      <c r="F973" t="s">
        <v>6</v>
      </c>
      <c r="G973" s="8">
        <f>tblSalaries[[#This Row],[clean Salary (in local currency)]]*VLOOKUP(tblSalaries[[#This Row],[Currency]],tblXrate[],2,FALSE)</f>
        <v>19000</v>
      </c>
      <c r="H973" t="s">
        <v>1122</v>
      </c>
      <c r="I973" t="s">
        <v>20</v>
      </c>
      <c r="J973" t="s">
        <v>1123</v>
      </c>
      <c r="K973" t="str">
        <f>VLOOKUP(tblSalaries[[#This Row],[Where do you work]],tblCountries[[Actual]:[Mapping]],2,FALSE)</f>
        <v>china</v>
      </c>
      <c r="L973" t="s">
        <v>9</v>
      </c>
      <c r="M973">
        <v>6</v>
      </c>
    </row>
    <row r="974" spans="2:13" ht="15" customHeight="1">
      <c r="B974" t="s">
        <v>2977</v>
      </c>
      <c r="C974" s="1">
        <v>41057.383645833332</v>
      </c>
      <c r="D974" s="4">
        <v>92000</v>
      </c>
      <c r="E974">
        <v>92000</v>
      </c>
      <c r="F974" t="s">
        <v>82</v>
      </c>
      <c r="G974" s="8">
        <f>tblSalaries[[#This Row],[clean Salary (in local currency)]]*VLOOKUP(tblSalaries[[#This Row],[Currency]],tblXrate[],2,FALSE)</f>
        <v>93831.688389042494</v>
      </c>
      <c r="H974" t="s">
        <v>1122</v>
      </c>
      <c r="I974" t="s">
        <v>20</v>
      </c>
      <c r="J974" t="s">
        <v>84</v>
      </c>
      <c r="K974" t="str">
        <f>VLOOKUP(tblSalaries[[#This Row],[Where do you work]],tblCountries[[Actual]:[Mapping]],2,FALSE)</f>
        <v>Australia</v>
      </c>
      <c r="L974" t="s">
        <v>13</v>
      </c>
      <c r="M974">
        <v>6</v>
      </c>
    </row>
    <row r="975" spans="2:13" ht="15" customHeight="1">
      <c r="B975" t="s">
        <v>2978</v>
      </c>
      <c r="C975" s="1">
        <v>41057.390231481484</v>
      </c>
      <c r="D975" s="4">
        <v>100000</v>
      </c>
      <c r="E975">
        <v>100000</v>
      </c>
      <c r="F975" t="s">
        <v>82</v>
      </c>
      <c r="G975" s="8">
        <f>tblSalaries[[#This Row],[clean Salary (in local currency)]]*VLOOKUP(tblSalaries[[#This Row],[Currency]],tblXrate[],2,FALSE)</f>
        <v>101990.96564026357</v>
      </c>
      <c r="H975" t="s">
        <v>855</v>
      </c>
      <c r="I975" t="s">
        <v>20</v>
      </c>
      <c r="J975" t="s">
        <v>84</v>
      </c>
      <c r="K975" t="str">
        <f>VLOOKUP(tblSalaries[[#This Row],[Where do you work]],tblCountries[[Actual]:[Mapping]],2,FALSE)</f>
        <v>Australia</v>
      </c>
      <c r="L975" t="s">
        <v>9</v>
      </c>
      <c r="M975">
        <v>20</v>
      </c>
    </row>
    <row r="976" spans="2:13" ht="15" customHeight="1">
      <c r="B976" t="s">
        <v>2979</v>
      </c>
      <c r="C976" s="1">
        <v>41057.393171296295</v>
      </c>
      <c r="D976" s="4">
        <v>120000</v>
      </c>
      <c r="E976">
        <v>120000</v>
      </c>
      <c r="F976" t="s">
        <v>82</v>
      </c>
      <c r="G976" s="8">
        <f>tblSalaries[[#This Row],[clean Salary (in local currency)]]*VLOOKUP(tblSalaries[[#This Row],[Currency]],tblXrate[],2,FALSE)</f>
        <v>122389.15876831629</v>
      </c>
      <c r="H976" t="s">
        <v>1124</v>
      </c>
      <c r="I976" t="s">
        <v>20</v>
      </c>
      <c r="J976" t="s">
        <v>84</v>
      </c>
      <c r="K976" t="str">
        <f>VLOOKUP(tblSalaries[[#This Row],[Where do you work]],tblCountries[[Actual]:[Mapping]],2,FALSE)</f>
        <v>Australia</v>
      </c>
      <c r="L976" t="s">
        <v>9</v>
      </c>
      <c r="M976">
        <v>5</v>
      </c>
    </row>
    <row r="977" spans="2:13" ht="15" customHeight="1">
      <c r="B977" t="s">
        <v>2980</v>
      </c>
      <c r="C977" s="1">
        <v>41057.401724537034</v>
      </c>
      <c r="D977" s="4">
        <v>35000</v>
      </c>
      <c r="E977">
        <v>35000</v>
      </c>
      <c r="F977" t="s">
        <v>86</v>
      </c>
      <c r="G977" s="8">
        <f>tblSalaries[[#This Row],[clean Salary (in local currency)]]*VLOOKUP(tblSalaries[[#This Row],[Currency]],tblXrate[],2,FALSE)</f>
        <v>34417.653306061438</v>
      </c>
      <c r="H977" t="s">
        <v>855</v>
      </c>
      <c r="I977" t="s">
        <v>20</v>
      </c>
      <c r="J977" t="s">
        <v>88</v>
      </c>
      <c r="K977" t="str">
        <f>VLOOKUP(tblSalaries[[#This Row],[Where do you work]],tblCountries[[Actual]:[Mapping]],2,FALSE)</f>
        <v>Canada</v>
      </c>
      <c r="L977" t="s">
        <v>13</v>
      </c>
      <c r="M977">
        <v>4</v>
      </c>
    </row>
    <row r="978" spans="2:13" ht="15" customHeight="1">
      <c r="B978" t="s">
        <v>2981</v>
      </c>
      <c r="C978" s="1">
        <v>41057.40289351852</v>
      </c>
      <c r="D978" s="4" t="s">
        <v>1125</v>
      </c>
      <c r="E978">
        <v>12000</v>
      </c>
      <c r="F978" t="s">
        <v>6</v>
      </c>
      <c r="G978" s="8">
        <f>tblSalaries[[#This Row],[clean Salary (in local currency)]]*VLOOKUP(tblSalaries[[#This Row],[Currency]],tblXrate[],2,FALSE)</f>
        <v>12000</v>
      </c>
      <c r="H978" t="s">
        <v>52</v>
      </c>
      <c r="I978" t="s">
        <v>52</v>
      </c>
      <c r="J978" t="s">
        <v>1126</v>
      </c>
      <c r="K978" t="str">
        <f>VLOOKUP(tblSalaries[[#This Row],[Where do you work]],tblCountries[[Actual]:[Mapping]],2,FALSE)</f>
        <v>Asia</v>
      </c>
      <c r="L978" t="s">
        <v>13</v>
      </c>
      <c r="M978">
        <v>3</v>
      </c>
    </row>
    <row r="979" spans="2:13" ht="15" customHeight="1">
      <c r="B979" t="s">
        <v>2982</v>
      </c>
      <c r="C979" s="1">
        <v>41057.40351851852</v>
      </c>
      <c r="D979" s="4">
        <v>204000</v>
      </c>
      <c r="E979">
        <v>204000</v>
      </c>
      <c r="F979" t="s">
        <v>40</v>
      </c>
      <c r="G979" s="8">
        <f>tblSalaries[[#This Row],[clean Salary (in local currency)]]*VLOOKUP(tblSalaries[[#This Row],[Currency]],tblXrate[],2,FALSE)</f>
        <v>3632.815004238284</v>
      </c>
      <c r="H979" t="s">
        <v>1127</v>
      </c>
      <c r="I979" t="s">
        <v>52</v>
      </c>
      <c r="J979" t="s">
        <v>8</v>
      </c>
      <c r="K979" t="str">
        <f>VLOOKUP(tblSalaries[[#This Row],[Where do you work]],tblCountries[[Actual]:[Mapping]],2,FALSE)</f>
        <v>India</v>
      </c>
      <c r="L979" t="s">
        <v>9</v>
      </c>
      <c r="M979">
        <v>0</v>
      </c>
    </row>
    <row r="980" spans="2:13" ht="15" customHeight="1">
      <c r="B980" t="s">
        <v>2983</v>
      </c>
      <c r="C980" s="1">
        <v>41057.405243055553</v>
      </c>
      <c r="D980" s="4" t="s">
        <v>1128</v>
      </c>
      <c r="E980">
        <v>1200000</v>
      </c>
      <c r="F980" t="s">
        <v>40</v>
      </c>
      <c r="G980" s="8">
        <f>tblSalaries[[#This Row],[clean Salary (in local currency)]]*VLOOKUP(tblSalaries[[#This Row],[Currency]],tblXrate[],2,FALSE)</f>
        <v>21369.500024931083</v>
      </c>
      <c r="H980" t="s">
        <v>76</v>
      </c>
      <c r="I980" t="s">
        <v>356</v>
      </c>
      <c r="J980" t="s">
        <v>8</v>
      </c>
      <c r="K980" t="str">
        <f>VLOOKUP(tblSalaries[[#This Row],[Where do you work]],tblCountries[[Actual]:[Mapping]],2,FALSE)</f>
        <v>India</v>
      </c>
      <c r="L980" t="s">
        <v>13</v>
      </c>
      <c r="M980">
        <v>6</v>
      </c>
    </row>
    <row r="981" spans="2:13" ht="15" customHeight="1">
      <c r="B981" t="s">
        <v>2984</v>
      </c>
      <c r="C981" s="1">
        <v>41057.410694444443</v>
      </c>
      <c r="D981" s="4" t="s">
        <v>457</v>
      </c>
      <c r="E981">
        <v>500000</v>
      </c>
      <c r="F981" t="s">
        <v>40</v>
      </c>
      <c r="G981" s="8">
        <f>tblSalaries[[#This Row],[clean Salary (in local currency)]]*VLOOKUP(tblSalaries[[#This Row],[Currency]],tblXrate[],2,FALSE)</f>
        <v>8903.9583437212841</v>
      </c>
      <c r="H981" t="s">
        <v>207</v>
      </c>
      <c r="I981" t="s">
        <v>20</v>
      </c>
      <c r="J981" t="s">
        <v>8</v>
      </c>
      <c r="K981" t="str">
        <f>VLOOKUP(tblSalaries[[#This Row],[Where do you work]],tblCountries[[Actual]:[Mapping]],2,FALSE)</f>
        <v>India</v>
      </c>
      <c r="L981" t="s">
        <v>9</v>
      </c>
      <c r="M981">
        <v>7</v>
      </c>
    </row>
    <row r="982" spans="2:13" ht="15" customHeight="1">
      <c r="B982" t="s">
        <v>2985</v>
      </c>
      <c r="C982" s="1">
        <v>41057.427395833336</v>
      </c>
      <c r="D982" s="4" t="s">
        <v>1129</v>
      </c>
      <c r="E982">
        <v>48000</v>
      </c>
      <c r="F982" t="s">
        <v>3939</v>
      </c>
      <c r="G982" s="8">
        <f>tblSalaries[[#This Row],[clean Salary (in local currency)]]*VLOOKUP(tblSalaries[[#This Row],[Currency]],tblXrate[],2,FALSE)</f>
        <v>15206.427249917633</v>
      </c>
      <c r="H982" t="s">
        <v>1130</v>
      </c>
      <c r="I982" t="s">
        <v>52</v>
      </c>
      <c r="J982" t="s">
        <v>1131</v>
      </c>
      <c r="K982" t="str">
        <f>VLOOKUP(tblSalaries[[#This Row],[Where do you work]],tblCountries[[Actual]:[Mapping]],2,FALSE)</f>
        <v>malaysia</v>
      </c>
      <c r="L982" t="s">
        <v>9</v>
      </c>
      <c r="M982">
        <v>2</v>
      </c>
    </row>
    <row r="983" spans="2:13" ht="15" customHeight="1">
      <c r="B983" t="s">
        <v>2986</v>
      </c>
      <c r="C983" s="1">
        <v>41057.431921296295</v>
      </c>
      <c r="D983" s="4" t="s">
        <v>1132</v>
      </c>
      <c r="E983">
        <v>180000</v>
      </c>
      <c r="F983" t="s">
        <v>670</v>
      </c>
      <c r="G983" s="8">
        <f>tblSalaries[[#This Row],[clean Salary (in local currency)]]*VLOOKUP(tblSalaries[[#This Row],[Currency]],tblXrate[],2,FALSE)</f>
        <v>143565.85684888897</v>
      </c>
      <c r="H983" t="s">
        <v>448</v>
      </c>
      <c r="I983" t="s">
        <v>52</v>
      </c>
      <c r="J983" t="s">
        <v>672</v>
      </c>
      <c r="K983" t="str">
        <f>VLOOKUP(tblSalaries[[#This Row],[Where do you work]],tblCountries[[Actual]:[Mapping]],2,FALSE)</f>
        <v>New Zealand</v>
      </c>
      <c r="L983" t="s">
        <v>9</v>
      </c>
      <c r="M983">
        <v>25</v>
      </c>
    </row>
    <row r="984" spans="2:13" ht="15" customHeight="1">
      <c r="B984" t="s">
        <v>2987</v>
      </c>
      <c r="C984" s="1">
        <v>41057.434618055559</v>
      </c>
      <c r="D984" s="4" t="s">
        <v>1133</v>
      </c>
      <c r="E984">
        <v>545000</v>
      </c>
      <c r="F984" t="s">
        <v>40</v>
      </c>
      <c r="G984" s="8">
        <f>tblSalaries[[#This Row],[clean Salary (in local currency)]]*VLOOKUP(tblSalaries[[#This Row],[Currency]],tblXrate[],2,FALSE)</f>
        <v>9705.3145946561999</v>
      </c>
      <c r="H984" t="s">
        <v>1022</v>
      </c>
      <c r="I984" t="s">
        <v>52</v>
      </c>
      <c r="J984" t="s">
        <v>8</v>
      </c>
      <c r="K984" t="str">
        <f>VLOOKUP(tblSalaries[[#This Row],[Where do you work]],tblCountries[[Actual]:[Mapping]],2,FALSE)</f>
        <v>India</v>
      </c>
      <c r="L984" t="s">
        <v>18</v>
      </c>
      <c r="M984">
        <v>6</v>
      </c>
    </row>
    <row r="985" spans="2:13" ht="15" customHeight="1">
      <c r="B985" t="s">
        <v>2988</v>
      </c>
      <c r="C985" s="1">
        <v>41057.435937499999</v>
      </c>
      <c r="D985" s="4" t="s">
        <v>1134</v>
      </c>
      <c r="E985">
        <v>1000000</v>
      </c>
      <c r="F985" t="s">
        <v>40</v>
      </c>
      <c r="G985" s="8">
        <f>tblSalaries[[#This Row],[clean Salary (in local currency)]]*VLOOKUP(tblSalaries[[#This Row],[Currency]],tblXrate[],2,FALSE)</f>
        <v>17807.916687442568</v>
      </c>
      <c r="H985" t="s">
        <v>1135</v>
      </c>
      <c r="I985" t="s">
        <v>52</v>
      </c>
      <c r="J985" t="s">
        <v>8</v>
      </c>
      <c r="K985" t="str">
        <f>VLOOKUP(tblSalaries[[#This Row],[Where do you work]],tblCountries[[Actual]:[Mapping]],2,FALSE)</f>
        <v>India</v>
      </c>
      <c r="L985" t="s">
        <v>13</v>
      </c>
      <c r="M985">
        <v>8</v>
      </c>
    </row>
    <row r="986" spans="2:13" ht="15" customHeight="1">
      <c r="B986" t="s">
        <v>2989</v>
      </c>
      <c r="C986" s="1">
        <v>41057.435972222222</v>
      </c>
      <c r="D986" s="4">
        <v>180000</v>
      </c>
      <c r="E986">
        <v>180000</v>
      </c>
      <c r="F986" t="s">
        <v>40</v>
      </c>
      <c r="G986" s="8">
        <f>tblSalaries[[#This Row],[clean Salary (in local currency)]]*VLOOKUP(tblSalaries[[#This Row],[Currency]],tblXrate[],2,FALSE)</f>
        <v>3205.4250037396623</v>
      </c>
      <c r="H986" t="s">
        <v>1136</v>
      </c>
      <c r="I986" t="s">
        <v>20</v>
      </c>
      <c r="J986" t="s">
        <v>1137</v>
      </c>
      <c r="K986" t="str">
        <f>VLOOKUP(tblSalaries[[#This Row],[Where do you work]],tblCountries[[Actual]:[Mapping]],2,FALSE)</f>
        <v>India</v>
      </c>
      <c r="L986" t="s">
        <v>9</v>
      </c>
      <c r="M986">
        <v>10</v>
      </c>
    </row>
    <row r="987" spans="2:13" ht="15" customHeight="1">
      <c r="B987" t="s">
        <v>2990</v>
      </c>
      <c r="C987" s="1">
        <v>41057.437280092592</v>
      </c>
      <c r="D987" s="4" t="s">
        <v>1138</v>
      </c>
      <c r="E987">
        <v>45000</v>
      </c>
      <c r="F987" t="s">
        <v>6</v>
      </c>
      <c r="G987" s="8">
        <f>tblSalaries[[#This Row],[clean Salary (in local currency)]]*VLOOKUP(tblSalaries[[#This Row],[Currency]],tblXrate[],2,FALSE)</f>
        <v>45000</v>
      </c>
      <c r="H987" t="s">
        <v>1139</v>
      </c>
      <c r="I987" t="s">
        <v>310</v>
      </c>
      <c r="J987" t="s">
        <v>15</v>
      </c>
      <c r="K987" t="str">
        <f>VLOOKUP(tblSalaries[[#This Row],[Where do you work]],tblCountries[[Actual]:[Mapping]],2,FALSE)</f>
        <v>USA</v>
      </c>
      <c r="L987" t="s">
        <v>13</v>
      </c>
      <c r="M987">
        <v>3</v>
      </c>
    </row>
    <row r="988" spans="2:13" ht="15" customHeight="1">
      <c r="B988" t="s">
        <v>2991</v>
      </c>
      <c r="C988" s="1">
        <v>41057.443668981483</v>
      </c>
      <c r="D988" s="4">
        <v>700000</v>
      </c>
      <c r="E988">
        <v>700000</v>
      </c>
      <c r="F988" t="s">
        <v>40</v>
      </c>
      <c r="G988" s="8">
        <f>tblSalaries[[#This Row],[clean Salary (in local currency)]]*VLOOKUP(tblSalaries[[#This Row],[Currency]],tblXrate[],2,FALSE)</f>
        <v>12465.541681209797</v>
      </c>
      <c r="H988" t="s">
        <v>1140</v>
      </c>
      <c r="I988" t="s">
        <v>52</v>
      </c>
      <c r="J988" t="s">
        <v>8</v>
      </c>
      <c r="K988" t="str">
        <f>VLOOKUP(tblSalaries[[#This Row],[Where do you work]],tblCountries[[Actual]:[Mapping]],2,FALSE)</f>
        <v>India</v>
      </c>
      <c r="L988" t="s">
        <v>18</v>
      </c>
      <c r="M988">
        <v>7</v>
      </c>
    </row>
    <row r="989" spans="2:13" ht="15" customHeight="1">
      <c r="B989" t="s">
        <v>2992</v>
      </c>
      <c r="C989" s="1">
        <v>41057.4455787037</v>
      </c>
      <c r="D989" s="4">
        <v>94000</v>
      </c>
      <c r="E989">
        <v>94000</v>
      </c>
      <c r="F989" t="s">
        <v>82</v>
      </c>
      <c r="G989" s="8">
        <f>tblSalaries[[#This Row],[clean Salary (in local currency)]]*VLOOKUP(tblSalaries[[#This Row],[Currency]],tblXrate[],2,FALSE)</f>
        <v>95871.50770184776</v>
      </c>
      <c r="H989" t="s">
        <v>1141</v>
      </c>
      <c r="I989" t="s">
        <v>20</v>
      </c>
      <c r="J989" t="s">
        <v>84</v>
      </c>
      <c r="K989" t="str">
        <f>VLOOKUP(tblSalaries[[#This Row],[Where do you work]],tblCountries[[Actual]:[Mapping]],2,FALSE)</f>
        <v>Australia</v>
      </c>
      <c r="L989" t="s">
        <v>18</v>
      </c>
      <c r="M989">
        <v>14</v>
      </c>
    </row>
    <row r="990" spans="2:13" ht="15" customHeight="1">
      <c r="B990" t="s">
        <v>2993</v>
      </c>
      <c r="C990" s="1">
        <v>41057.445925925924</v>
      </c>
      <c r="D990" s="4">
        <v>170000</v>
      </c>
      <c r="E990">
        <v>170000</v>
      </c>
      <c r="F990" t="s">
        <v>82</v>
      </c>
      <c r="G990" s="8">
        <f>tblSalaries[[#This Row],[clean Salary (in local currency)]]*VLOOKUP(tblSalaries[[#This Row],[Currency]],tblXrate[],2,FALSE)</f>
        <v>173384.64158844808</v>
      </c>
      <c r="H990" t="s">
        <v>1142</v>
      </c>
      <c r="I990" t="s">
        <v>356</v>
      </c>
      <c r="J990" t="s">
        <v>84</v>
      </c>
      <c r="K990" t="str">
        <f>VLOOKUP(tblSalaries[[#This Row],[Where do you work]],tblCountries[[Actual]:[Mapping]],2,FALSE)</f>
        <v>Australia</v>
      </c>
      <c r="L990" t="s">
        <v>18</v>
      </c>
      <c r="M990">
        <v>8</v>
      </c>
    </row>
    <row r="991" spans="2:13" ht="15" customHeight="1">
      <c r="B991" t="s">
        <v>2994</v>
      </c>
      <c r="C991" s="1">
        <v>41057.466585648152</v>
      </c>
      <c r="D991" s="4">
        <v>650000</v>
      </c>
      <c r="E991">
        <v>650000</v>
      </c>
      <c r="F991" t="s">
        <v>40</v>
      </c>
      <c r="G991" s="8">
        <f>tblSalaries[[#This Row],[clean Salary (in local currency)]]*VLOOKUP(tblSalaries[[#This Row],[Currency]],tblXrate[],2,FALSE)</f>
        <v>11575.14584683767</v>
      </c>
      <c r="H991" t="s">
        <v>1143</v>
      </c>
      <c r="I991" t="s">
        <v>52</v>
      </c>
      <c r="J991" t="s">
        <v>8</v>
      </c>
      <c r="K991" t="str">
        <f>VLOOKUP(tblSalaries[[#This Row],[Where do you work]],tblCountries[[Actual]:[Mapping]],2,FALSE)</f>
        <v>India</v>
      </c>
      <c r="L991" t="s">
        <v>18</v>
      </c>
      <c r="M991">
        <v>1</v>
      </c>
    </row>
    <row r="992" spans="2:13" ht="15" customHeight="1">
      <c r="B992" t="s">
        <v>2995</v>
      </c>
      <c r="C992" s="1">
        <v>41057.480092592596</v>
      </c>
      <c r="D992" s="4">
        <v>18000</v>
      </c>
      <c r="E992">
        <v>18000</v>
      </c>
      <c r="F992" t="s">
        <v>6</v>
      </c>
      <c r="G992" s="8">
        <f>tblSalaries[[#This Row],[clean Salary (in local currency)]]*VLOOKUP(tblSalaries[[#This Row],[Currency]],tblXrate[],2,FALSE)</f>
        <v>18000</v>
      </c>
      <c r="H992" t="s">
        <v>1144</v>
      </c>
      <c r="I992" t="s">
        <v>67</v>
      </c>
      <c r="J992" t="s">
        <v>8</v>
      </c>
      <c r="K992" t="str">
        <f>VLOOKUP(tblSalaries[[#This Row],[Where do you work]],tblCountries[[Actual]:[Mapping]],2,FALSE)</f>
        <v>India</v>
      </c>
      <c r="L992" t="s">
        <v>13</v>
      </c>
      <c r="M992">
        <v>8</v>
      </c>
    </row>
    <row r="993" spans="2:13" ht="15" customHeight="1">
      <c r="B993" t="s">
        <v>2996</v>
      </c>
      <c r="C993" s="1">
        <v>41057.481307870374</v>
      </c>
      <c r="D993" s="4" t="s">
        <v>1114</v>
      </c>
      <c r="E993">
        <v>70000</v>
      </c>
      <c r="F993" t="s">
        <v>82</v>
      </c>
      <c r="G993" s="8">
        <f>tblSalaries[[#This Row],[clean Salary (in local currency)]]*VLOOKUP(tblSalaries[[#This Row],[Currency]],tblXrate[],2,FALSE)</f>
        <v>71393.675948184507</v>
      </c>
      <c r="H993" t="s">
        <v>139</v>
      </c>
      <c r="I993" t="s">
        <v>4001</v>
      </c>
      <c r="J993" t="s">
        <v>84</v>
      </c>
      <c r="K993" t="str">
        <f>VLOOKUP(tblSalaries[[#This Row],[Where do you work]],tblCountries[[Actual]:[Mapping]],2,FALSE)</f>
        <v>Australia</v>
      </c>
      <c r="L993" t="s">
        <v>13</v>
      </c>
      <c r="M993">
        <v>2</v>
      </c>
    </row>
    <row r="994" spans="2:13" ht="15" customHeight="1">
      <c r="B994" t="s">
        <v>2997</v>
      </c>
      <c r="C994" s="1">
        <v>41057.48133101852</v>
      </c>
      <c r="D994" s="4" t="s">
        <v>1145</v>
      </c>
      <c r="E994">
        <v>350000</v>
      </c>
      <c r="F994" t="s">
        <v>40</v>
      </c>
      <c r="G994" s="8">
        <f>tblSalaries[[#This Row],[clean Salary (in local currency)]]*VLOOKUP(tblSalaries[[#This Row],[Currency]],tblXrate[],2,FALSE)</f>
        <v>6232.7708406048987</v>
      </c>
      <c r="H994" t="s">
        <v>153</v>
      </c>
      <c r="I994" t="s">
        <v>20</v>
      </c>
      <c r="J994" t="s">
        <v>8</v>
      </c>
      <c r="K994" t="str">
        <f>VLOOKUP(tblSalaries[[#This Row],[Where do you work]],tblCountries[[Actual]:[Mapping]],2,FALSE)</f>
        <v>India</v>
      </c>
      <c r="L994" t="s">
        <v>9</v>
      </c>
      <c r="M994">
        <v>2.5</v>
      </c>
    </row>
    <row r="995" spans="2:13" ht="15" customHeight="1">
      <c r="B995" t="s">
        <v>2998</v>
      </c>
      <c r="C995" s="1">
        <v>41057.484224537038</v>
      </c>
      <c r="D995" s="4" t="s">
        <v>1146</v>
      </c>
      <c r="E995">
        <v>240000</v>
      </c>
      <c r="F995" t="s">
        <v>1147</v>
      </c>
      <c r="G995" s="8">
        <f>tblSalaries[[#This Row],[clean Salary (in local currency)]]*VLOOKUP(tblSalaries[[#This Row],[Currency]],tblXrate[],2,FALSE)</f>
        <v>1805.7739622442759</v>
      </c>
      <c r="H995" t="s">
        <v>939</v>
      </c>
      <c r="I995" t="s">
        <v>52</v>
      </c>
      <c r="J995" t="s">
        <v>716</v>
      </c>
      <c r="K995" t="str">
        <f>VLOOKUP(tblSalaries[[#This Row],[Where do you work]],tblCountries[[Actual]:[Mapping]],2,FALSE)</f>
        <v>Sri Lanka</v>
      </c>
      <c r="L995" t="s">
        <v>9</v>
      </c>
      <c r="M995">
        <v>3</v>
      </c>
    </row>
    <row r="996" spans="2:13" ht="15" customHeight="1">
      <c r="B996" t="s">
        <v>2999</v>
      </c>
      <c r="C996" s="1">
        <v>41057.48542824074</v>
      </c>
      <c r="D996" s="4" t="s">
        <v>1148</v>
      </c>
      <c r="E996">
        <v>640000</v>
      </c>
      <c r="F996" t="s">
        <v>40</v>
      </c>
      <c r="G996" s="8">
        <f>tblSalaries[[#This Row],[clean Salary (in local currency)]]*VLOOKUP(tblSalaries[[#This Row],[Currency]],tblXrate[],2,FALSE)</f>
        <v>11397.066679963244</v>
      </c>
      <c r="H996" t="s">
        <v>1149</v>
      </c>
      <c r="I996" t="s">
        <v>20</v>
      </c>
      <c r="J996" t="s">
        <v>8</v>
      </c>
      <c r="K996" t="str">
        <f>VLOOKUP(tblSalaries[[#This Row],[Where do you work]],tblCountries[[Actual]:[Mapping]],2,FALSE)</f>
        <v>India</v>
      </c>
      <c r="L996" t="s">
        <v>13</v>
      </c>
      <c r="M996">
        <v>6</v>
      </c>
    </row>
    <row r="997" spans="2:13" ht="15" customHeight="1">
      <c r="B997" t="s">
        <v>3000</v>
      </c>
      <c r="C997" s="1">
        <v>41057.486932870372</v>
      </c>
      <c r="D997" s="4">
        <v>15000</v>
      </c>
      <c r="E997">
        <v>15000</v>
      </c>
      <c r="F997" t="s">
        <v>6</v>
      </c>
      <c r="G997" s="8">
        <f>tblSalaries[[#This Row],[clean Salary (in local currency)]]*VLOOKUP(tblSalaries[[#This Row],[Currency]],tblXrate[],2,FALSE)</f>
        <v>15000</v>
      </c>
      <c r="H997" t="s">
        <v>1150</v>
      </c>
      <c r="I997" t="s">
        <v>52</v>
      </c>
      <c r="J997" t="s">
        <v>8</v>
      </c>
      <c r="K997" t="str">
        <f>VLOOKUP(tblSalaries[[#This Row],[Where do you work]],tblCountries[[Actual]:[Mapping]],2,FALSE)</f>
        <v>India</v>
      </c>
      <c r="L997" t="s">
        <v>9</v>
      </c>
      <c r="M997">
        <v>4</v>
      </c>
    </row>
    <row r="998" spans="2:13" ht="15" customHeight="1">
      <c r="B998" t="s">
        <v>3001</v>
      </c>
      <c r="C998" s="1">
        <v>41057.499062499999</v>
      </c>
      <c r="D998" s="4" t="s">
        <v>1151</v>
      </c>
      <c r="E998">
        <v>308500</v>
      </c>
      <c r="F998" t="s">
        <v>585</v>
      </c>
      <c r="G998" s="8">
        <f>tblSalaries[[#This Row],[clean Salary (in local currency)]]*VLOOKUP(tblSalaries[[#This Row],[Currency]],tblXrate[],2,FALSE)</f>
        <v>37612.869087708088</v>
      </c>
      <c r="H998" t="s">
        <v>1152</v>
      </c>
      <c r="I998" t="s">
        <v>52</v>
      </c>
      <c r="J998" t="s">
        <v>48</v>
      </c>
      <c r="K998" t="str">
        <f>VLOOKUP(tblSalaries[[#This Row],[Where do you work]],tblCountries[[Actual]:[Mapping]],2,FALSE)</f>
        <v>South Africa</v>
      </c>
      <c r="L998" t="s">
        <v>13</v>
      </c>
      <c r="M998">
        <v>3</v>
      </c>
    </row>
    <row r="999" spans="2:13" ht="15" customHeight="1">
      <c r="B999" t="s">
        <v>3002</v>
      </c>
      <c r="C999" s="1">
        <v>41057.500162037039</v>
      </c>
      <c r="D999" s="4">
        <v>3.65</v>
      </c>
      <c r="E999">
        <v>365000</v>
      </c>
      <c r="F999" t="s">
        <v>40</v>
      </c>
      <c r="G999" s="8">
        <f>tblSalaries[[#This Row],[clean Salary (in local currency)]]*VLOOKUP(tblSalaries[[#This Row],[Currency]],tblXrate[],2,FALSE)</f>
        <v>6499.8895909165376</v>
      </c>
      <c r="H999" t="s">
        <v>1153</v>
      </c>
      <c r="I999" t="s">
        <v>20</v>
      </c>
      <c r="J999" t="s">
        <v>8</v>
      </c>
      <c r="K999" t="str">
        <f>VLOOKUP(tblSalaries[[#This Row],[Where do you work]],tblCountries[[Actual]:[Mapping]],2,FALSE)</f>
        <v>India</v>
      </c>
      <c r="L999" t="s">
        <v>9</v>
      </c>
      <c r="M999">
        <v>3</v>
      </c>
    </row>
    <row r="1000" spans="2:13" ht="15" customHeight="1">
      <c r="B1000" t="s">
        <v>3003</v>
      </c>
      <c r="C1000" s="1">
        <v>41057.506678240738</v>
      </c>
      <c r="D1000" s="4" t="s">
        <v>1154</v>
      </c>
      <c r="E1000">
        <v>20000</v>
      </c>
      <c r="F1000" t="s">
        <v>6</v>
      </c>
      <c r="G1000" s="8">
        <f>tblSalaries[[#This Row],[clean Salary (in local currency)]]*VLOOKUP(tblSalaries[[#This Row],[Currency]],tblXrate[],2,FALSE)</f>
        <v>20000</v>
      </c>
      <c r="H1000" t="s">
        <v>1155</v>
      </c>
      <c r="I1000" t="s">
        <v>3999</v>
      </c>
      <c r="J1000" t="s">
        <v>1156</v>
      </c>
      <c r="K1000" t="str">
        <f>VLOOKUP(tblSalaries[[#This Row],[Where do you work]],tblCountries[[Actual]:[Mapping]],2,FALSE)</f>
        <v>Paraguay</v>
      </c>
      <c r="L1000" t="s">
        <v>13</v>
      </c>
      <c r="M1000">
        <v>6</v>
      </c>
    </row>
    <row r="1001" spans="2:13" ht="15" customHeight="1">
      <c r="B1001" t="s">
        <v>3004</v>
      </c>
      <c r="C1001" s="1">
        <v>41057.507048611114</v>
      </c>
      <c r="D1001" s="4">
        <v>7265</v>
      </c>
      <c r="E1001">
        <v>7265</v>
      </c>
      <c r="F1001" t="s">
        <v>6</v>
      </c>
      <c r="G1001" s="8">
        <f>tblSalaries[[#This Row],[clean Salary (in local currency)]]*VLOOKUP(tblSalaries[[#This Row],[Currency]],tblXrate[],2,FALSE)</f>
        <v>7265</v>
      </c>
      <c r="H1001" t="s">
        <v>1157</v>
      </c>
      <c r="I1001" t="s">
        <v>279</v>
      </c>
      <c r="J1001" t="s">
        <v>8</v>
      </c>
      <c r="K1001" t="str">
        <f>VLOOKUP(tblSalaries[[#This Row],[Where do you work]],tblCountries[[Actual]:[Mapping]],2,FALSE)</f>
        <v>India</v>
      </c>
      <c r="L1001" t="s">
        <v>9</v>
      </c>
      <c r="M1001">
        <v>6</v>
      </c>
    </row>
    <row r="1002" spans="2:13" ht="15" customHeight="1">
      <c r="B1002" t="s">
        <v>3005</v>
      </c>
      <c r="C1002" s="1">
        <v>41057.511030092595</v>
      </c>
      <c r="D1002" s="4" t="s">
        <v>1158</v>
      </c>
      <c r="E1002">
        <v>92000</v>
      </c>
      <c r="F1002" t="s">
        <v>1159</v>
      </c>
      <c r="G1002" s="8">
        <f>tblSalaries[[#This Row],[clean Salary (in local currency)]]*VLOOKUP(tblSalaries[[#This Row],[Currency]],tblXrate[],2,FALSE)</f>
        <v>72571.80269935554</v>
      </c>
      <c r="H1002" t="s">
        <v>642</v>
      </c>
      <c r="I1002" t="s">
        <v>52</v>
      </c>
      <c r="J1002" t="s">
        <v>171</v>
      </c>
      <c r="K1002" t="str">
        <f>VLOOKUP(tblSalaries[[#This Row],[Where do you work]],tblCountries[[Actual]:[Mapping]],2,FALSE)</f>
        <v>Singapore</v>
      </c>
      <c r="L1002" t="s">
        <v>13</v>
      </c>
      <c r="M1002">
        <v>15</v>
      </c>
    </row>
    <row r="1003" spans="2:13" ht="15" customHeight="1">
      <c r="B1003" t="s">
        <v>3006</v>
      </c>
      <c r="C1003" s="1">
        <v>41057.514444444445</v>
      </c>
      <c r="D1003" s="4" t="s">
        <v>1160</v>
      </c>
      <c r="E1003">
        <v>450000</v>
      </c>
      <c r="F1003" t="s">
        <v>40</v>
      </c>
      <c r="G1003" s="8">
        <f>tblSalaries[[#This Row],[clean Salary (in local currency)]]*VLOOKUP(tblSalaries[[#This Row],[Currency]],tblXrate[],2,FALSE)</f>
        <v>8013.5625093491553</v>
      </c>
      <c r="H1003" t="s">
        <v>804</v>
      </c>
      <c r="I1003" t="s">
        <v>52</v>
      </c>
      <c r="J1003" t="s">
        <v>8</v>
      </c>
      <c r="K1003" t="str">
        <f>VLOOKUP(tblSalaries[[#This Row],[Where do you work]],tblCountries[[Actual]:[Mapping]],2,FALSE)</f>
        <v>India</v>
      </c>
      <c r="L1003" t="s">
        <v>13</v>
      </c>
      <c r="M1003">
        <v>15</v>
      </c>
    </row>
    <row r="1004" spans="2:13" ht="15" customHeight="1">
      <c r="B1004" t="s">
        <v>3007</v>
      </c>
      <c r="C1004" s="1">
        <v>41057.518067129633</v>
      </c>
      <c r="D1004" s="4" t="s">
        <v>1161</v>
      </c>
      <c r="E1004">
        <v>570000</v>
      </c>
      <c r="F1004" t="s">
        <v>40</v>
      </c>
      <c r="G1004" s="8">
        <f>tblSalaries[[#This Row],[clean Salary (in local currency)]]*VLOOKUP(tblSalaries[[#This Row],[Currency]],tblXrate[],2,FALSE)</f>
        <v>10150.512511842264</v>
      </c>
      <c r="H1004" t="s">
        <v>1162</v>
      </c>
      <c r="I1004" t="s">
        <v>20</v>
      </c>
      <c r="J1004" t="s">
        <v>8</v>
      </c>
      <c r="K1004" t="str">
        <f>VLOOKUP(tblSalaries[[#This Row],[Where do you work]],tblCountries[[Actual]:[Mapping]],2,FALSE)</f>
        <v>India</v>
      </c>
      <c r="L1004" t="s">
        <v>9</v>
      </c>
      <c r="M1004">
        <v>5</v>
      </c>
    </row>
    <row r="1005" spans="2:13" ht="15" customHeight="1">
      <c r="B1005" t="s">
        <v>3008</v>
      </c>
      <c r="C1005" s="1">
        <v>41057.518541666665</v>
      </c>
      <c r="D1005" s="4">
        <v>65000</v>
      </c>
      <c r="E1005">
        <v>65000</v>
      </c>
      <c r="F1005" t="s">
        <v>6</v>
      </c>
      <c r="G1005" s="8">
        <f>tblSalaries[[#This Row],[clean Salary (in local currency)]]*VLOOKUP(tblSalaries[[#This Row],[Currency]],tblXrate[],2,FALSE)</f>
        <v>65000</v>
      </c>
      <c r="H1005" t="s">
        <v>488</v>
      </c>
      <c r="I1005" t="s">
        <v>488</v>
      </c>
      <c r="J1005" t="s">
        <v>15</v>
      </c>
      <c r="K1005" t="str">
        <f>VLOOKUP(tblSalaries[[#This Row],[Where do you work]],tblCountries[[Actual]:[Mapping]],2,FALSE)</f>
        <v>USA</v>
      </c>
      <c r="L1005" t="s">
        <v>9</v>
      </c>
      <c r="M1005">
        <v>9</v>
      </c>
    </row>
    <row r="1006" spans="2:13" ht="15" customHeight="1">
      <c r="B1006" t="s">
        <v>3009</v>
      </c>
      <c r="C1006" s="1">
        <v>41057.522361111114</v>
      </c>
      <c r="D1006" s="4">
        <v>300000</v>
      </c>
      <c r="E1006">
        <v>300000</v>
      </c>
      <c r="F1006" t="s">
        <v>32</v>
      </c>
      <c r="G1006" s="8">
        <f>tblSalaries[[#This Row],[clean Salary (in local currency)]]*VLOOKUP(tblSalaries[[#This Row],[Currency]],tblXrate[],2,FALSE)</f>
        <v>3184.2266150397395</v>
      </c>
      <c r="H1006" t="s">
        <v>897</v>
      </c>
      <c r="I1006" t="s">
        <v>52</v>
      </c>
      <c r="J1006" t="s">
        <v>17</v>
      </c>
      <c r="K1006" t="str">
        <f>VLOOKUP(tblSalaries[[#This Row],[Where do you work]],tblCountries[[Actual]:[Mapping]],2,FALSE)</f>
        <v>Pakistan</v>
      </c>
      <c r="L1006" t="s">
        <v>9</v>
      </c>
      <c r="M1006">
        <v>4</v>
      </c>
    </row>
    <row r="1007" spans="2:13" ht="15" customHeight="1">
      <c r="B1007" t="s">
        <v>3010</v>
      </c>
      <c r="C1007" s="1">
        <v>41057.524745370371</v>
      </c>
      <c r="D1007" s="4" t="s">
        <v>1163</v>
      </c>
      <c r="E1007">
        <v>612000</v>
      </c>
      <c r="F1007" t="s">
        <v>40</v>
      </c>
      <c r="G1007" s="8">
        <f>tblSalaries[[#This Row],[clean Salary (in local currency)]]*VLOOKUP(tblSalaries[[#This Row],[Currency]],tblXrate[],2,FALSE)</f>
        <v>10898.445012714852</v>
      </c>
      <c r="H1007" t="s">
        <v>1164</v>
      </c>
      <c r="I1007" t="s">
        <v>52</v>
      </c>
      <c r="J1007" t="s">
        <v>8</v>
      </c>
      <c r="K1007" t="str">
        <f>VLOOKUP(tblSalaries[[#This Row],[Where do you work]],tblCountries[[Actual]:[Mapping]],2,FALSE)</f>
        <v>India</v>
      </c>
      <c r="L1007" t="s">
        <v>18</v>
      </c>
      <c r="M1007">
        <v>13</v>
      </c>
    </row>
    <row r="1008" spans="2:13" ht="15" customHeight="1">
      <c r="B1008" t="s">
        <v>3011</v>
      </c>
      <c r="C1008" s="1">
        <v>41057.528078703705</v>
      </c>
      <c r="D1008" s="4">
        <v>900</v>
      </c>
      <c r="E1008">
        <v>10800</v>
      </c>
      <c r="F1008" t="s">
        <v>6</v>
      </c>
      <c r="G1008" s="8">
        <f>tblSalaries[[#This Row],[clean Salary (in local currency)]]*VLOOKUP(tblSalaries[[#This Row],[Currency]],tblXrate[],2,FALSE)</f>
        <v>10800</v>
      </c>
      <c r="H1008" t="s">
        <v>1165</v>
      </c>
      <c r="I1008" t="s">
        <v>52</v>
      </c>
      <c r="J1008" t="s">
        <v>17</v>
      </c>
      <c r="K1008" t="str">
        <f>VLOOKUP(tblSalaries[[#This Row],[Where do you work]],tblCountries[[Actual]:[Mapping]],2,FALSE)</f>
        <v>Pakistan</v>
      </c>
      <c r="L1008" t="s">
        <v>13</v>
      </c>
      <c r="M1008">
        <v>5</v>
      </c>
    </row>
    <row r="1009" spans="2:13" ht="15" customHeight="1">
      <c r="B1009" t="s">
        <v>3012</v>
      </c>
      <c r="C1009" s="1">
        <v>41057.532870370371</v>
      </c>
      <c r="D1009" s="4">
        <v>120000</v>
      </c>
      <c r="E1009">
        <v>120000</v>
      </c>
      <c r="F1009" t="s">
        <v>40</v>
      </c>
      <c r="G1009" s="8">
        <f>tblSalaries[[#This Row],[clean Salary (in local currency)]]*VLOOKUP(tblSalaries[[#This Row],[Currency]],tblXrate[],2,FALSE)</f>
        <v>2136.9500024931081</v>
      </c>
      <c r="H1009" t="s">
        <v>1166</v>
      </c>
      <c r="I1009" t="s">
        <v>20</v>
      </c>
      <c r="J1009" t="s">
        <v>8</v>
      </c>
      <c r="K1009" t="str">
        <f>VLOOKUP(tblSalaries[[#This Row],[Where do you work]],tblCountries[[Actual]:[Mapping]],2,FALSE)</f>
        <v>India</v>
      </c>
      <c r="L1009" t="s">
        <v>18</v>
      </c>
      <c r="M1009">
        <v>3.5</v>
      </c>
    </row>
    <row r="1010" spans="2:13" ht="15" customHeight="1">
      <c r="B1010" t="s">
        <v>3013</v>
      </c>
      <c r="C1010" s="1">
        <v>41057.536030092589</v>
      </c>
      <c r="D1010" s="4">
        <v>45000</v>
      </c>
      <c r="E1010">
        <v>45000</v>
      </c>
      <c r="F1010" t="s">
        <v>6</v>
      </c>
      <c r="G1010" s="8">
        <f>tblSalaries[[#This Row],[clean Salary (in local currency)]]*VLOOKUP(tblSalaries[[#This Row],[Currency]],tblXrate[],2,FALSE)</f>
        <v>45000</v>
      </c>
      <c r="H1010" t="s">
        <v>279</v>
      </c>
      <c r="I1010" t="s">
        <v>279</v>
      </c>
      <c r="J1010" t="s">
        <v>1167</v>
      </c>
      <c r="K1010" t="str">
        <f>VLOOKUP(tblSalaries[[#This Row],[Where do you work]],tblCountries[[Actual]:[Mapping]],2,FALSE)</f>
        <v>Singapore</v>
      </c>
      <c r="L1010" t="s">
        <v>18</v>
      </c>
      <c r="M1010">
        <v>4</v>
      </c>
    </row>
    <row r="1011" spans="2:13" ht="15" customHeight="1">
      <c r="B1011" t="s">
        <v>3014</v>
      </c>
      <c r="C1011" s="1">
        <v>41057.539733796293</v>
      </c>
      <c r="D1011" s="4" t="s">
        <v>1168</v>
      </c>
      <c r="E1011">
        <v>400000</v>
      </c>
      <c r="F1011" t="s">
        <v>40</v>
      </c>
      <c r="G1011" s="8">
        <f>tblSalaries[[#This Row],[clean Salary (in local currency)]]*VLOOKUP(tblSalaries[[#This Row],[Currency]],tblXrate[],2,FALSE)</f>
        <v>7123.1666749770275</v>
      </c>
      <c r="H1011" t="s">
        <v>929</v>
      </c>
      <c r="I1011" t="s">
        <v>52</v>
      </c>
      <c r="J1011" t="s">
        <v>8</v>
      </c>
      <c r="K1011" t="str">
        <f>VLOOKUP(tblSalaries[[#This Row],[Where do you work]],tblCountries[[Actual]:[Mapping]],2,FALSE)</f>
        <v>India</v>
      </c>
      <c r="L1011" t="s">
        <v>18</v>
      </c>
      <c r="M1011">
        <v>5</v>
      </c>
    </row>
    <row r="1012" spans="2:13" ht="15" customHeight="1">
      <c r="B1012" t="s">
        <v>3015</v>
      </c>
      <c r="C1012" s="1">
        <v>41057.54078703704</v>
      </c>
      <c r="D1012" s="4" t="s">
        <v>1169</v>
      </c>
      <c r="E1012">
        <v>300000</v>
      </c>
      <c r="F1012" t="s">
        <v>40</v>
      </c>
      <c r="G1012" s="8">
        <f>tblSalaries[[#This Row],[clean Salary (in local currency)]]*VLOOKUP(tblSalaries[[#This Row],[Currency]],tblXrate[],2,FALSE)</f>
        <v>5342.3750062327708</v>
      </c>
      <c r="H1012" t="s">
        <v>1170</v>
      </c>
      <c r="I1012" t="s">
        <v>310</v>
      </c>
      <c r="J1012" t="s">
        <v>8</v>
      </c>
      <c r="K1012" t="str">
        <f>VLOOKUP(tblSalaries[[#This Row],[Where do you work]],tblCountries[[Actual]:[Mapping]],2,FALSE)</f>
        <v>India</v>
      </c>
      <c r="L1012" t="s">
        <v>18</v>
      </c>
      <c r="M1012">
        <v>5</v>
      </c>
    </row>
    <row r="1013" spans="2:13" ht="15" customHeight="1">
      <c r="B1013" t="s">
        <v>3016</v>
      </c>
      <c r="C1013" s="1">
        <v>41057.541655092595</v>
      </c>
      <c r="D1013" s="4">
        <v>18000</v>
      </c>
      <c r="E1013">
        <v>18000</v>
      </c>
      <c r="F1013" t="s">
        <v>6</v>
      </c>
      <c r="G1013" s="8">
        <f>tblSalaries[[#This Row],[clean Salary (in local currency)]]*VLOOKUP(tblSalaries[[#This Row],[Currency]],tblXrate[],2,FALSE)</f>
        <v>18000</v>
      </c>
      <c r="H1013" t="s">
        <v>1171</v>
      </c>
      <c r="I1013" t="s">
        <v>52</v>
      </c>
      <c r="J1013" t="s">
        <v>8</v>
      </c>
      <c r="K1013" t="str">
        <f>VLOOKUP(tblSalaries[[#This Row],[Where do you work]],tblCountries[[Actual]:[Mapping]],2,FALSE)</f>
        <v>India</v>
      </c>
      <c r="L1013" t="s">
        <v>18</v>
      </c>
      <c r="M1013">
        <v>4.5999999999999996</v>
      </c>
    </row>
    <row r="1014" spans="2:13" ht="15" customHeight="1">
      <c r="B1014" t="s">
        <v>3017</v>
      </c>
      <c r="C1014" s="1">
        <v>41057.542847222219</v>
      </c>
      <c r="D1014" s="4" t="s">
        <v>1172</v>
      </c>
      <c r="E1014">
        <v>456000</v>
      </c>
      <c r="F1014" t="s">
        <v>32</v>
      </c>
      <c r="G1014" s="8">
        <f>tblSalaries[[#This Row],[clean Salary (in local currency)]]*VLOOKUP(tblSalaries[[#This Row],[Currency]],tblXrate[],2,FALSE)</f>
        <v>4840.0244548604041</v>
      </c>
      <c r="H1014" t="s">
        <v>1173</v>
      </c>
      <c r="I1014" t="s">
        <v>52</v>
      </c>
      <c r="J1014" t="s">
        <v>17</v>
      </c>
      <c r="K1014" t="str">
        <f>VLOOKUP(tblSalaries[[#This Row],[Where do you work]],tblCountries[[Actual]:[Mapping]],2,FALSE)</f>
        <v>Pakistan</v>
      </c>
      <c r="L1014" t="s">
        <v>9</v>
      </c>
      <c r="M1014">
        <v>2</v>
      </c>
    </row>
    <row r="1015" spans="2:13" ht="15" customHeight="1">
      <c r="B1015" t="s">
        <v>3018</v>
      </c>
      <c r="C1015" s="1">
        <v>41057.543703703705</v>
      </c>
      <c r="D1015" s="4" t="s">
        <v>1174</v>
      </c>
      <c r="E1015">
        <v>420000</v>
      </c>
      <c r="F1015" t="s">
        <v>40</v>
      </c>
      <c r="G1015" s="8">
        <f>tblSalaries[[#This Row],[clean Salary (in local currency)]]*VLOOKUP(tblSalaries[[#This Row],[Currency]],tblXrate[],2,FALSE)</f>
        <v>7479.3250087258784</v>
      </c>
      <c r="H1015" t="s">
        <v>20</v>
      </c>
      <c r="I1015" t="s">
        <v>20</v>
      </c>
      <c r="J1015" t="s">
        <v>8</v>
      </c>
      <c r="K1015" t="str">
        <f>VLOOKUP(tblSalaries[[#This Row],[Where do you work]],tblCountries[[Actual]:[Mapping]],2,FALSE)</f>
        <v>India</v>
      </c>
      <c r="L1015" t="s">
        <v>18</v>
      </c>
      <c r="M1015">
        <v>10</v>
      </c>
    </row>
    <row r="1016" spans="2:13" ht="15" customHeight="1">
      <c r="B1016" t="s">
        <v>3019</v>
      </c>
      <c r="C1016" s="1">
        <v>41057.545590277776</v>
      </c>
      <c r="D1016" s="4">
        <v>210000</v>
      </c>
      <c r="E1016">
        <v>210000</v>
      </c>
      <c r="F1016" t="s">
        <v>40</v>
      </c>
      <c r="G1016" s="8">
        <f>tblSalaries[[#This Row],[clean Salary (in local currency)]]*VLOOKUP(tblSalaries[[#This Row],[Currency]],tblXrate[],2,FALSE)</f>
        <v>3739.6625043629392</v>
      </c>
      <c r="H1016" t="s">
        <v>801</v>
      </c>
      <c r="I1016" t="s">
        <v>3999</v>
      </c>
      <c r="J1016" t="s">
        <v>8</v>
      </c>
      <c r="K1016" t="str">
        <f>VLOOKUP(tblSalaries[[#This Row],[Where do you work]],tblCountries[[Actual]:[Mapping]],2,FALSE)</f>
        <v>India</v>
      </c>
      <c r="L1016" t="s">
        <v>13</v>
      </c>
      <c r="M1016">
        <v>3.5</v>
      </c>
    </row>
    <row r="1017" spans="2:13" ht="15" customHeight="1">
      <c r="B1017" t="s">
        <v>3020</v>
      </c>
      <c r="C1017" s="1">
        <v>41057.546261574076</v>
      </c>
      <c r="D1017" s="4">
        <v>3500</v>
      </c>
      <c r="E1017">
        <v>42000</v>
      </c>
      <c r="F1017" t="s">
        <v>6</v>
      </c>
      <c r="G1017" s="8">
        <f>tblSalaries[[#This Row],[clean Salary (in local currency)]]*VLOOKUP(tblSalaries[[#This Row],[Currency]],tblXrate[],2,FALSE)</f>
        <v>42000</v>
      </c>
      <c r="H1017" t="s">
        <v>1175</v>
      </c>
      <c r="I1017" t="s">
        <v>52</v>
      </c>
      <c r="J1017" t="s">
        <v>1176</v>
      </c>
      <c r="K1017" t="str">
        <f>VLOOKUP(tblSalaries[[#This Row],[Where do you work]],tblCountries[[Actual]:[Mapping]],2,FALSE)</f>
        <v>Kuwait</v>
      </c>
      <c r="L1017" t="s">
        <v>13</v>
      </c>
      <c r="M1017">
        <v>5</v>
      </c>
    </row>
    <row r="1018" spans="2:13" ht="15" customHeight="1">
      <c r="B1018" t="s">
        <v>3021</v>
      </c>
      <c r="C1018" s="1">
        <v>41057.548634259256</v>
      </c>
      <c r="D1018" s="4">
        <v>28000</v>
      </c>
      <c r="E1018">
        <v>28000</v>
      </c>
      <c r="F1018" t="s">
        <v>6</v>
      </c>
      <c r="G1018" s="8">
        <f>tblSalaries[[#This Row],[clean Salary (in local currency)]]*VLOOKUP(tblSalaries[[#This Row],[Currency]],tblXrate[],2,FALSE)</f>
        <v>28000</v>
      </c>
      <c r="H1018" t="s">
        <v>1082</v>
      </c>
      <c r="I1018" t="s">
        <v>3999</v>
      </c>
      <c r="J1018" t="s">
        <v>8</v>
      </c>
      <c r="K1018" t="str">
        <f>VLOOKUP(tblSalaries[[#This Row],[Where do you work]],tblCountries[[Actual]:[Mapping]],2,FALSE)</f>
        <v>India</v>
      </c>
      <c r="L1018" t="s">
        <v>18</v>
      </c>
      <c r="M1018">
        <v>3</v>
      </c>
    </row>
    <row r="1019" spans="2:13" ht="15" customHeight="1">
      <c r="B1019" t="s">
        <v>3022</v>
      </c>
      <c r="C1019" s="1">
        <v>41057.549791666665</v>
      </c>
      <c r="D1019" s="4">
        <v>6000</v>
      </c>
      <c r="E1019">
        <v>6000</v>
      </c>
      <c r="F1019" t="s">
        <v>6</v>
      </c>
      <c r="G1019" s="8">
        <f>tblSalaries[[#This Row],[clean Salary (in local currency)]]*VLOOKUP(tblSalaries[[#This Row],[Currency]],tblXrate[],2,FALSE)</f>
        <v>6000</v>
      </c>
      <c r="H1019" t="s">
        <v>52</v>
      </c>
      <c r="I1019" t="s">
        <v>52</v>
      </c>
      <c r="J1019" t="s">
        <v>8</v>
      </c>
      <c r="K1019" t="str">
        <f>VLOOKUP(tblSalaries[[#This Row],[Where do you work]],tblCountries[[Actual]:[Mapping]],2,FALSE)</f>
        <v>India</v>
      </c>
      <c r="L1019" t="s">
        <v>9</v>
      </c>
      <c r="M1019">
        <v>5</v>
      </c>
    </row>
    <row r="1020" spans="2:13" ht="15" customHeight="1">
      <c r="B1020" t="s">
        <v>3023</v>
      </c>
      <c r="C1020" s="1">
        <v>41057.559976851851</v>
      </c>
      <c r="D1020" s="4">
        <v>55</v>
      </c>
      <c r="E1020">
        <v>55000</v>
      </c>
      <c r="F1020" t="s">
        <v>670</v>
      </c>
      <c r="G1020" s="8">
        <f>tblSalaries[[#This Row],[clean Salary (in local currency)]]*VLOOKUP(tblSalaries[[#This Row],[Currency]],tblXrate[],2,FALSE)</f>
        <v>43867.345148271634</v>
      </c>
      <c r="H1020" t="s">
        <v>14</v>
      </c>
      <c r="I1020" t="s">
        <v>20</v>
      </c>
      <c r="J1020" t="s">
        <v>672</v>
      </c>
      <c r="K1020" t="str">
        <f>VLOOKUP(tblSalaries[[#This Row],[Where do you work]],tblCountries[[Actual]:[Mapping]],2,FALSE)</f>
        <v>New Zealand</v>
      </c>
      <c r="L1020" t="s">
        <v>13</v>
      </c>
      <c r="M1020">
        <v>10</v>
      </c>
    </row>
    <row r="1021" spans="2:13" ht="15" customHeight="1">
      <c r="B1021" t="s">
        <v>3024</v>
      </c>
      <c r="C1021" s="1">
        <v>41057.560949074075</v>
      </c>
      <c r="D1021" s="4" t="s">
        <v>1177</v>
      </c>
      <c r="E1021">
        <v>1000000</v>
      </c>
      <c r="F1021" t="s">
        <v>40</v>
      </c>
      <c r="G1021" s="8">
        <f>tblSalaries[[#This Row],[clean Salary (in local currency)]]*VLOOKUP(tblSalaries[[#This Row],[Currency]],tblXrate[],2,FALSE)</f>
        <v>17807.916687442568</v>
      </c>
      <c r="H1021" t="s">
        <v>1178</v>
      </c>
      <c r="I1021" t="s">
        <v>20</v>
      </c>
      <c r="J1021" t="s">
        <v>8</v>
      </c>
      <c r="K1021" t="str">
        <f>VLOOKUP(tblSalaries[[#This Row],[Where do you work]],tblCountries[[Actual]:[Mapping]],2,FALSE)</f>
        <v>India</v>
      </c>
      <c r="L1021" t="s">
        <v>25</v>
      </c>
      <c r="M1021">
        <v>25</v>
      </c>
    </row>
    <row r="1022" spans="2:13" ht="15" customHeight="1">
      <c r="B1022" t="s">
        <v>3025</v>
      </c>
      <c r="C1022" s="1">
        <v>41057.567476851851</v>
      </c>
      <c r="D1022" s="4">
        <v>600000</v>
      </c>
      <c r="E1022">
        <v>600000</v>
      </c>
      <c r="F1022" t="s">
        <v>40</v>
      </c>
      <c r="G1022" s="8">
        <f>tblSalaries[[#This Row],[clean Salary (in local currency)]]*VLOOKUP(tblSalaries[[#This Row],[Currency]],tblXrate[],2,FALSE)</f>
        <v>10684.750012465542</v>
      </c>
      <c r="H1022" t="s">
        <v>207</v>
      </c>
      <c r="I1022" t="s">
        <v>20</v>
      </c>
      <c r="J1022" t="s">
        <v>8</v>
      </c>
      <c r="K1022" t="str">
        <f>VLOOKUP(tblSalaries[[#This Row],[Where do you work]],tblCountries[[Actual]:[Mapping]],2,FALSE)</f>
        <v>India</v>
      </c>
      <c r="L1022" t="s">
        <v>13</v>
      </c>
      <c r="M1022">
        <v>12</v>
      </c>
    </row>
    <row r="1023" spans="2:13" ht="15" customHeight="1">
      <c r="B1023" t="s">
        <v>3026</v>
      </c>
      <c r="C1023" s="1">
        <v>41057.570115740738</v>
      </c>
      <c r="D1023" s="4" t="s">
        <v>1179</v>
      </c>
      <c r="E1023">
        <v>60000</v>
      </c>
      <c r="F1023" t="s">
        <v>6</v>
      </c>
      <c r="G1023" s="8">
        <f>tblSalaries[[#This Row],[clean Salary (in local currency)]]*VLOOKUP(tblSalaries[[#This Row],[Currency]],tblXrate[],2,FALSE)</f>
        <v>60000</v>
      </c>
      <c r="H1023" t="s">
        <v>1180</v>
      </c>
      <c r="I1023" t="s">
        <v>356</v>
      </c>
      <c r="J1023" t="s">
        <v>515</v>
      </c>
      <c r="K1023" t="str">
        <f>VLOOKUP(tblSalaries[[#This Row],[Where do you work]],tblCountries[[Actual]:[Mapping]],2,FALSE)</f>
        <v>Finland</v>
      </c>
      <c r="L1023" t="s">
        <v>13</v>
      </c>
      <c r="M1023">
        <v>5</v>
      </c>
    </row>
    <row r="1024" spans="2:13" ht="15" customHeight="1">
      <c r="B1024" t="s">
        <v>3027</v>
      </c>
      <c r="C1024" s="1">
        <v>41057.570520833331</v>
      </c>
      <c r="D1024" s="4">
        <v>476000</v>
      </c>
      <c r="E1024">
        <v>476000</v>
      </c>
      <c r="F1024" t="s">
        <v>40</v>
      </c>
      <c r="G1024" s="8">
        <f>tblSalaries[[#This Row],[clean Salary (in local currency)]]*VLOOKUP(tblSalaries[[#This Row],[Currency]],tblXrate[],2,FALSE)</f>
        <v>8476.5683432226633</v>
      </c>
      <c r="H1024" t="s">
        <v>1181</v>
      </c>
      <c r="I1024" t="s">
        <v>3999</v>
      </c>
      <c r="J1024" t="s">
        <v>8</v>
      </c>
      <c r="K1024" t="str">
        <f>VLOOKUP(tblSalaries[[#This Row],[Where do you work]],tblCountries[[Actual]:[Mapping]],2,FALSE)</f>
        <v>India</v>
      </c>
      <c r="L1024" t="s">
        <v>9</v>
      </c>
      <c r="M1024">
        <v>8</v>
      </c>
    </row>
    <row r="1025" spans="2:13" ht="15" customHeight="1">
      <c r="B1025" t="s">
        <v>3028</v>
      </c>
      <c r="C1025" s="1">
        <v>41057.570972222224</v>
      </c>
      <c r="D1025" s="4">
        <v>725</v>
      </c>
      <c r="E1025">
        <v>8700</v>
      </c>
      <c r="F1025" t="s">
        <v>6</v>
      </c>
      <c r="G1025" s="8">
        <f>tblSalaries[[#This Row],[clean Salary (in local currency)]]*VLOOKUP(tblSalaries[[#This Row],[Currency]],tblXrate[],2,FALSE)</f>
        <v>8700</v>
      </c>
      <c r="H1025" t="s">
        <v>1182</v>
      </c>
      <c r="I1025" t="s">
        <v>488</v>
      </c>
      <c r="J1025" t="s">
        <v>8</v>
      </c>
      <c r="K1025" t="str">
        <f>VLOOKUP(tblSalaries[[#This Row],[Where do you work]],tblCountries[[Actual]:[Mapping]],2,FALSE)</f>
        <v>India</v>
      </c>
      <c r="L1025" t="s">
        <v>18</v>
      </c>
      <c r="M1025">
        <v>7</v>
      </c>
    </row>
    <row r="1026" spans="2:13" ht="15" customHeight="1">
      <c r="B1026" t="s">
        <v>3029</v>
      </c>
      <c r="C1026" s="1">
        <v>41057.571238425924</v>
      </c>
      <c r="D1026" s="4" t="s">
        <v>1183</v>
      </c>
      <c r="E1026">
        <v>200000</v>
      </c>
      <c r="F1026" t="s">
        <v>40</v>
      </c>
      <c r="G1026" s="8">
        <f>tblSalaries[[#This Row],[clean Salary (in local currency)]]*VLOOKUP(tblSalaries[[#This Row],[Currency]],tblXrate[],2,FALSE)</f>
        <v>3561.5833374885137</v>
      </c>
      <c r="H1026" t="s">
        <v>1184</v>
      </c>
      <c r="I1026" t="s">
        <v>52</v>
      </c>
      <c r="J1026" t="s">
        <v>8</v>
      </c>
      <c r="K1026" t="str">
        <f>VLOOKUP(tblSalaries[[#This Row],[Where do you work]],tblCountries[[Actual]:[Mapping]],2,FALSE)</f>
        <v>India</v>
      </c>
      <c r="L1026" t="s">
        <v>13</v>
      </c>
      <c r="M1026">
        <v>8</v>
      </c>
    </row>
    <row r="1027" spans="2:13" ht="15" customHeight="1">
      <c r="B1027" t="s">
        <v>3030</v>
      </c>
      <c r="C1027" s="1">
        <v>41057.571539351855</v>
      </c>
      <c r="D1027" s="4">
        <v>1.8</v>
      </c>
      <c r="E1027">
        <v>180000</v>
      </c>
      <c r="F1027" t="s">
        <v>40</v>
      </c>
      <c r="G1027" s="8">
        <f>tblSalaries[[#This Row],[clean Salary (in local currency)]]*VLOOKUP(tblSalaries[[#This Row],[Currency]],tblXrate[],2,FALSE)</f>
        <v>3205.4250037396623</v>
      </c>
      <c r="H1027" t="s">
        <v>429</v>
      </c>
      <c r="I1027" t="s">
        <v>3999</v>
      </c>
      <c r="J1027" t="s">
        <v>8</v>
      </c>
      <c r="K1027" t="str">
        <f>VLOOKUP(tblSalaries[[#This Row],[Where do you work]],tblCountries[[Actual]:[Mapping]],2,FALSE)</f>
        <v>India</v>
      </c>
      <c r="L1027" t="s">
        <v>13</v>
      </c>
      <c r="M1027">
        <v>4</v>
      </c>
    </row>
    <row r="1028" spans="2:13" ht="15" customHeight="1">
      <c r="B1028" t="s">
        <v>3031</v>
      </c>
      <c r="C1028" s="1">
        <v>41057.573807870373</v>
      </c>
      <c r="D1028" s="4">
        <v>252000</v>
      </c>
      <c r="E1028">
        <v>252000</v>
      </c>
      <c r="F1028" t="s">
        <v>40</v>
      </c>
      <c r="G1028" s="8">
        <f>tblSalaries[[#This Row],[clean Salary (in local currency)]]*VLOOKUP(tblSalaries[[#This Row],[Currency]],tblXrate[],2,FALSE)</f>
        <v>4487.5950052355274</v>
      </c>
      <c r="H1028" t="s">
        <v>1185</v>
      </c>
      <c r="I1028" t="s">
        <v>310</v>
      </c>
      <c r="J1028" t="s">
        <v>8</v>
      </c>
      <c r="K1028" t="str">
        <f>VLOOKUP(tblSalaries[[#This Row],[Where do you work]],tblCountries[[Actual]:[Mapping]],2,FALSE)</f>
        <v>India</v>
      </c>
      <c r="L1028" t="s">
        <v>25</v>
      </c>
      <c r="M1028">
        <v>5</v>
      </c>
    </row>
    <row r="1029" spans="2:13" ht="15" customHeight="1">
      <c r="B1029" t="s">
        <v>3032</v>
      </c>
      <c r="C1029" s="1">
        <v>41057.579826388886</v>
      </c>
      <c r="D1029" s="4" t="s">
        <v>1186</v>
      </c>
      <c r="E1029">
        <v>700000</v>
      </c>
      <c r="F1029" t="s">
        <v>40</v>
      </c>
      <c r="G1029" s="8">
        <f>tblSalaries[[#This Row],[clean Salary (in local currency)]]*VLOOKUP(tblSalaries[[#This Row],[Currency]],tblXrate[],2,FALSE)</f>
        <v>12465.541681209797</v>
      </c>
      <c r="H1029" t="s">
        <v>503</v>
      </c>
      <c r="I1029" t="s">
        <v>20</v>
      </c>
      <c r="J1029" t="s">
        <v>8</v>
      </c>
      <c r="K1029" t="str">
        <f>VLOOKUP(tblSalaries[[#This Row],[Where do you work]],tblCountries[[Actual]:[Mapping]],2,FALSE)</f>
        <v>India</v>
      </c>
      <c r="L1029" t="s">
        <v>9</v>
      </c>
      <c r="M1029">
        <v>5</v>
      </c>
    </row>
    <row r="1030" spans="2:13" ht="15" customHeight="1">
      <c r="B1030" t="s">
        <v>3033</v>
      </c>
      <c r="C1030" s="1">
        <v>41057.583981481483</v>
      </c>
      <c r="D1030" s="4">
        <v>194</v>
      </c>
      <c r="E1030">
        <v>2400</v>
      </c>
      <c r="F1030" t="s">
        <v>6</v>
      </c>
      <c r="G1030" s="8">
        <f>tblSalaries[[#This Row],[clean Salary (in local currency)]]*VLOOKUP(tblSalaries[[#This Row],[Currency]],tblXrate[],2,FALSE)</f>
        <v>2400</v>
      </c>
      <c r="H1030" t="s">
        <v>757</v>
      </c>
      <c r="I1030" t="s">
        <v>310</v>
      </c>
      <c r="J1030" t="s">
        <v>17</v>
      </c>
      <c r="K1030" t="str">
        <f>VLOOKUP(tblSalaries[[#This Row],[Where do you work]],tblCountries[[Actual]:[Mapping]],2,FALSE)</f>
        <v>Pakistan</v>
      </c>
      <c r="L1030" t="s">
        <v>18</v>
      </c>
      <c r="M1030">
        <v>15</v>
      </c>
    </row>
    <row r="1031" spans="2:13" ht="15" customHeight="1">
      <c r="B1031" t="s">
        <v>3034</v>
      </c>
      <c r="C1031" s="1">
        <v>41057.591365740744</v>
      </c>
      <c r="D1031" s="4" t="s">
        <v>1187</v>
      </c>
      <c r="E1031">
        <v>55000</v>
      </c>
      <c r="F1031" t="s">
        <v>6</v>
      </c>
      <c r="G1031" s="8">
        <f>tblSalaries[[#This Row],[clean Salary (in local currency)]]*VLOOKUP(tblSalaries[[#This Row],[Currency]],tblXrate[],2,FALSE)</f>
        <v>55000</v>
      </c>
      <c r="H1031" t="s">
        <v>467</v>
      </c>
      <c r="I1031" t="s">
        <v>3999</v>
      </c>
      <c r="J1031" t="s">
        <v>416</v>
      </c>
      <c r="K1031" t="str">
        <f>VLOOKUP(tblSalaries[[#This Row],[Where do you work]],tblCountries[[Actual]:[Mapping]],2,FALSE)</f>
        <v>Israel</v>
      </c>
      <c r="L1031" t="s">
        <v>9</v>
      </c>
      <c r="M1031">
        <v>6</v>
      </c>
    </row>
    <row r="1032" spans="2:13" ht="15" customHeight="1">
      <c r="B1032" t="s">
        <v>3035</v>
      </c>
      <c r="C1032" s="1">
        <v>41057.59207175926</v>
      </c>
      <c r="D1032" s="4" t="s">
        <v>948</v>
      </c>
      <c r="E1032">
        <v>12000</v>
      </c>
      <c r="F1032" t="s">
        <v>6</v>
      </c>
      <c r="G1032" s="8">
        <f>tblSalaries[[#This Row],[clean Salary (in local currency)]]*VLOOKUP(tblSalaries[[#This Row],[Currency]],tblXrate[],2,FALSE)</f>
        <v>12000</v>
      </c>
      <c r="H1032" t="s">
        <v>1188</v>
      </c>
      <c r="I1032" t="s">
        <v>488</v>
      </c>
      <c r="J1032" t="s">
        <v>1078</v>
      </c>
      <c r="K1032" t="str">
        <f>VLOOKUP(tblSalaries[[#This Row],[Where do you work]],tblCountries[[Actual]:[Mapping]],2,FALSE)</f>
        <v>iran</v>
      </c>
      <c r="L1032" t="s">
        <v>9</v>
      </c>
      <c r="M1032">
        <v>3</v>
      </c>
    </row>
    <row r="1033" spans="2:13" ht="15" customHeight="1">
      <c r="B1033" t="s">
        <v>3036</v>
      </c>
      <c r="C1033" s="1">
        <v>41057.592245370368</v>
      </c>
      <c r="D1033" s="4">
        <v>43500</v>
      </c>
      <c r="E1033">
        <v>43500</v>
      </c>
      <c r="F1033" t="s">
        <v>22</v>
      </c>
      <c r="G1033" s="8">
        <f>tblSalaries[[#This Row],[clean Salary (in local currency)]]*VLOOKUP(tblSalaries[[#This Row],[Currency]],tblXrate[],2,FALSE)</f>
        <v>55262.375596134938</v>
      </c>
      <c r="H1033" t="s">
        <v>1189</v>
      </c>
      <c r="I1033" t="s">
        <v>52</v>
      </c>
      <c r="J1033" t="s">
        <v>1190</v>
      </c>
      <c r="K1033" t="str">
        <f>VLOOKUP(tblSalaries[[#This Row],[Where do you work]],tblCountries[[Actual]:[Mapping]],2,FALSE)</f>
        <v>Spain</v>
      </c>
      <c r="L1033" t="s">
        <v>18</v>
      </c>
      <c r="M1033">
        <v>10</v>
      </c>
    </row>
    <row r="1034" spans="2:13" ht="15" customHeight="1">
      <c r="B1034" t="s">
        <v>3037</v>
      </c>
      <c r="C1034" s="1">
        <v>41057.592268518521</v>
      </c>
      <c r="D1034" s="4" t="s">
        <v>1191</v>
      </c>
      <c r="E1034">
        <v>1200000</v>
      </c>
      <c r="F1034" t="s">
        <v>40</v>
      </c>
      <c r="G1034" s="8">
        <f>tblSalaries[[#This Row],[clean Salary (in local currency)]]*VLOOKUP(tblSalaries[[#This Row],[Currency]],tblXrate[],2,FALSE)</f>
        <v>21369.500024931083</v>
      </c>
      <c r="H1034" t="s">
        <v>939</v>
      </c>
      <c r="I1034" t="s">
        <v>52</v>
      </c>
      <c r="J1034" t="s">
        <v>8</v>
      </c>
      <c r="K1034" t="str">
        <f>VLOOKUP(tblSalaries[[#This Row],[Where do you work]],tblCountries[[Actual]:[Mapping]],2,FALSE)</f>
        <v>India</v>
      </c>
      <c r="L1034" t="s">
        <v>18</v>
      </c>
      <c r="M1034">
        <v>2</v>
      </c>
    </row>
    <row r="1035" spans="2:13" ht="15" customHeight="1">
      <c r="B1035" t="s">
        <v>3038</v>
      </c>
      <c r="C1035" s="1">
        <v>41057.596296296295</v>
      </c>
      <c r="D1035" s="4">
        <v>26000</v>
      </c>
      <c r="E1035">
        <v>26000</v>
      </c>
      <c r="F1035" t="s">
        <v>69</v>
      </c>
      <c r="G1035" s="8">
        <f>tblSalaries[[#This Row],[clean Salary (in local currency)]]*VLOOKUP(tblSalaries[[#This Row],[Currency]],tblXrate[],2,FALSE)</f>
        <v>40980.635073749385</v>
      </c>
      <c r="H1035" t="s">
        <v>356</v>
      </c>
      <c r="I1035" t="s">
        <v>356</v>
      </c>
      <c r="J1035" t="s">
        <v>71</v>
      </c>
      <c r="K1035" t="str">
        <f>VLOOKUP(tblSalaries[[#This Row],[Where do you work]],tblCountries[[Actual]:[Mapping]],2,FALSE)</f>
        <v>UK</v>
      </c>
      <c r="L1035" t="s">
        <v>13</v>
      </c>
      <c r="M1035">
        <v>8</v>
      </c>
    </row>
    <row r="1036" spans="2:13" ht="15" customHeight="1">
      <c r="B1036" t="s">
        <v>3039</v>
      </c>
      <c r="C1036" s="1">
        <v>41057.598229166666</v>
      </c>
      <c r="D1036" s="4">
        <v>50000</v>
      </c>
      <c r="E1036">
        <v>50000</v>
      </c>
      <c r="F1036" t="s">
        <v>82</v>
      </c>
      <c r="G1036" s="8">
        <f>tblSalaries[[#This Row],[clean Salary (in local currency)]]*VLOOKUP(tblSalaries[[#This Row],[Currency]],tblXrate[],2,FALSE)</f>
        <v>50995.482820131787</v>
      </c>
      <c r="H1036" t="s">
        <v>1192</v>
      </c>
      <c r="I1036" t="s">
        <v>20</v>
      </c>
      <c r="J1036" t="s">
        <v>84</v>
      </c>
      <c r="K1036" t="str">
        <f>VLOOKUP(tblSalaries[[#This Row],[Where do you work]],tblCountries[[Actual]:[Mapping]],2,FALSE)</f>
        <v>Australia</v>
      </c>
      <c r="L1036" t="s">
        <v>9</v>
      </c>
      <c r="M1036">
        <v>4</v>
      </c>
    </row>
    <row r="1037" spans="2:13" ht="15" customHeight="1">
      <c r="B1037" t="s">
        <v>3040</v>
      </c>
      <c r="C1037" s="1">
        <v>41057.598634259259</v>
      </c>
      <c r="D1037" s="4" t="s">
        <v>1193</v>
      </c>
      <c r="E1037">
        <v>16000</v>
      </c>
      <c r="F1037" t="s">
        <v>22</v>
      </c>
      <c r="G1037" s="8">
        <f>tblSalaries[[#This Row],[clean Salary (in local currency)]]*VLOOKUP(tblSalaries[[#This Row],[Currency]],tblXrate[],2,FALSE)</f>
        <v>20326.391023865726</v>
      </c>
      <c r="H1037" t="s">
        <v>1194</v>
      </c>
      <c r="I1037" t="s">
        <v>52</v>
      </c>
      <c r="J1037" t="s">
        <v>169</v>
      </c>
      <c r="K1037" t="str">
        <f>VLOOKUP(tblSalaries[[#This Row],[Where do you work]],tblCountries[[Actual]:[Mapping]],2,FALSE)</f>
        <v>Greece</v>
      </c>
      <c r="L1037" t="s">
        <v>13</v>
      </c>
      <c r="M1037">
        <v>16</v>
      </c>
    </row>
    <row r="1038" spans="2:13" ht="15" customHeight="1">
      <c r="B1038" t="s">
        <v>3041</v>
      </c>
      <c r="C1038" s="1">
        <v>41057.599965277775</v>
      </c>
      <c r="D1038" s="4">
        <v>1000</v>
      </c>
      <c r="E1038">
        <v>12000</v>
      </c>
      <c r="F1038" t="s">
        <v>6</v>
      </c>
      <c r="G1038" s="8">
        <f>tblSalaries[[#This Row],[clean Salary (in local currency)]]*VLOOKUP(tblSalaries[[#This Row],[Currency]],tblXrate[],2,FALSE)</f>
        <v>12000</v>
      </c>
      <c r="H1038" t="s">
        <v>83</v>
      </c>
      <c r="I1038" t="s">
        <v>356</v>
      </c>
      <c r="J1038" t="s">
        <v>8</v>
      </c>
      <c r="K1038" t="str">
        <f>VLOOKUP(tblSalaries[[#This Row],[Where do you work]],tblCountries[[Actual]:[Mapping]],2,FALSE)</f>
        <v>India</v>
      </c>
      <c r="L1038" t="s">
        <v>18</v>
      </c>
      <c r="M1038">
        <v>8</v>
      </c>
    </row>
    <row r="1039" spans="2:13" ht="15" customHeight="1">
      <c r="B1039" t="s">
        <v>3042</v>
      </c>
      <c r="C1039" s="1">
        <v>41057.604224537034</v>
      </c>
      <c r="D1039" s="4" t="s">
        <v>1195</v>
      </c>
      <c r="E1039">
        <v>240000</v>
      </c>
      <c r="F1039" t="s">
        <v>585</v>
      </c>
      <c r="G1039" s="8">
        <f>tblSalaries[[#This Row],[clean Salary (in local currency)]]*VLOOKUP(tblSalaries[[#This Row],[Currency]],tblXrate[],2,FALSE)</f>
        <v>29261.227167098674</v>
      </c>
      <c r="H1039" t="s">
        <v>1196</v>
      </c>
      <c r="I1039" t="s">
        <v>310</v>
      </c>
      <c r="J1039" t="s">
        <v>48</v>
      </c>
      <c r="K1039" t="str">
        <f>VLOOKUP(tblSalaries[[#This Row],[Where do you work]],tblCountries[[Actual]:[Mapping]],2,FALSE)</f>
        <v>South Africa</v>
      </c>
      <c r="L1039" t="s">
        <v>18</v>
      </c>
      <c r="M1039">
        <v>20</v>
      </c>
    </row>
    <row r="1040" spans="2:13" ht="15" customHeight="1">
      <c r="B1040" t="s">
        <v>3043</v>
      </c>
      <c r="C1040" s="1">
        <v>41057.605682870373</v>
      </c>
      <c r="D1040" s="4">
        <v>120000</v>
      </c>
      <c r="E1040">
        <v>120000</v>
      </c>
      <c r="F1040" t="s">
        <v>585</v>
      </c>
      <c r="G1040" s="8">
        <f>tblSalaries[[#This Row],[clean Salary (in local currency)]]*VLOOKUP(tblSalaries[[#This Row],[Currency]],tblXrate[],2,FALSE)</f>
        <v>14630.613583549337</v>
      </c>
      <c r="H1040" t="s">
        <v>344</v>
      </c>
      <c r="I1040" t="s">
        <v>4001</v>
      </c>
      <c r="J1040" t="s">
        <v>48</v>
      </c>
      <c r="K1040" t="str">
        <f>VLOOKUP(tblSalaries[[#This Row],[Where do you work]],tblCountries[[Actual]:[Mapping]],2,FALSE)</f>
        <v>South Africa</v>
      </c>
      <c r="L1040" t="s">
        <v>9</v>
      </c>
      <c r="M1040">
        <v>10</v>
      </c>
    </row>
    <row r="1041" spans="2:13" ht="15" customHeight="1">
      <c r="B1041" t="s">
        <v>3044</v>
      </c>
      <c r="C1041" s="1">
        <v>41057.60733796296</v>
      </c>
      <c r="D1041" s="4">
        <v>408000</v>
      </c>
      <c r="E1041">
        <v>408000</v>
      </c>
      <c r="F1041" t="s">
        <v>40</v>
      </c>
      <c r="G1041" s="8">
        <f>tblSalaries[[#This Row],[clean Salary (in local currency)]]*VLOOKUP(tblSalaries[[#This Row],[Currency]],tblXrate[],2,FALSE)</f>
        <v>7265.630008476568</v>
      </c>
      <c r="H1041" t="s">
        <v>1197</v>
      </c>
      <c r="I1041" t="s">
        <v>310</v>
      </c>
      <c r="J1041" t="s">
        <v>8</v>
      </c>
      <c r="K1041" t="str">
        <f>VLOOKUP(tblSalaries[[#This Row],[Where do you work]],tblCountries[[Actual]:[Mapping]],2,FALSE)</f>
        <v>India</v>
      </c>
      <c r="L1041" t="s">
        <v>13</v>
      </c>
      <c r="M1041">
        <v>5</v>
      </c>
    </row>
    <row r="1042" spans="2:13" ht="15" customHeight="1">
      <c r="B1042" t="s">
        <v>3045</v>
      </c>
      <c r="C1042" s="1">
        <v>41057.607372685183</v>
      </c>
      <c r="D1042" s="4" t="s">
        <v>470</v>
      </c>
      <c r="E1042">
        <v>28000</v>
      </c>
      <c r="F1042" t="s">
        <v>69</v>
      </c>
      <c r="G1042" s="8">
        <f>tblSalaries[[#This Row],[clean Salary (in local currency)]]*VLOOKUP(tblSalaries[[#This Row],[Currency]],tblXrate[],2,FALSE)</f>
        <v>44132.991617883956</v>
      </c>
      <c r="H1042" t="s">
        <v>833</v>
      </c>
      <c r="I1042" t="s">
        <v>20</v>
      </c>
      <c r="J1042" t="s">
        <v>71</v>
      </c>
      <c r="K1042" t="str">
        <f>VLOOKUP(tblSalaries[[#This Row],[Where do you work]],tblCountries[[Actual]:[Mapping]],2,FALSE)</f>
        <v>UK</v>
      </c>
      <c r="L1042" t="s">
        <v>18</v>
      </c>
      <c r="M1042">
        <v>16</v>
      </c>
    </row>
    <row r="1043" spans="2:13" ht="15" customHeight="1">
      <c r="B1043" t="s">
        <v>3046</v>
      </c>
      <c r="C1043" s="1">
        <v>41057.61173611111</v>
      </c>
      <c r="D1043" s="4" t="s">
        <v>1198</v>
      </c>
      <c r="E1043">
        <v>530000</v>
      </c>
      <c r="F1043" t="s">
        <v>40</v>
      </c>
      <c r="G1043" s="8">
        <f>tblSalaries[[#This Row],[clean Salary (in local currency)]]*VLOOKUP(tblSalaries[[#This Row],[Currency]],tblXrate[],2,FALSE)</f>
        <v>9438.1958443445619</v>
      </c>
      <c r="H1043" t="s">
        <v>1199</v>
      </c>
      <c r="I1043" t="s">
        <v>20</v>
      </c>
      <c r="J1043" t="s">
        <v>8</v>
      </c>
      <c r="K1043" t="str">
        <f>VLOOKUP(tblSalaries[[#This Row],[Where do you work]],tblCountries[[Actual]:[Mapping]],2,FALSE)</f>
        <v>India</v>
      </c>
      <c r="L1043" t="s">
        <v>18</v>
      </c>
      <c r="M1043">
        <v>7</v>
      </c>
    </row>
    <row r="1044" spans="2:13" ht="15" customHeight="1">
      <c r="B1044" t="s">
        <v>3047</v>
      </c>
      <c r="C1044" s="1">
        <v>41057.613657407404</v>
      </c>
      <c r="D1044" s="4" t="s">
        <v>1200</v>
      </c>
      <c r="E1044">
        <v>18000</v>
      </c>
      <c r="F1044" t="s">
        <v>6</v>
      </c>
      <c r="G1044" s="8">
        <f>tblSalaries[[#This Row],[clean Salary (in local currency)]]*VLOOKUP(tblSalaries[[#This Row],[Currency]],tblXrate[],2,FALSE)</f>
        <v>18000</v>
      </c>
      <c r="H1044" t="s">
        <v>20</v>
      </c>
      <c r="I1044" t="s">
        <v>20</v>
      </c>
      <c r="J1044" t="s">
        <v>75</v>
      </c>
      <c r="K1044" t="str">
        <f>VLOOKUP(tblSalaries[[#This Row],[Where do you work]],tblCountries[[Actual]:[Mapping]],2,FALSE)</f>
        <v>Poland</v>
      </c>
      <c r="L1044" t="s">
        <v>9</v>
      </c>
      <c r="M1044">
        <v>7</v>
      </c>
    </row>
    <row r="1045" spans="2:13" ht="15" customHeight="1">
      <c r="B1045" t="s">
        <v>3048</v>
      </c>
      <c r="C1045" s="1">
        <v>41057.614189814813</v>
      </c>
      <c r="D1045" s="4" t="s">
        <v>1201</v>
      </c>
      <c r="E1045">
        <v>200000</v>
      </c>
      <c r="F1045" t="s">
        <v>40</v>
      </c>
      <c r="G1045" s="8">
        <f>tblSalaries[[#This Row],[clean Salary (in local currency)]]*VLOOKUP(tblSalaries[[#This Row],[Currency]],tblXrate[],2,FALSE)</f>
        <v>3561.5833374885137</v>
      </c>
      <c r="H1045" t="s">
        <v>1202</v>
      </c>
      <c r="I1045" t="s">
        <v>52</v>
      </c>
      <c r="J1045" t="s">
        <v>8</v>
      </c>
      <c r="K1045" t="str">
        <f>VLOOKUP(tblSalaries[[#This Row],[Where do you work]],tblCountries[[Actual]:[Mapping]],2,FALSE)</f>
        <v>India</v>
      </c>
      <c r="L1045" t="s">
        <v>18</v>
      </c>
      <c r="M1045">
        <v>5</v>
      </c>
    </row>
    <row r="1046" spans="2:13" ht="15" customHeight="1">
      <c r="B1046" t="s">
        <v>3049</v>
      </c>
      <c r="C1046" s="1">
        <v>41057.614629629628</v>
      </c>
      <c r="D1046" s="4" t="s">
        <v>1203</v>
      </c>
      <c r="E1046">
        <v>200000</v>
      </c>
      <c r="F1046" t="s">
        <v>40</v>
      </c>
      <c r="G1046" s="8">
        <f>tblSalaries[[#This Row],[clean Salary (in local currency)]]*VLOOKUP(tblSalaries[[#This Row],[Currency]],tblXrate[],2,FALSE)</f>
        <v>3561.5833374885137</v>
      </c>
      <c r="H1046" t="s">
        <v>721</v>
      </c>
      <c r="I1046" t="s">
        <v>3999</v>
      </c>
      <c r="J1046" t="s">
        <v>8</v>
      </c>
      <c r="K1046" t="str">
        <f>VLOOKUP(tblSalaries[[#This Row],[Where do you work]],tblCountries[[Actual]:[Mapping]],2,FALSE)</f>
        <v>India</v>
      </c>
      <c r="L1046" t="s">
        <v>9</v>
      </c>
      <c r="M1046">
        <v>3</v>
      </c>
    </row>
    <row r="1047" spans="2:13" ht="15" customHeight="1">
      <c r="B1047" t="s">
        <v>3050</v>
      </c>
      <c r="C1047" s="1">
        <v>41057.615763888891</v>
      </c>
      <c r="D1047" s="4">
        <v>5100</v>
      </c>
      <c r="E1047">
        <v>5100</v>
      </c>
      <c r="F1047" t="s">
        <v>6</v>
      </c>
      <c r="G1047" s="8">
        <f>tblSalaries[[#This Row],[clean Salary (in local currency)]]*VLOOKUP(tblSalaries[[#This Row],[Currency]],tblXrate[],2,FALSE)</f>
        <v>5100</v>
      </c>
      <c r="H1047" t="s">
        <v>721</v>
      </c>
      <c r="I1047" t="s">
        <v>3999</v>
      </c>
      <c r="J1047" t="s">
        <v>8</v>
      </c>
      <c r="K1047" t="str">
        <f>VLOOKUP(tblSalaries[[#This Row],[Where do you work]],tblCountries[[Actual]:[Mapping]],2,FALSE)</f>
        <v>India</v>
      </c>
      <c r="L1047" t="s">
        <v>13</v>
      </c>
      <c r="M1047">
        <v>8</v>
      </c>
    </row>
    <row r="1048" spans="2:13" ht="15" customHeight="1">
      <c r="B1048" t="s">
        <v>3051</v>
      </c>
      <c r="C1048" s="1">
        <v>41057.618090277778</v>
      </c>
      <c r="D1048" s="4">
        <v>100000</v>
      </c>
      <c r="E1048">
        <v>1200000</v>
      </c>
      <c r="F1048" t="s">
        <v>40</v>
      </c>
      <c r="G1048" s="8">
        <f>tblSalaries[[#This Row],[clean Salary (in local currency)]]*VLOOKUP(tblSalaries[[#This Row],[Currency]],tblXrate[],2,FALSE)</f>
        <v>21369.500024931083</v>
      </c>
      <c r="H1048" t="s">
        <v>725</v>
      </c>
      <c r="I1048" t="s">
        <v>20</v>
      </c>
      <c r="J1048" t="s">
        <v>8</v>
      </c>
      <c r="K1048" t="str">
        <f>VLOOKUP(tblSalaries[[#This Row],[Where do you work]],tblCountries[[Actual]:[Mapping]],2,FALSE)</f>
        <v>India</v>
      </c>
      <c r="L1048" t="s">
        <v>9</v>
      </c>
      <c r="M1048">
        <v>7</v>
      </c>
    </row>
    <row r="1049" spans="2:13" ht="15" customHeight="1">
      <c r="B1049" t="s">
        <v>3052</v>
      </c>
      <c r="C1049" s="1">
        <v>41057.61996527778</v>
      </c>
      <c r="D1049" s="4" t="s">
        <v>1204</v>
      </c>
      <c r="E1049">
        <v>300000</v>
      </c>
      <c r="F1049" t="s">
        <v>40</v>
      </c>
      <c r="G1049" s="8">
        <f>tblSalaries[[#This Row],[clean Salary (in local currency)]]*VLOOKUP(tblSalaries[[#This Row],[Currency]],tblXrate[],2,FALSE)</f>
        <v>5342.3750062327708</v>
      </c>
      <c r="H1049" t="s">
        <v>1205</v>
      </c>
      <c r="I1049" t="s">
        <v>356</v>
      </c>
      <c r="J1049" t="s">
        <v>8</v>
      </c>
      <c r="K1049" t="str">
        <f>VLOOKUP(tblSalaries[[#This Row],[Where do you work]],tblCountries[[Actual]:[Mapping]],2,FALSE)</f>
        <v>India</v>
      </c>
      <c r="L1049" t="s">
        <v>18</v>
      </c>
      <c r="M1049">
        <v>1</v>
      </c>
    </row>
    <row r="1050" spans="2:13" ht="15" customHeight="1">
      <c r="B1050" t="s">
        <v>3053</v>
      </c>
      <c r="C1050" s="1">
        <v>41057.620162037034</v>
      </c>
      <c r="D1050" s="4">
        <v>50000</v>
      </c>
      <c r="E1050">
        <v>50000</v>
      </c>
      <c r="F1050" t="s">
        <v>6</v>
      </c>
      <c r="G1050" s="8">
        <f>tblSalaries[[#This Row],[clean Salary (in local currency)]]*VLOOKUP(tblSalaries[[#This Row],[Currency]],tblXrate[],2,FALSE)</f>
        <v>50000</v>
      </c>
      <c r="H1050" t="s">
        <v>593</v>
      </c>
      <c r="I1050" t="s">
        <v>4001</v>
      </c>
      <c r="J1050" t="s">
        <v>8</v>
      </c>
      <c r="K1050" t="str">
        <f>VLOOKUP(tblSalaries[[#This Row],[Where do you work]],tblCountries[[Actual]:[Mapping]],2,FALSE)</f>
        <v>India</v>
      </c>
      <c r="L1050" t="s">
        <v>25</v>
      </c>
      <c r="M1050">
        <v>26</v>
      </c>
    </row>
    <row r="1051" spans="2:13" ht="15" customHeight="1">
      <c r="B1051" t="s">
        <v>3054</v>
      </c>
      <c r="C1051" s="1">
        <v>41057.620648148149</v>
      </c>
      <c r="D1051" s="4" t="s">
        <v>1206</v>
      </c>
      <c r="E1051">
        <v>1600000</v>
      </c>
      <c r="F1051" t="s">
        <v>40</v>
      </c>
      <c r="G1051" s="8">
        <f>tblSalaries[[#This Row],[clean Salary (in local currency)]]*VLOOKUP(tblSalaries[[#This Row],[Currency]],tblXrate[],2,FALSE)</f>
        <v>28492.66669990811</v>
      </c>
      <c r="H1051" t="s">
        <v>1207</v>
      </c>
      <c r="I1051" t="s">
        <v>52</v>
      </c>
      <c r="J1051" t="s">
        <v>8</v>
      </c>
      <c r="K1051" t="str">
        <f>VLOOKUP(tblSalaries[[#This Row],[Where do you work]],tblCountries[[Actual]:[Mapping]],2,FALSE)</f>
        <v>India</v>
      </c>
      <c r="L1051" t="s">
        <v>13</v>
      </c>
      <c r="M1051">
        <v>9</v>
      </c>
    </row>
    <row r="1052" spans="2:13" ht="15" customHeight="1">
      <c r="B1052" t="s">
        <v>3055</v>
      </c>
      <c r="C1052" s="1">
        <v>41057.622534722221</v>
      </c>
      <c r="D1052" s="4">
        <v>15600</v>
      </c>
      <c r="E1052">
        <v>15600</v>
      </c>
      <c r="F1052" t="s">
        <v>69</v>
      </c>
      <c r="G1052" s="8">
        <f>tblSalaries[[#This Row],[clean Salary (in local currency)]]*VLOOKUP(tblSalaries[[#This Row],[Currency]],tblXrate[],2,FALSE)</f>
        <v>24588.381044249632</v>
      </c>
      <c r="H1052" t="s">
        <v>1208</v>
      </c>
      <c r="I1052" t="s">
        <v>20</v>
      </c>
      <c r="J1052" t="s">
        <v>71</v>
      </c>
      <c r="K1052" t="str">
        <f>VLOOKUP(tblSalaries[[#This Row],[Where do you work]],tblCountries[[Actual]:[Mapping]],2,FALSE)</f>
        <v>UK</v>
      </c>
      <c r="L1052" t="s">
        <v>13</v>
      </c>
      <c r="M1052">
        <v>0</v>
      </c>
    </row>
    <row r="1053" spans="2:13" ht="15" customHeight="1">
      <c r="B1053" t="s">
        <v>3056</v>
      </c>
      <c r="C1053" s="1">
        <v>41057.633773148147</v>
      </c>
      <c r="D1053" s="4">
        <v>7000</v>
      </c>
      <c r="E1053">
        <v>7000</v>
      </c>
      <c r="F1053" t="s">
        <v>6</v>
      </c>
      <c r="G1053" s="8">
        <f>tblSalaries[[#This Row],[clean Salary (in local currency)]]*VLOOKUP(tblSalaries[[#This Row],[Currency]],tblXrate[],2,FALSE)</f>
        <v>7000</v>
      </c>
      <c r="H1053" t="s">
        <v>721</v>
      </c>
      <c r="I1053" t="s">
        <v>3999</v>
      </c>
      <c r="J1053" t="s">
        <v>8</v>
      </c>
      <c r="K1053" t="str">
        <f>VLOOKUP(tblSalaries[[#This Row],[Where do you work]],tblCountries[[Actual]:[Mapping]],2,FALSE)</f>
        <v>India</v>
      </c>
      <c r="L1053" t="s">
        <v>13</v>
      </c>
      <c r="M1053">
        <v>5</v>
      </c>
    </row>
    <row r="1054" spans="2:13" ht="15" customHeight="1">
      <c r="B1054" t="s">
        <v>3057</v>
      </c>
      <c r="C1054" s="1">
        <v>41057.636342592596</v>
      </c>
      <c r="D1054" s="4" t="s">
        <v>1209</v>
      </c>
      <c r="E1054">
        <v>438000</v>
      </c>
      <c r="F1054" t="s">
        <v>40</v>
      </c>
      <c r="G1054" s="8">
        <f>tblSalaries[[#This Row],[clean Salary (in local currency)]]*VLOOKUP(tblSalaries[[#This Row],[Currency]],tblXrate[],2,FALSE)</f>
        <v>7799.8675090998449</v>
      </c>
      <c r="H1054" t="s">
        <v>1210</v>
      </c>
      <c r="I1054" t="s">
        <v>20</v>
      </c>
      <c r="J1054" t="s">
        <v>8</v>
      </c>
      <c r="K1054" t="str">
        <f>VLOOKUP(tblSalaries[[#This Row],[Where do you work]],tblCountries[[Actual]:[Mapping]],2,FALSE)</f>
        <v>India</v>
      </c>
      <c r="L1054" t="s">
        <v>25</v>
      </c>
      <c r="M1054">
        <v>10</v>
      </c>
    </row>
    <row r="1055" spans="2:13" ht="15" customHeight="1">
      <c r="B1055" t="s">
        <v>3058</v>
      </c>
      <c r="C1055" s="1">
        <v>41057.640173611115</v>
      </c>
      <c r="D1055" s="4" t="s">
        <v>1211</v>
      </c>
      <c r="E1055">
        <v>50000</v>
      </c>
      <c r="F1055" t="s">
        <v>69</v>
      </c>
      <c r="G1055" s="8">
        <f>tblSalaries[[#This Row],[clean Salary (in local currency)]]*VLOOKUP(tblSalaries[[#This Row],[Currency]],tblXrate[],2,FALSE)</f>
        <v>78808.913603364199</v>
      </c>
      <c r="H1055" t="s">
        <v>1212</v>
      </c>
      <c r="I1055" t="s">
        <v>52</v>
      </c>
      <c r="J1055" t="s">
        <v>71</v>
      </c>
      <c r="K1055" t="str">
        <f>VLOOKUP(tblSalaries[[#This Row],[Where do you work]],tblCountries[[Actual]:[Mapping]],2,FALSE)</f>
        <v>UK</v>
      </c>
      <c r="L1055" t="s">
        <v>18</v>
      </c>
      <c r="M1055">
        <v>12</v>
      </c>
    </row>
    <row r="1056" spans="2:13" ht="15" customHeight="1">
      <c r="B1056" t="s">
        <v>3059</v>
      </c>
      <c r="C1056" s="1">
        <v>41057.644432870373</v>
      </c>
      <c r="D1056" s="4">
        <v>560</v>
      </c>
      <c r="E1056">
        <v>6720</v>
      </c>
      <c r="F1056" t="s">
        <v>6</v>
      </c>
      <c r="G1056" s="8">
        <f>tblSalaries[[#This Row],[clean Salary (in local currency)]]*VLOOKUP(tblSalaries[[#This Row],[Currency]],tblXrate[],2,FALSE)</f>
        <v>6720</v>
      </c>
      <c r="H1056" t="s">
        <v>721</v>
      </c>
      <c r="I1056" t="s">
        <v>3999</v>
      </c>
      <c r="J1056" t="s">
        <v>8</v>
      </c>
      <c r="K1056" t="str">
        <f>VLOOKUP(tblSalaries[[#This Row],[Where do you work]],tblCountries[[Actual]:[Mapping]],2,FALSE)</f>
        <v>India</v>
      </c>
      <c r="L1056" t="s">
        <v>9</v>
      </c>
      <c r="M1056">
        <v>6</v>
      </c>
    </row>
    <row r="1057" spans="2:13" ht="15" customHeight="1">
      <c r="B1057" t="s">
        <v>3060</v>
      </c>
      <c r="C1057" s="1">
        <v>41057.645416666666</v>
      </c>
      <c r="D1057" s="4" t="s">
        <v>1213</v>
      </c>
      <c r="E1057">
        <v>250000</v>
      </c>
      <c r="F1057" t="s">
        <v>40</v>
      </c>
      <c r="G1057" s="8">
        <f>tblSalaries[[#This Row],[clean Salary (in local currency)]]*VLOOKUP(tblSalaries[[#This Row],[Currency]],tblXrate[],2,FALSE)</f>
        <v>4451.9791718606421</v>
      </c>
      <c r="H1057" t="s">
        <v>1214</v>
      </c>
      <c r="I1057" t="s">
        <v>3999</v>
      </c>
      <c r="J1057" t="s">
        <v>8</v>
      </c>
      <c r="K1057" t="str">
        <f>VLOOKUP(tblSalaries[[#This Row],[Where do you work]],tblCountries[[Actual]:[Mapping]],2,FALSE)</f>
        <v>India</v>
      </c>
      <c r="L1057" t="s">
        <v>13</v>
      </c>
      <c r="M1057">
        <v>3.5</v>
      </c>
    </row>
    <row r="1058" spans="2:13" ht="15" customHeight="1">
      <c r="B1058" t="s">
        <v>3061</v>
      </c>
      <c r="C1058" s="1">
        <v>41057.645752314813</v>
      </c>
      <c r="D1058" s="4" t="s">
        <v>137</v>
      </c>
      <c r="E1058">
        <v>30000</v>
      </c>
      <c r="F1058" t="s">
        <v>69</v>
      </c>
      <c r="G1058" s="8">
        <f>tblSalaries[[#This Row],[clean Salary (in local currency)]]*VLOOKUP(tblSalaries[[#This Row],[Currency]],tblXrate[],2,FALSE)</f>
        <v>47285.348162018527</v>
      </c>
      <c r="H1058" t="s">
        <v>153</v>
      </c>
      <c r="I1058" t="s">
        <v>20</v>
      </c>
      <c r="J1058" t="s">
        <v>71</v>
      </c>
      <c r="K1058" t="str">
        <f>VLOOKUP(tblSalaries[[#This Row],[Where do you work]],tblCountries[[Actual]:[Mapping]],2,FALSE)</f>
        <v>UK</v>
      </c>
      <c r="L1058" t="s">
        <v>13</v>
      </c>
      <c r="M1058">
        <v>15</v>
      </c>
    </row>
    <row r="1059" spans="2:13" ht="15" customHeight="1">
      <c r="B1059" t="s">
        <v>3062</v>
      </c>
      <c r="C1059" s="1">
        <v>41057.648182870369</v>
      </c>
      <c r="D1059" s="4">
        <v>600</v>
      </c>
      <c r="E1059">
        <v>7200</v>
      </c>
      <c r="F1059" t="s">
        <v>6</v>
      </c>
      <c r="G1059" s="8">
        <f>tblSalaries[[#This Row],[clean Salary (in local currency)]]*VLOOKUP(tblSalaries[[#This Row],[Currency]],tblXrate[],2,FALSE)</f>
        <v>7200</v>
      </c>
      <c r="H1059" t="s">
        <v>1215</v>
      </c>
      <c r="I1059" t="s">
        <v>20</v>
      </c>
      <c r="J1059" t="s">
        <v>8</v>
      </c>
      <c r="K1059" t="str">
        <f>VLOOKUP(tblSalaries[[#This Row],[Where do you work]],tblCountries[[Actual]:[Mapping]],2,FALSE)</f>
        <v>India</v>
      </c>
      <c r="L1059" t="s">
        <v>13</v>
      </c>
      <c r="M1059">
        <v>10</v>
      </c>
    </row>
    <row r="1060" spans="2:13" ht="15" customHeight="1">
      <c r="B1060" t="s">
        <v>3063</v>
      </c>
      <c r="C1060" s="1">
        <v>41057.648344907408</v>
      </c>
      <c r="D1060" s="4" t="s">
        <v>1216</v>
      </c>
      <c r="E1060">
        <v>2500000</v>
      </c>
      <c r="F1060" t="s">
        <v>40</v>
      </c>
      <c r="G1060" s="8">
        <f>tblSalaries[[#This Row],[clean Salary (in local currency)]]*VLOOKUP(tblSalaries[[#This Row],[Currency]],tblXrate[],2,FALSE)</f>
        <v>44519.791718606422</v>
      </c>
      <c r="H1060" t="s">
        <v>1217</v>
      </c>
      <c r="I1060" t="s">
        <v>4001</v>
      </c>
      <c r="J1060" t="s">
        <v>8</v>
      </c>
      <c r="K1060" t="str">
        <f>VLOOKUP(tblSalaries[[#This Row],[Where do you work]],tblCountries[[Actual]:[Mapping]],2,FALSE)</f>
        <v>India</v>
      </c>
      <c r="L1060" t="s">
        <v>9</v>
      </c>
      <c r="M1060">
        <v>9</v>
      </c>
    </row>
    <row r="1061" spans="2:13" ht="15" customHeight="1">
      <c r="B1061" t="s">
        <v>3064</v>
      </c>
      <c r="C1061" s="1">
        <v>41057.64875</v>
      </c>
      <c r="D1061" s="4">
        <v>140000</v>
      </c>
      <c r="E1061">
        <v>140000</v>
      </c>
      <c r="F1061" t="s">
        <v>40</v>
      </c>
      <c r="G1061" s="8">
        <f>tblSalaries[[#This Row],[clean Salary (in local currency)]]*VLOOKUP(tblSalaries[[#This Row],[Currency]],tblXrate[],2,FALSE)</f>
        <v>2493.1083362419595</v>
      </c>
      <c r="H1061" t="s">
        <v>310</v>
      </c>
      <c r="I1061" t="s">
        <v>310</v>
      </c>
      <c r="J1061" t="s">
        <v>8</v>
      </c>
      <c r="K1061" t="str">
        <f>VLOOKUP(tblSalaries[[#This Row],[Where do you work]],tblCountries[[Actual]:[Mapping]],2,FALSE)</f>
        <v>India</v>
      </c>
      <c r="L1061" t="s">
        <v>9</v>
      </c>
      <c r="M1061">
        <v>4</v>
      </c>
    </row>
    <row r="1062" spans="2:13" ht="15" customHeight="1">
      <c r="B1062" t="s">
        <v>3065</v>
      </c>
      <c r="C1062" s="1">
        <v>41057.649675925924</v>
      </c>
      <c r="D1062" s="4">
        <v>20000</v>
      </c>
      <c r="E1062">
        <v>20000</v>
      </c>
      <c r="F1062" t="s">
        <v>69</v>
      </c>
      <c r="G1062" s="8">
        <f>tblSalaries[[#This Row],[clean Salary (in local currency)]]*VLOOKUP(tblSalaries[[#This Row],[Currency]],tblXrate[],2,FALSE)</f>
        <v>31523.565441345683</v>
      </c>
      <c r="H1062" t="s">
        <v>1218</v>
      </c>
      <c r="I1062" t="s">
        <v>20</v>
      </c>
      <c r="J1062" t="s">
        <v>71</v>
      </c>
      <c r="K1062" t="str">
        <f>VLOOKUP(tblSalaries[[#This Row],[Where do you work]],tblCountries[[Actual]:[Mapping]],2,FALSE)</f>
        <v>UK</v>
      </c>
      <c r="L1062" t="s">
        <v>9</v>
      </c>
      <c r="M1062">
        <v>1</v>
      </c>
    </row>
    <row r="1063" spans="2:13" ht="15" customHeight="1">
      <c r="B1063" t="s">
        <v>3066</v>
      </c>
      <c r="C1063" s="1">
        <v>41057.650960648149</v>
      </c>
      <c r="D1063" s="4">
        <v>1200000</v>
      </c>
      <c r="E1063">
        <v>1200000</v>
      </c>
      <c r="F1063" t="s">
        <v>40</v>
      </c>
      <c r="G1063" s="8">
        <f>tblSalaries[[#This Row],[clean Salary (in local currency)]]*VLOOKUP(tblSalaries[[#This Row],[Currency]],tblXrate[],2,FALSE)</f>
        <v>21369.500024931083</v>
      </c>
      <c r="H1063" t="s">
        <v>1219</v>
      </c>
      <c r="I1063" t="s">
        <v>488</v>
      </c>
      <c r="J1063" t="s">
        <v>8</v>
      </c>
      <c r="K1063" t="str">
        <f>VLOOKUP(tblSalaries[[#This Row],[Where do you work]],tblCountries[[Actual]:[Mapping]],2,FALSE)</f>
        <v>India</v>
      </c>
      <c r="L1063" t="s">
        <v>9</v>
      </c>
      <c r="M1063">
        <v>8</v>
      </c>
    </row>
    <row r="1064" spans="2:13" ht="15" customHeight="1">
      <c r="B1064" t="s">
        <v>3067</v>
      </c>
      <c r="C1064" s="1">
        <v>41057.65421296296</v>
      </c>
      <c r="D1064" s="4">
        <v>80000</v>
      </c>
      <c r="E1064">
        <v>80000</v>
      </c>
      <c r="F1064" t="s">
        <v>69</v>
      </c>
      <c r="G1064" s="8">
        <f>tblSalaries[[#This Row],[clean Salary (in local currency)]]*VLOOKUP(tblSalaries[[#This Row],[Currency]],tblXrate[],2,FALSE)</f>
        <v>126094.26176538273</v>
      </c>
      <c r="H1064" t="s">
        <v>1220</v>
      </c>
      <c r="I1064" t="s">
        <v>356</v>
      </c>
      <c r="J1064" t="s">
        <v>71</v>
      </c>
      <c r="K1064" t="str">
        <f>VLOOKUP(tblSalaries[[#This Row],[Where do you work]],tblCountries[[Actual]:[Mapping]],2,FALSE)</f>
        <v>UK</v>
      </c>
      <c r="L1064" t="s">
        <v>9</v>
      </c>
      <c r="M1064">
        <v>10</v>
      </c>
    </row>
    <row r="1065" spans="2:13" ht="15" customHeight="1">
      <c r="B1065" t="s">
        <v>3068</v>
      </c>
      <c r="C1065" s="1">
        <v>41057.655694444446</v>
      </c>
      <c r="D1065" s="4" t="s">
        <v>1221</v>
      </c>
      <c r="E1065">
        <v>63000</v>
      </c>
      <c r="F1065" t="s">
        <v>69</v>
      </c>
      <c r="G1065" s="8">
        <f>tblSalaries[[#This Row],[clean Salary (in local currency)]]*VLOOKUP(tblSalaries[[#This Row],[Currency]],tblXrate[],2,FALSE)</f>
        <v>99299.231140238902</v>
      </c>
      <c r="H1065" t="s">
        <v>1222</v>
      </c>
      <c r="I1065" t="s">
        <v>67</v>
      </c>
      <c r="J1065" t="s">
        <v>71</v>
      </c>
      <c r="K1065" t="str">
        <f>VLOOKUP(tblSalaries[[#This Row],[Where do you work]],tblCountries[[Actual]:[Mapping]],2,FALSE)</f>
        <v>UK</v>
      </c>
      <c r="L1065" t="s">
        <v>18</v>
      </c>
      <c r="M1065">
        <v>1</v>
      </c>
    </row>
    <row r="1066" spans="2:13" ht="15" customHeight="1">
      <c r="B1066" t="s">
        <v>3069</v>
      </c>
      <c r="C1066" s="1">
        <v>41057.658171296294</v>
      </c>
      <c r="D1066" s="4" t="s">
        <v>943</v>
      </c>
      <c r="E1066">
        <v>55000</v>
      </c>
      <c r="F1066" t="s">
        <v>69</v>
      </c>
      <c r="G1066" s="8">
        <f>tblSalaries[[#This Row],[clean Salary (in local currency)]]*VLOOKUP(tblSalaries[[#This Row],[Currency]],tblXrate[],2,FALSE)</f>
        <v>86689.804963700633</v>
      </c>
      <c r="H1066" t="s">
        <v>212</v>
      </c>
      <c r="I1066" t="s">
        <v>4001</v>
      </c>
      <c r="J1066" t="s">
        <v>71</v>
      </c>
      <c r="K1066" t="str">
        <f>VLOOKUP(tblSalaries[[#This Row],[Where do you work]],tblCountries[[Actual]:[Mapping]],2,FALSE)</f>
        <v>UK</v>
      </c>
      <c r="L1066" t="s">
        <v>18</v>
      </c>
      <c r="M1066">
        <v>22</v>
      </c>
    </row>
    <row r="1067" spans="2:13" ht="15" customHeight="1">
      <c r="B1067" t="s">
        <v>3070</v>
      </c>
      <c r="C1067" s="1">
        <v>41057.658599537041</v>
      </c>
      <c r="D1067" s="4" t="s">
        <v>1223</v>
      </c>
      <c r="E1067">
        <v>50000</v>
      </c>
      <c r="F1067" t="s">
        <v>6</v>
      </c>
      <c r="G1067" s="8">
        <f>tblSalaries[[#This Row],[clean Salary (in local currency)]]*VLOOKUP(tblSalaries[[#This Row],[Currency]],tblXrate[],2,FALSE)</f>
        <v>50000</v>
      </c>
      <c r="H1067" t="s">
        <v>1224</v>
      </c>
      <c r="I1067" t="s">
        <v>52</v>
      </c>
      <c r="J1067" t="s">
        <v>8</v>
      </c>
      <c r="K1067" t="str">
        <f>VLOOKUP(tblSalaries[[#This Row],[Where do you work]],tblCountries[[Actual]:[Mapping]],2,FALSE)</f>
        <v>India</v>
      </c>
      <c r="L1067" t="s">
        <v>18</v>
      </c>
      <c r="M1067">
        <v>30</v>
      </c>
    </row>
    <row r="1068" spans="2:13" ht="15" customHeight="1">
      <c r="B1068" t="s">
        <v>3071</v>
      </c>
      <c r="C1068" s="1">
        <v>41057.659282407411</v>
      </c>
      <c r="D1068" s="4">
        <v>240000</v>
      </c>
      <c r="E1068">
        <v>240000</v>
      </c>
      <c r="F1068" t="s">
        <v>40</v>
      </c>
      <c r="G1068" s="8">
        <f>tblSalaries[[#This Row],[clean Salary (in local currency)]]*VLOOKUP(tblSalaries[[#This Row],[Currency]],tblXrate[],2,FALSE)</f>
        <v>4273.9000049862161</v>
      </c>
      <c r="H1068" t="s">
        <v>749</v>
      </c>
      <c r="I1068" t="s">
        <v>20</v>
      </c>
      <c r="J1068" t="s">
        <v>8</v>
      </c>
      <c r="K1068" t="str">
        <f>VLOOKUP(tblSalaries[[#This Row],[Where do you work]],tblCountries[[Actual]:[Mapping]],2,FALSE)</f>
        <v>India</v>
      </c>
      <c r="L1068" t="s">
        <v>18</v>
      </c>
      <c r="M1068">
        <v>3</v>
      </c>
    </row>
    <row r="1069" spans="2:13" ht="15" customHeight="1">
      <c r="B1069" t="s">
        <v>3072</v>
      </c>
      <c r="C1069" s="1">
        <v>41057.65965277778</v>
      </c>
      <c r="D1069" s="4" t="s">
        <v>834</v>
      </c>
      <c r="E1069">
        <v>250000</v>
      </c>
      <c r="F1069" t="s">
        <v>40</v>
      </c>
      <c r="G1069" s="8">
        <f>tblSalaries[[#This Row],[clean Salary (in local currency)]]*VLOOKUP(tblSalaries[[#This Row],[Currency]],tblXrate[],2,FALSE)</f>
        <v>4451.9791718606421</v>
      </c>
      <c r="H1069" t="s">
        <v>721</v>
      </c>
      <c r="I1069" t="s">
        <v>3999</v>
      </c>
      <c r="J1069" t="s">
        <v>8</v>
      </c>
      <c r="K1069" t="str">
        <f>VLOOKUP(tblSalaries[[#This Row],[Where do you work]],tblCountries[[Actual]:[Mapping]],2,FALSE)</f>
        <v>India</v>
      </c>
      <c r="L1069" t="s">
        <v>18</v>
      </c>
      <c r="M1069">
        <v>3</v>
      </c>
    </row>
    <row r="1070" spans="2:13" ht="15" customHeight="1">
      <c r="B1070" t="s">
        <v>3073</v>
      </c>
      <c r="C1070" s="1">
        <v>41057.660787037035</v>
      </c>
      <c r="D1070" s="4" t="s">
        <v>1225</v>
      </c>
      <c r="E1070">
        <v>600000</v>
      </c>
      <c r="F1070" t="s">
        <v>40</v>
      </c>
      <c r="G1070" s="8">
        <f>tblSalaries[[#This Row],[clean Salary (in local currency)]]*VLOOKUP(tblSalaries[[#This Row],[Currency]],tblXrate[],2,FALSE)</f>
        <v>10684.750012465542</v>
      </c>
      <c r="H1070" t="s">
        <v>1226</v>
      </c>
      <c r="I1070" t="s">
        <v>20</v>
      </c>
      <c r="J1070" t="s">
        <v>8</v>
      </c>
      <c r="K1070" t="str">
        <f>VLOOKUP(tblSalaries[[#This Row],[Where do you work]],tblCountries[[Actual]:[Mapping]],2,FALSE)</f>
        <v>India</v>
      </c>
      <c r="L1070" t="s">
        <v>9</v>
      </c>
      <c r="M1070">
        <v>10</v>
      </c>
    </row>
    <row r="1071" spans="2:13" ht="15" customHeight="1">
      <c r="B1071" t="s">
        <v>3074</v>
      </c>
      <c r="C1071" s="1">
        <v>41057.666504629633</v>
      </c>
      <c r="D1071" s="4">
        <v>40500</v>
      </c>
      <c r="E1071">
        <v>40500</v>
      </c>
      <c r="F1071" t="s">
        <v>69</v>
      </c>
      <c r="G1071" s="8">
        <f>tblSalaries[[#This Row],[clean Salary (in local currency)]]*VLOOKUP(tblSalaries[[#This Row],[Currency]],tblXrate[],2,FALSE)</f>
        <v>63835.220018725006</v>
      </c>
      <c r="H1071" t="s">
        <v>1227</v>
      </c>
      <c r="I1071" t="s">
        <v>52</v>
      </c>
      <c r="J1071" t="s">
        <v>71</v>
      </c>
      <c r="K1071" t="str">
        <f>VLOOKUP(tblSalaries[[#This Row],[Where do you work]],tblCountries[[Actual]:[Mapping]],2,FALSE)</f>
        <v>UK</v>
      </c>
      <c r="L1071" t="s">
        <v>18</v>
      </c>
      <c r="M1071">
        <v>25</v>
      </c>
    </row>
    <row r="1072" spans="2:13" ht="15" customHeight="1">
      <c r="B1072" t="s">
        <v>3075</v>
      </c>
      <c r="C1072" s="1">
        <v>41057.66741898148</v>
      </c>
      <c r="D1072" s="4" t="s">
        <v>1228</v>
      </c>
      <c r="E1072">
        <v>23000</v>
      </c>
      <c r="F1072" t="s">
        <v>69</v>
      </c>
      <c r="G1072" s="8">
        <f>tblSalaries[[#This Row],[clean Salary (in local currency)]]*VLOOKUP(tblSalaries[[#This Row],[Currency]],tblXrate[],2,FALSE)</f>
        <v>36252.100257547536</v>
      </c>
      <c r="H1072" t="s">
        <v>153</v>
      </c>
      <c r="I1072" t="s">
        <v>20</v>
      </c>
      <c r="J1072" t="s">
        <v>71</v>
      </c>
      <c r="K1072" t="str">
        <f>VLOOKUP(tblSalaries[[#This Row],[Where do you work]],tblCountries[[Actual]:[Mapping]],2,FALSE)</f>
        <v>UK</v>
      </c>
      <c r="L1072" t="s">
        <v>13</v>
      </c>
      <c r="M1072">
        <v>5</v>
      </c>
    </row>
    <row r="1073" spans="2:13" ht="15" customHeight="1">
      <c r="B1073" t="s">
        <v>3076</v>
      </c>
      <c r="C1073" s="1">
        <v>41057.668958333335</v>
      </c>
      <c r="D1073" s="4">
        <v>7960</v>
      </c>
      <c r="E1073">
        <v>7960</v>
      </c>
      <c r="F1073" t="s">
        <v>6</v>
      </c>
      <c r="G1073" s="8">
        <f>tblSalaries[[#This Row],[clean Salary (in local currency)]]*VLOOKUP(tblSalaries[[#This Row],[Currency]],tblXrate[],2,FALSE)</f>
        <v>7960</v>
      </c>
      <c r="H1073" t="s">
        <v>786</v>
      </c>
      <c r="I1073" t="s">
        <v>52</v>
      </c>
      <c r="J1073" t="s">
        <v>8</v>
      </c>
      <c r="K1073" t="str">
        <f>VLOOKUP(tblSalaries[[#This Row],[Where do you work]],tblCountries[[Actual]:[Mapping]],2,FALSE)</f>
        <v>India</v>
      </c>
      <c r="L1073" t="s">
        <v>9</v>
      </c>
      <c r="M1073">
        <v>7</v>
      </c>
    </row>
    <row r="1074" spans="2:13" ht="15" customHeight="1">
      <c r="B1074" t="s">
        <v>3077</v>
      </c>
      <c r="C1074" s="1">
        <v>41057.669270833336</v>
      </c>
      <c r="D1074" s="4" t="s">
        <v>1229</v>
      </c>
      <c r="E1074">
        <v>500000</v>
      </c>
      <c r="F1074" t="s">
        <v>40</v>
      </c>
      <c r="G1074" s="8">
        <f>tblSalaries[[#This Row],[clean Salary (in local currency)]]*VLOOKUP(tblSalaries[[#This Row],[Currency]],tblXrate[],2,FALSE)</f>
        <v>8903.9583437212841</v>
      </c>
      <c r="H1074" t="s">
        <v>749</v>
      </c>
      <c r="I1074" t="s">
        <v>20</v>
      </c>
      <c r="J1074" t="s">
        <v>8</v>
      </c>
      <c r="K1074" t="str">
        <f>VLOOKUP(tblSalaries[[#This Row],[Where do you work]],tblCountries[[Actual]:[Mapping]],2,FALSE)</f>
        <v>India</v>
      </c>
      <c r="L1074" t="s">
        <v>18</v>
      </c>
      <c r="M1074">
        <v>23</v>
      </c>
    </row>
    <row r="1075" spans="2:13" ht="15" customHeight="1">
      <c r="B1075" t="s">
        <v>3078</v>
      </c>
      <c r="C1075" s="1">
        <v>41057.670636574076</v>
      </c>
      <c r="D1075" s="4" t="s">
        <v>1230</v>
      </c>
      <c r="E1075">
        <v>40000</v>
      </c>
      <c r="F1075" t="s">
        <v>22</v>
      </c>
      <c r="G1075" s="8">
        <f>tblSalaries[[#This Row],[clean Salary (in local currency)]]*VLOOKUP(tblSalaries[[#This Row],[Currency]],tblXrate[],2,FALSE)</f>
        <v>50815.977559664309</v>
      </c>
      <c r="H1075" t="s">
        <v>1231</v>
      </c>
      <c r="I1075" t="s">
        <v>20</v>
      </c>
      <c r="J1075" t="s">
        <v>628</v>
      </c>
      <c r="K1075" t="str">
        <f>VLOOKUP(tblSalaries[[#This Row],[Where do you work]],tblCountries[[Actual]:[Mapping]],2,FALSE)</f>
        <v>Netherlands</v>
      </c>
      <c r="L1075" t="s">
        <v>9</v>
      </c>
      <c r="M1075">
        <v>3</v>
      </c>
    </row>
    <row r="1076" spans="2:13" ht="15" customHeight="1">
      <c r="B1076" t="s">
        <v>3079</v>
      </c>
      <c r="C1076" s="1">
        <v>41057.672118055554</v>
      </c>
      <c r="D1076" s="4" t="s">
        <v>137</v>
      </c>
      <c r="E1076">
        <v>30000</v>
      </c>
      <c r="F1076" t="s">
        <v>69</v>
      </c>
      <c r="G1076" s="8">
        <f>tblSalaries[[#This Row],[clean Salary (in local currency)]]*VLOOKUP(tblSalaries[[#This Row],[Currency]],tblXrate[],2,FALSE)</f>
        <v>47285.348162018527</v>
      </c>
      <c r="H1076" t="s">
        <v>392</v>
      </c>
      <c r="I1076" t="s">
        <v>20</v>
      </c>
      <c r="J1076" t="s">
        <v>71</v>
      </c>
      <c r="K1076" t="str">
        <f>VLOOKUP(tblSalaries[[#This Row],[Where do you work]],tblCountries[[Actual]:[Mapping]],2,FALSE)</f>
        <v>UK</v>
      </c>
      <c r="L1076" t="s">
        <v>9</v>
      </c>
      <c r="M1076">
        <v>4</v>
      </c>
    </row>
    <row r="1077" spans="2:13" ht="15" customHeight="1">
      <c r="B1077" t="s">
        <v>3080</v>
      </c>
      <c r="C1077" s="1">
        <v>41057.672118055554</v>
      </c>
      <c r="D1077" s="4">
        <v>48000</v>
      </c>
      <c r="E1077">
        <v>48000</v>
      </c>
      <c r="F1077" t="s">
        <v>69</v>
      </c>
      <c r="G1077" s="8">
        <f>tblSalaries[[#This Row],[clean Salary (in local currency)]]*VLOOKUP(tblSalaries[[#This Row],[Currency]],tblXrate[],2,FALSE)</f>
        <v>75656.557059229643</v>
      </c>
      <c r="H1077" t="s">
        <v>1232</v>
      </c>
      <c r="I1077" t="s">
        <v>52</v>
      </c>
      <c r="J1077" t="s">
        <v>71</v>
      </c>
      <c r="K1077" t="str">
        <f>VLOOKUP(tblSalaries[[#This Row],[Where do you work]],tblCountries[[Actual]:[Mapping]],2,FALSE)</f>
        <v>UK</v>
      </c>
      <c r="L1077" t="s">
        <v>18</v>
      </c>
      <c r="M1077">
        <v>10</v>
      </c>
    </row>
    <row r="1078" spans="2:13" ht="15" customHeight="1">
      <c r="B1078" t="s">
        <v>3081</v>
      </c>
      <c r="C1078" s="1">
        <v>41057.674212962964</v>
      </c>
      <c r="D1078" s="4" t="s">
        <v>701</v>
      </c>
      <c r="E1078">
        <v>240000</v>
      </c>
      <c r="F1078" t="s">
        <v>40</v>
      </c>
      <c r="G1078" s="8">
        <f>tblSalaries[[#This Row],[clean Salary (in local currency)]]*VLOOKUP(tblSalaries[[#This Row],[Currency]],tblXrate[],2,FALSE)</f>
        <v>4273.9000049862161</v>
      </c>
      <c r="H1078" t="s">
        <v>310</v>
      </c>
      <c r="I1078" t="s">
        <v>310</v>
      </c>
      <c r="J1078" t="s">
        <v>8</v>
      </c>
      <c r="K1078" t="str">
        <f>VLOOKUP(tblSalaries[[#This Row],[Where do you work]],tblCountries[[Actual]:[Mapping]],2,FALSE)</f>
        <v>India</v>
      </c>
      <c r="L1078" t="s">
        <v>13</v>
      </c>
      <c r="M1078">
        <v>20</v>
      </c>
    </row>
    <row r="1079" spans="2:13" ht="15" customHeight="1">
      <c r="B1079" t="s">
        <v>3082</v>
      </c>
      <c r="C1079" s="1">
        <v>41057.680104166669</v>
      </c>
      <c r="D1079" s="4">
        <v>37000</v>
      </c>
      <c r="E1079">
        <v>37000</v>
      </c>
      <c r="F1079" t="s">
        <v>22</v>
      </c>
      <c r="G1079" s="8">
        <f>tblSalaries[[#This Row],[clean Salary (in local currency)]]*VLOOKUP(tblSalaries[[#This Row],[Currency]],tblXrate[],2,FALSE)</f>
        <v>47004.779242689488</v>
      </c>
      <c r="H1079" t="s">
        <v>1233</v>
      </c>
      <c r="I1079" t="s">
        <v>20</v>
      </c>
      <c r="J1079" t="s">
        <v>608</v>
      </c>
      <c r="K1079" t="str">
        <f>VLOOKUP(tblSalaries[[#This Row],[Where do you work]],tblCountries[[Actual]:[Mapping]],2,FALSE)</f>
        <v>Spain</v>
      </c>
      <c r="L1079" t="s">
        <v>9</v>
      </c>
      <c r="M1079">
        <v>11</v>
      </c>
    </row>
    <row r="1080" spans="2:13" ht="15" customHeight="1">
      <c r="B1080" t="s">
        <v>3083</v>
      </c>
      <c r="C1080" s="1">
        <v>41057.680335648147</v>
      </c>
      <c r="D1080" s="4" t="s">
        <v>137</v>
      </c>
      <c r="E1080">
        <v>30000</v>
      </c>
      <c r="F1080" t="s">
        <v>69</v>
      </c>
      <c r="G1080" s="8">
        <f>tblSalaries[[#This Row],[clean Salary (in local currency)]]*VLOOKUP(tblSalaries[[#This Row],[Currency]],tblXrate[],2,FALSE)</f>
        <v>47285.348162018527</v>
      </c>
      <c r="H1080" t="s">
        <v>1234</v>
      </c>
      <c r="I1080" t="s">
        <v>20</v>
      </c>
      <c r="J1080" t="s">
        <v>71</v>
      </c>
      <c r="K1080" t="str">
        <f>VLOOKUP(tblSalaries[[#This Row],[Where do you work]],tblCountries[[Actual]:[Mapping]],2,FALSE)</f>
        <v>UK</v>
      </c>
      <c r="L1080" t="s">
        <v>13</v>
      </c>
      <c r="M1080">
        <v>10</v>
      </c>
    </row>
    <row r="1081" spans="2:13" ht="15" customHeight="1">
      <c r="B1081" t="s">
        <v>3084</v>
      </c>
      <c r="C1081" s="1">
        <v>41057.681157407409</v>
      </c>
      <c r="D1081" s="4">
        <v>58000</v>
      </c>
      <c r="E1081">
        <v>58000</v>
      </c>
      <c r="F1081" t="s">
        <v>69</v>
      </c>
      <c r="G1081" s="8">
        <f>tblSalaries[[#This Row],[clean Salary (in local currency)]]*VLOOKUP(tblSalaries[[#This Row],[Currency]],tblXrate[],2,FALSE)</f>
        <v>91418.339779902482</v>
      </c>
      <c r="H1081" t="s">
        <v>1235</v>
      </c>
      <c r="I1081" t="s">
        <v>20</v>
      </c>
      <c r="J1081" t="s">
        <v>71</v>
      </c>
      <c r="K1081" t="str">
        <f>VLOOKUP(tblSalaries[[#This Row],[Where do you work]],tblCountries[[Actual]:[Mapping]],2,FALSE)</f>
        <v>UK</v>
      </c>
      <c r="L1081" t="s">
        <v>13</v>
      </c>
      <c r="M1081">
        <v>8</v>
      </c>
    </row>
    <row r="1082" spans="2:13" ht="15" customHeight="1">
      <c r="B1082" t="s">
        <v>3085</v>
      </c>
      <c r="C1082" s="1">
        <v>41057.681562500002</v>
      </c>
      <c r="D1082" s="4">
        <v>79000</v>
      </c>
      <c r="E1082">
        <v>79000</v>
      </c>
      <c r="F1082" t="s">
        <v>69</v>
      </c>
      <c r="G1082" s="8">
        <f>tblSalaries[[#This Row],[clean Salary (in local currency)]]*VLOOKUP(tblSalaries[[#This Row],[Currency]],tblXrate[],2,FALSE)</f>
        <v>124518.08349331544</v>
      </c>
      <c r="H1082" t="s">
        <v>185</v>
      </c>
      <c r="I1082" t="s">
        <v>20</v>
      </c>
      <c r="J1082" t="s">
        <v>71</v>
      </c>
      <c r="K1082" t="str">
        <f>VLOOKUP(tblSalaries[[#This Row],[Where do you work]],tblCountries[[Actual]:[Mapping]],2,FALSE)</f>
        <v>UK</v>
      </c>
      <c r="L1082" t="s">
        <v>18</v>
      </c>
      <c r="M1082">
        <v>14</v>
      </c>
    </row>
    <row r="1083" spans="2:13" ht="15" customHeight="1">
      <c r="B1083" t="s">
        <v>3086</v>
      </c>
      <c r="C1083" s="1">
        <v>41057.684884259259</v>
      </c>
      <c r="D1083" s="4">
        <v>43912.03</v>
      </c>
      <c r="E1083">
        <v>43912</v>
      </c>
      <c r="F1083" t="s">
        <v>69</v>
      </c>
      <c r="G1083" s="8">
        <f>tblSalaries[[#This Row],[clean Salary (in local currency)]]*VLOOKUP(tblSalaries[[#This Row],[Currency]],tblXrate[],2,FALSE)</f>
        <v>69213.140283018583</v>
      </c>
      <c r="H1083" t="s">
        <v>427</v>
      </c>
      <c r="I1083" t="s">
        <v>20</v>
      </c>
      <c r="J1083" t="s">
        <v>71</v>
      </c>
      <c r="K1083" t="str">
        <f>VLOOKUP(tblSalaries[[#This Row],[Where do you work]],tblCountries[[Actual]:[Mapping]],2,FALSE)</f>
        <v>UK</v>
      </c>
      <c r="L1083" t="s">
        <v>13</v>
      </c>
      <c r="M1083">
        <v>3</v>
      </c>
    </row>
    <row r="1084" spans="2:13" ht="15" customHeight="1">
      <c r="B1084" t="s">
        <v>3087</v>
      </c>
      <c r="C1084" s="1">
        <v>41057.686400462961</v>
      </c>
      <c r="D1084" s="4">
        <v>3500</v>
      </c>
      <c r="E1084">
        <v>3500</v>
      </c>
      <c r="F1084" t="s">
        <v>6</v>
      </c>
      <c r="G1084" s="8">
        <f>tblSalaries[[#This Row],[clean Salary (in local currency)]]*VLOOKUP(tblSalaries[[#This Row],[Currency]],tblXrate[],2,FALSE)</f>
        <v>3500</v>
      </c>
      <c r="H1084" t="s">
        <v>1236</v>
      </c>
      <c r="I1084" t="s">
        <v>52</v>
      </c>
      <c r="J1084" t="s">
        <v>1237</v>
      </c>
      <c r="K1084" t="str">
        <f>VLOOKUP(tblSalaries[[#This Row],[Where do you work]],tblCountries[[Actual]:[Mapping]],2,FALSE)</f>
        <v>Pakistan</v>
      </c>
      <c r="L1084" t="s">
        <v>9</v>
      </c>
      <c r="M1084">
        <v>4</v>
      </c>
    </row>
    <row r="1085" spans="2:13" ht="15" customHeight="1">
      <c r="B1085" t="s">
        <v>3088</v>
      </c>
      <c r="C1085" s="1">
        <v>41057.690833333334</v>
      </c>
      <c r="D1085" s="4" t="s">
        <v>1238</v>
      </c>
      <c r="E1085">
        <v>40000</v>
      </c>
      <c r="F1085" t="s">
        <v>69</v>
      </c>
      <c r="G1085" s="8">
        <f>tblSalaries[[#This Row],[clean Salary (in local currency)]]*VLOOKUP(tblSalaries[[#This Row],[Currency]],tblXrate[],2,FALSE)</f>
        <v>63047.130882691366</v>
      </c>
      <c r="H1085" t="s">
        <v>283</v>
      </c>
      <c r="I1085" t="s">
        <v>52</v>
      </c>
      <c r="J1085" t="s">
        <v>71</v>
      </c>
      <c r="K1085" t="str">
        <f>VLOOKUP(tblSalaries[[#This Row],[Where do you work]],tblCountries[[Actual]:[Mapping]],2,FALSE)</f>
        <v>UK</v>
      </c>
      <c r="L1085" t="s">
        <v>25</v>
      </c>
      <c r="M1085">
        <v>20</v>
      </c>
    </row>
    <row r="1086" spans="2:13" ht="15" customHeight="1">
      <c r="B1086" t="s">
        <v>3089</v>
      </c>
      <c r="C1086" s="1">
        <v>41057.691192129627</v>
      </c>
      <c r="D1086" s="4">
        <v>57000</v>
      </c>
      <c r="E1086">
        <v>57000</v>
      </c>
      <c r="F1086" t="s">
        <v>22</v>
      </c>
      <c r="G1086" s="8">
        <f>tblSalaries[[#This Row],[clean Salary (in local currency)]]*VLOOKUP(tblSalaries[[#This Row],[Currency]],tblXrate[],2,FALSE)</f>
        <v>72412.768022521646</v>
      </c>
      <c r="H1086" t="s">
        <v>1239</v>
      </c>
      <c r="I1086" t="s">
        <v>52</v>
      </c>
      <c r="J1086" t="s">
        <v>583</v>
      </c>
      <c r="K1086" t="str">
        <f>VLOOKUP(tblSalaries[[#This Row],[Where do you work]],tblCountries[[Actual]:[Mapping]],2,FALSE)</f>
        <v>Norway</v>
      </c>
      <c r="L1086" t="s">
        <v>25</v>
      </c>
      <c r="M1086">
        <v>15</v>
      </c>
    </row>
    <row r="1087" spans="2:13" ht="15" customHeight="1">
      <c r="B1087" t="s">
        <v>3090</v>
      </c>
      <c r="C1087" s="1">
        <v>41057.695451388892</v>
      </c>
      <c r="D1087" s="4">
        <v>40000</v>
      </c>
      <c r="E1087">
        <v>40000</v>
      </c>
      <c r="F1087" t="s">
        <v>22</v>
      </c>
      <c r="G1087" s="8">
        <f>tblSalaries[[#This Row],[clean Salary (in local currency)]]*VLOOKUP(tblSalaries[[#This Row],[Currency]],tblXrate[],2,FALSE)</f>
        <v>50815.977559664309</v>
      </c>
      <c r="H1087" t="s">
        <v>191</v>
      </c>
      <c r="I1087" t="s">
        <v>310</v>
      </c>
      <c r="J1087" t="s">
        <v>30</v>
      </c>
      <c r="K1087" t="str">
        <f>VLOOKUP(tblSalaries[[#This Row],[Where do you work]],tblCountries[[Actual]:[Mapping]],2,FALSE)</f>
        <v>Portugal</v>
      </c>
      <c r="L1087" t="s">
        <v>18</v>
      </c>
      <c r="M1087">
        <v>10</v>
      </c>
    </row>
    <row r="1088" spans="2:13" ht="15" customHeight="1">
      <c r="B1088" t="s">
        <v>3091</v>
      </c>
      <c r="C1088" s="1">
        <v>41057.698240740741</v>
      </c>
      <c r="D1088" s="4">
        <v>100000</v>
      </c>
      <c r="E1088">
        <v>1200000</v>
      </c>
      <c r="F1088" t="s">
        <v>40</v>
      </c>
      <c r="G1088" s="8">
        <f>tblSalaries[[#This Row],[clean Salary (in local currency)]]*VLOOKUP(tblSalaries[[#This Row],[Currency]],tblXrate[],2,FALSE)</f>
        <v>21369.500024931083</v>
      </c>
      <c r="H1088" t="s">
        <v>1240</v>
      </c>
      <c r="I1088" t="s">
        <v>52</v>
      </c>
      <c r="J1088" t="s">
        <v>8</v>
      </c>
      <c r="K1088" t="str">
        <f>VLOOKUP(tblSalaries[[#This Row],[Where do you work]],tblCountries[[Actual]:[Mapping]],2,FALSE)</f>
        <v>India</v>
      </c>
      <c r="L1088" t="s">
        <v>18</v>
      </c>
      <c r="M1088">
        <v>5</v>
      </c>
    </row>
    <row r="1089" spans="2:13" ht="15" customHeight="1">
      <c r="B1089" t="s">
        <v>3092</v>
      </c>
      <c r="C1089" s="1">
        <v>41057.698287037034</v>
      </c>
      <c r="D1089" s="4" t="s">
        <v>68</v>
      </c>
      <c r="E1089">
        <v>35000</v>
      </c>
      <c r="F1089" t="s">
        <v>69</v>
      </c>
      <c r="G1089" s="8">
        <f>tblSalaries[[#This Row],[clean Salary (in local currency)]]*VLOOKUP(tblSalaries[[#This Row],[Currency]],tblXrate[],2,FALSE)</f>
        <v>55166.239522354947</v>
      </c>
      <c r="H1089" t="s">
        <v>1241</v>
      </c>
      <c r="I1089" t="s">
        <v>20</v>
      </c>
      <c r="J1089" t="s">
        <v>71</v>
      </c>
      <c r="K1089" t="str">
        <f>VLOOKUP(tblSalaries[[#This Row],[Where do you work]],tblCountries[[Actual]:[Mapping]],2,FALSE)</f>
        <v>UK</v>
      </c>
      <c r="L1089" t="s">
        <v>18</v>
      </c>
      <c r="M1089">
        <v>6</v>
      </c>
    </row>
    <row r="1090" spans="2:13" ht="15" customHeight="1">
      <c r="B1090" t="s">
        <v>3093</v>
      </c>
      <c r="C1090" s="1">
        <v>41057.703622685185</v>
      </c>
      <c r="D1090" s="4" t="s">
        <v>1242</v>
      </c>
      <c r="E1090">
        <v>180000</v>
      </c>
      <c r="F1090" t="s">
        <v>40</v>
      </c>
      <c r="G1090" s="8">
        <f>tblSalaries[[#This Row],[clean Salary (in local currency)]]*VLOOKUP(tblSalaries[[#This Row],[Currency]],tblXrate[],2,FALSE)</f>
        <v>3205.4250037396623</v>
      </c>
      <c r="H1090" t="s">
        <v>1243</v>
      </c>
      <c r="I1090" t="s">
        <v>20</v>
      </c>
      <c r="J1090" t="s">
        <v>8</v>
      </c>
      <c r="K1090" t="str">
        <f>VLOOKUP(tblSalaries[[#This Row],[Where do you work]],tblCountries[[Actual]:[Mapping]],2,FALSE)</f>
        <v>India</v>
      </c>
      <c r="L1090" t="s">
        <v>13</v>
      </c>
      <c r="M1090">
        <v>3</v>
      </c>
    </row>
    <row r="1091" spans="2:13" ht="15" customHeight="1">
      <c r="B1091" t="s">
        <v>3094</v>
      </c>
      <c r="C1091" s="1">
        <v>41057.706979166665</v>
      </c>
      <c r="D1091" s="4" t="s">
        <v>1244</v>
      </c>
      <c r="E1091">
        <v>600000</v>
      </c>
      <c r="F1091" t="s">
        <v>40</v>
      </c>
      <c r="G1091" s="8">
        <f>tblSalaries[[#This Row],[clean Salary (in local currency)]]*VLOOKUP(tblSalaries[[#This Row],[Currency]],tblXrate[],2,FALSE)</f>
        <v>10684.750012465542</v>
      </c>
      <c r="H1091" t="s">
        <v>1245</v>
      </c>
      <c r="I1091" t="s">
        <v>310</v>
      </c>
      <c r="J1091" t="s">
        <v>8</v>
      </c>
      <c r="K1091" t="str">
        <f>VLOOKUP(tblSalaries[[#This Row],[Where do you work]],tblCountries[[Actual]:[Mapping]],2,FALSE)</f>
        <v>India</v>
      </c>
      <c r="L1091" t="s">
        <v>18</v>
      </c>
      <c r="M1091">
        <v>8</v>
      </c>
    </row>
    <row r="1092" spans="2:13" ht="15" customHeight="1">
      <c r="B1092" t="s">
        <v>3095</v>
      </c>
      <c r="C1092" s="1">
        <v>41057.708194444444</v>
      </c>
      <c r="D1092" s="4" t="s">
        <v>1246</v>
      </c>
      <c r="E1092">
        <v>300000</v>
      </c>
      <c r="F1092" t="s">
        <v>40</v>
      </c>
      <c r="G1092" s="8">
        <f>tblSalaries[[#This Row],[clean Salary (in local currency)]]*VLOOKUP(tblSalaries[[#This Row],[Currency]],tblXrate[],2,FALSE)</f>
        <v>5342.3750062327708</v>
      </c>
      <c r="H1092" t="s">
        <v>20</v>
      </c>
      <c r="I1092" t="s">
        <v>20</v>
      </c>
      <c r="J1092" t="s">
        <v>8</v>
      </c>
      <c r="K1092" t="str">
        <f>VLOOKUP(tblSalaries[[#This Row],[Where do you work]],tblCountries[[Actual]:[Mapping]],2,FALSE)</f>
        <v>India</v>
      </c>
      <c r="L1092" t="s">
        <v>9</v>
      </c>
      <c r="M1092">
        <v>5</v>
      </c>
    </row>
    <row r="1093" spans="2:13" ht="15" customHeight="1">
      <c r="B1093" t="s">
        <v>3096</v>
      </c>
      <c r="C1093" s="1">
        <v>41057.710219907407</v>
      </c>
      <c r="D1093" s="4">
        <v>75000</v>
      </c>
      <c r="E1093">
        <v>75000</v>
      </c>
      <c r="F1093" t="s">
        <v>69</v>
      </c>
      <c r="G1093" s="8">
        <f>tblSalaries[[#This Row],[clean Salary (in local currency)]]*VLOOKUP(tblSalaries[[#This Row],[Currency]],tblXrate[],2,FALSE)</f>
        <v>118213.37040504631</v>
      </c>
      <c r="H1093" t="s">
        <v>539</v>
      </c>
      <c r="I1093" t="s">
        <v>52</v>
      </c>
      <c r="J1093" t="s">
        <v>71</v>
      </c>
      <c r="K1093" t="str">
        <f>VLOOKUP(tblSalaries[[#This Row],[Where do you work]],tblCountries[[Actual]:[Mapping]],2,FALSE)</f>
        <v>UK</v>
      </c>
      <c r="L1093" t="s">
        <v>18</v>
      </c>
      <c r="M1093">
        <v>10</v>
      </c>
    </row>
    <row r="1094" spans="2:13" ht="15" customHeight="1">
      <c r="B1094" t="s">
        <v>3097</v>
      </c>
      <c r="C1094" s="1">
        <v>41057.711157407408</v>
      </c>
      <c r="D1094" s="4" t="s">
        <v>1247</v>
      </c>
      <c r="E1094">
        <v>100000</v>
      </c>
      <c r="F1094" t="s">
        <v>585</v>
      </c>
      <c r="G1094" s="8">
        <f>tblSalaries[[#This Row],[clean Salary (in local currency)]]*VLOOKUP(tblSalaries[[#This Row],[Currency]],tblXrate[],2,FALSE)</f>
        <v>12192.177986291113</v>
      </c>
      <c r="H1094" t="s">
        <v>1248</v>
      </c>
      <c r="I1094" t="s">
        <v>52</v>
      </c>
      <c r="J1094" t="s">
        <v>48</v>
      </c>
      <c r="K1094" t="str">
        <f>VLOOKUP(tblSalaries[[#This Row],[Where do you work]],tblCountries[[Actual]:[Mapping]],2,FALSE)</f>
        <v>South Africa</v>
      </c>
      <c r="L1094" t="s">
        <v>13</v>
      </c>
      <c r="M1094">
        <v>15</v>
      </c>
    </row>
    <row r="1095" spans="2:13" ht="15" customHeight="1">
      <c r="B1095" t="s">
        <v>3098</v>
      </c>
      <c r="C1095" s="1">
        <v>41057.711886574078</v>
      </c>
      <c r="D1095" s="4" t="s">
        <v>1249</v>
      </c>
      <c r="E1095">
        <v>45000</v>
      </c>
      <c r="F1095" t="s">
        <v>69</v>
      </c>
      <c r="G1095" s="8">
        <f>tblSalaries[[#This Row],[clean Salary (in local currency)]]*VLOOKUP(tblSalaries[[#This Row],[Currency]],tblXrate[],2,FALSE)</f>
        <v>70928.022243027779</v>
      </c>
      <c r="H1095" t="s">
        <v>1250</v>
      </c>
      <c r="I1095" t="s">
        <v>4001</v>
      </c>
      <c r="J1095" t="s">
        <v>71</v>
      </c>
      <c r="K1095" t="str">
        <f>VLOOKUP(tblSalaries[[#This Row],[Where do you work]],tblCountries[[Actual]:[Mapping]],2,FALSE)</f>
        <v>UK</v>
      </c>
      <c r="L1095" t="s">
        <v>9</v>
      </c>
      <c r="M1095">
        <v>8</v>
      </c>
    </row>
    <row r="1096" spans="2:13" ht="15" customHeight="1">
      <c r="B1096" t="s">
        <v>3099</v>
      </c>
      <c r="C1096" s="1">
        <v>41057.715046296296</v>
      </c>
      <c r="D1096" s="4" t="s">
        <v>1251</v>
      </c>
      <c r="E1096">
        <v>25000</v>
      </c>
      <c r="F1096" t="s">
        <v>69</v>
      </c>
      <c r="G1096" s="8">
        <f>tblSalaries[[#This Row],[clean Salary (in local currency)]]*VLOOKUP(tblSalaries[[#This Row],[Currency]],tblXrate[],2,FALSE)</f>
        <v>39404.456801682099</v>
      </c>
      <c r="H1096" t="s">
        <v>1252</v>
      </c>
      <c r="I1096" t="s">
        <v>20</v>
      </c>
      <c r="J1096" t="s">
        <v>71</v>
      </c>
      <c r="K1096" t="str">
        <f>VLOOKUP(tblSalaries[[#This Row],[Where do you work]],tblCountries[[Actual]:[Mapping]],2,FALSE)</f>
        <v>UK</v>
      </c>
      <c r="L1096" t="s">
        <v>9</v>
      </c>
      <c r="M1096">
        <v>3</v>
      </c>
    </row>
    <row r="1097" spans="2:13" ht="15" customHeight="1">
      <c r="B1097" t="s">
        <v>3100</v>
      </c>
      <c r="C1097" s="1">
        <v>41057.717210648145</v>
      </c>
      <c r="D1097" s="4">
        <v>18987</v>
      </c>
      <c r="E1097">
        <v>18987</v>
      </c>
      <c r="F1097" t="s">
        <v>6</v>
      </c>
      <c r="G1097" s="8">
        <f>tblSalaries[[#This Row],[clean Salary (in local currency)]]*VLOOKUP(tblSalaries[[#This Row],[Currency]],tblXrate[],2,FALSE)</f>
        <v>18987</v>
      </c>
      <c r="H1097" t="s">
        <v>207</v>
      </c>
      <c r="I1097" t="s">
        <v>20</v>
      </c>
      <c r="J1097" t="s">
        <v>870</v>
      </c>
      <c r="K1097" t="str">
        <f>VLOOKUP(tblSalaries[[#This Row],[Where do you work]],tblCountries[[Actual]:[Mapping]],2,FALSE)</f>
        <v>Nigeria</v>
      </c>
      <c r="L1097" t="s">
        <v>13</v>
      </c>
      <c r="M1097">
        <v>7</v>
      </c>
    </row>
    <row r="1098" spans="2:13" ht="15" customHeight="1">
      <c r="B1098" t="s">
        <v>3101</v>
      </c>
      <c r="C1098" s="1">
        <v>41057.719085648147</v>
      </c>
      <c r="D1098" s="4" t="s">
        <v>571</v>
      </c>
      <c r="E1098">
        <v>28500</v>
      </c>
      <c r="F1098" t="s">
        <v>69</v>
      </c>
      <c r="G1098" s="8">
        <f>tblSalaries[[#This Row],[clean Salary (in local currency)]]*VLOOKUP(tblSalaries[[#This Row],[Currency]],tblXrate[],2,FALSE)</f>
        <v>44921.080753917595</v>
      </c>
      <c r="H1098" t="s">
        <v>1253</v>
      </c>
      <c r="I1098" t="s">
        <v>52</v>
      </c>
      <c r="J1098" t="s">
        <v>71</v>
      </c>
      <c r="K1098" t="str">
        <f>VLOOKUP(tblSalaries[[#This Row],[Where do you work]],tblCountries[[Actual]:[Mapping]],2,FALSE)</f>
        <v>UK</v>
      </c>
      <c r="L1098" t="s">
        <v>25</v>
      </c>
      <c r="M1098">
        <v>15</v>
      </c>
    </row>
    <row r="1099" spans="2:13" ht="15" customHeight="1">
      <c r="B1099" t="s">
        <v>3102</v>
      </c>
      <c r="C1099" s="1">
        <v>41057.720590277779</v>
      </c>
      <c r="D1099" s="4">
        <v>60000</v>
      </c>
      <c r="E1099">
        <v>60000</v>
      </c>
      <c r="F1099" t="s">
        <v>6</v>
      </c>
      <c r="G1099" s="8">
        <f>tblSalaries[[#This Row],[clean Salary (in local currency)]]*VLOOKUP(tblSalaries[[#This Row],[Currency]],tblXrate[],2,FALSE)</f>
        <v>60000</v>
      </c>
      <c r="H1099" t="s">
        <v>635</v>
      </c>
      <c r="I1099" t="s">
        <v>52</v>
      </c>
      <c r="J1099" t="s">
        <v>8</v>
      </c>
      <c r="K1099" t="str">
        <f>VLOOKUP(tblSalaries[[#This Row],[Where do you work]],tblCountries[[Actual]:[Mapping]],2,FALSE)</f>
        <v>India</v>
      </c>
      <c r="L1099" t="s">
        <v>13</v>
      </c>
      <c r="M1099">
        <v>14</v>
      </c>
    </row>
    <row r="1100" spans="2:13" ht="15" customHeight="1">
      <c r="B1100" t="s">
        <v>3103</v>
      </c>
      <c r="C1100" s="1">
        <v>41057.721377314818</v>
      </c>
      <c r="D1100" s="4" t="s">
        <v>1254</v>
      </c>
      <c r="E1100">
        <v>45200</v>
      </c>
      <c r="F1100" t="s">
        <v>69</v>
      </c>
      <c r="G1100" s="8">
        <f>tblSalaries[[#This Row],[clean Salary (in local currency)]]*VLOOKUP(tblSalaries[[#This Row],[Currency]],tblXrate[],2,FALSE)</f>
        <v>71243.257897441246</v>
      </c>
      <c r="H1100" t="s">
        <v>1255</v>
      </c>
      <c r="I1100" t="s">
        <v>52</v>
      </c>
      <c r="J1100" t="s">
        <v>71</v>
      </c>
      <c r="K1100" t="str">
        <f>VLOOKUP(tblSalaries[[#This Row],[Where do you work]],tblCountries[[Actual]:[Mapping]],2,FALSE)</f>
        <v>UK</v>
      </c>
      <c r="L1100" t="s">
        <v>18</v>
      </c>
      <c r="M1100">
        <v>5</v>
      </c>
    </row>
    <row r="1101" spans="2:13" ht="15" customHeight="1">
      <c r="B1101" t="s">
        <v>3104</v>
      </c>
      <c r="C1101" s="1">
        <v>41057.72383101852</v>
      </c>
      <c r="D1101" s="4" t="s">
        <v>1256</v>
      </c>
      <c r="E1101">
        <v>252000</v>
      </c>
      <c r="F1101" t="s">
        <v>40</v>
      </c>
      <c r="G1101" s="8">
        <f>tblSalaries[[#This Row],[clean Salary (in local currency)]]*VLOOKUP(tblSalaries[[#This Row],[Currency]],tblXrate[],2,FALSE)</f>
        <v>4487.5950052355274</v>
      </c>
      <c r="H1101" t="s">
        <v>1257</v>
      </c>
      <c r="I1101" t="s">
        <v>52</v>
      </c>
      <c r="J1101" t="s">
        <v>8</v>
      </c>
      <c r="K1101" t="str">
        <f>VLOOKUP(tblSalaries[[#This Row],[Where do you work]],tblCountries[[Actual]:[Mapping]],2,FALSE)</f>
        <v>India</v>
      </c>
      <c r="L1101" t="s">
        <v>25</v>
      </c>
      <c r="M1101">
        <v>16</v>
      </c>
    </row>
    <row r="1102" spans="2:13" ht="15" customHeight="1">
      <c r="B1102" t="s">
        <v>3105</v>
      </c>
      <c r="C1102" s="1">
        <v>41057.732129629629</v>
      </c>
      <c r="D1102" s="4">
        <v>242304</v>
      </c>
      <c r="E1102">
        <v>242304</v>
      </c>
      <c r="F1102" t="s">
        <v>40</v>
      </c>
      <c r="G1102" s="8">
        <f>tblSalaries[[#This Row],[clean Salary (in local currency)]]*VLOOKUP(tblSalaries[[#This Row],[Currency]],tblXrate[],2,FALSE)</f>
        <v>4314.929445034084</v>
      </c>
      <c r="H1102" t="s">
        <v>932</v>
      </c>
      <c r="I1102" t="s">
        <v>310</v>
      </c>
      <c r="J1102" t="s">
        <v>8</v>
      </c>
      <c r="K1102" t="str">
        <f>VLOOKUP(tblSalaries[[#This Row],[Where do you work]],tblCountries[[Actual]:[Mapping]],2,FALSE)</f>
        <v>India</v>
      </c>
      <c r="L1102" t="s">
        <v>9</v>
      </c>
      <c r="M1102">
        <v>7</v>
      </c>
    </row>
    <row r="1103" spans="2:13" ht="15" customHeight="1">
      <c r="B1103" t="s">
        <v>3106</v>
      </c>
      <c r="C1103" s="1">
        <v>41057.735254629632</v>
      </c>
      <c r="D1103" s="4">
        <v>210000</v>
      </c>
      <c r="E1103">
        <v>210000</v>
      </c>
      <c r="F1103" t="s">
        <v>40</v>
      </c>
      <c r="G1103" s="8">
        <f>tblSalaries[[#This Row],[clean Salary (in local currency)]]*VLOOKUP(tblSalaries[[#This Row],[Currency]],tblXrate[],2,FALSE)</f>
        <v>3739.6625043629392</v>
      </c>
      <c r="H1103" t="s">
        <v>1258</v>
      </c>
      <c r="I1103" t="s">
        <v>20</v>
      </c>
      <c r="J1103" t="s">
        <v>8</v>
      </c>
      <c r="K1103" t="str">
        <f>VLOOKUP(tblSalaries[[#This Row],[Where do you work]],tblCountries[[Actual]:[Mapping]],2,FALSE)</f>
        <v>India</v>
      </c>
      <c r="L1103" t="s">
        <v>13</v>
      </c>
      <c r="M1103">
        <v>1</v>
      </c>
    </row>
    <row r="1104" spans="2:13" ht="15" customHeight="1">
      <c r="B1104" t="s">
        <v>3107</v>
      </c>
      <c r="C1104" s="1">
        <v>41057.737627314818</v>
      </c>
      <c r="D1104" s="4">
        <v>5000</v>
      </c>
      <c r="E1104">
        <v>60000</v>
      </c>
      <c r="F1104" t="s">
        <v>22</v>
      </c>
      <c r="G1104" s="8">
        <f>tblSalaries[[#This Row],[clean Salary (in local currency)]]*VLOOKUP(tblSalaries[[#This Row],[Currency]],tblXrate[],2,FALSE)</f>
        <v>76223.966339496474</v>
      </c>
      <c r="H1104" t="s">
        <v>1259</v>
      </c>
      <c r="I1104" t="s">
        <v>52</v>
      </c>
      <c r="J1104" t="s">
        <v>515</v>
      </c>
      <c r="K1104" t="str">
        <f>VLOOKUP(tblSalaries[[#This Row],[Where do you work]],tblCountries[[Actual]:[Mapping]],2,FALSE)</f>
        <v>Finland</v>
      </c>
      <c r="L1104" t="s">
        <v>25</v>
      </c>
      <c r="M1104">
        <v>4</v>
      </c>
    </row>
    <row r="1105" spans="2:13" ht="15" customHeight="1">
      <c r="B1105" t="s">
        <v>3108</v>
      </c>
      <c r="C1105" s="1">
        <v>41057.737754629627</v>
      </c>
      <c r="D1105" s="4" t="s">
        <v>1260</v>
      </c>
      <c r="E1105">
        <v>120000</v>
      </c>
      <c r="F1105" t="s">
        <v>358</v>
      </c>
      <c r="G1105" s="8">
        <f>tblSalaries[[#This Row],[clean Salary (in local currency)]]*VLOOKUP(tblSalaries[[#This Row],[Currency]],tblXrate[],2,FALSE)</f>
        <v>32666.305522511171</v>
      </c>
      <c r="H1105" t="s">
        <v>642</v>
      </c>
      <c r="I1105" t="s">
        <v>52</v>
      </c>
      <c r="J1105" t="s">
        <v>179</v>
      </c>
      <c r="K1105" t="str">
        <f>VLOOKUP(tblSalaries[[#This Row],[Where do you work]],tblCountries[[Actual]:[Mapping]],2,FALSE)</f>
        <v>UAE</v>
      </c>
      <c r="L1105" t="s">
        <v>18</v>
      </c>
      <c r="M1105">
        <v>12</v>
      </c>
    </row>
    <row r="1106" spans="2:13" ht="15" customHeight="1">
      <c r="B1106" t="s">
        <v>3109</v>
      </c>
      <c r="C1106" s="1">
        <v>41057.73809027778</v>
      </c>
      <c r="D1106" s="4">
        <v>19000</v>
      </c>
      <c r="E1106">
        <v>19000</v>
      </c>
      <c r="F1106" t="s">
        <v>6</v>
      </c>
      <c r="G1106" s="8">
        <f>tblSalaries[[#This Row],[clean Salary (in local currency)]]*VLOOKUP(tblSalaries[[#This Row],[Currency]],tblXrate[],2,FALSE)</f>
        <v>19000</v>
      </c>
      <c r="H1106" t="s">
        <v>1261</v>
      </c>
      <c r="I1106" t="s">
        <v>3999</v>
      </c>
      <c r="J1106" t="s">
        <v>71</v>
      </c>
      <c r="K1106" t="str">
        <f>VLOOKUP(tblSalaries[[#This Row],[Where do you work]],tblCountries[[Actual]:[Mapping]],2,FALSE)</f>
        <v>UK</v>
      </c>
      <c r="L1106" t="s">
        <v>13</v>
      </c>
      <c r="M1106">
        <v>8</v>
      </c>
    </row>
    <row r="1107" spans="2:13" ht="15" customHeight="1">
      <c r="B1107" t="s">
        <v>3110</v>
      </c>
      <c r="C1107" s="1">
        <v>41057.738159722219</v>
      </c>
      <c r="D1107" s="4">
        <v>50000</v>
      </c>
      <c r="E1107">
        <v>50000</v>
      </c>
      <c r="F1107" t="s">
        <v>22</v>
      </c>
      <c r="G1107" s="8">
        <f>tblSalaries[[#This Row],[clean Salary (in local currency)]]*VLOOKUP(tblSalaries[[#This Row],[Currency]],tblXrate[],2,FALSE)</f>
        <v>63519.971949580387</v>
      </c>
      <c r="H1107" t="s">
        <v>1262</v>
      </c>
      <c r="I1107" t="s">
        <v>279</v>
      </c>
      <c r="J1107" t="s">
        <v>30</v>
      </c>
      <c r="K1107" t="str">
        <f>VLOOKUP(tblSalaries[[#This Row],[Where do you work]],tblCountries[[Actual]:[Mapping]],2,FALSE)</f>
        <v>Portugal</v>
      </c>
      <c r="L1107" t="s">
        <v>18</v>
      </c>
      <c r="M1107">
        <v>14</v>
      </c>
    </row>
    <row r="1108" spans="2:13" ht="15" customHeight="1">
      <c r="B1108" t="s">
        <v>3111</v>
      </c>
      <c r="C1108" s="1">
        <v>41057.745636574073</v>
      </c>
      <c r="D1108" s="4" t="s">
        <v>1263</v>
      </c>
      <c r="E1108">
        <v>900000</v>
      </c>
      <c r="F1108" t="s">
        <v>40</v>
      </c>
      <c r="G1108" s="8">
        <f>tblSalaries[[#This Row],[clean Salary (in local currency)]]*VLOOKUP(tblSalaries[[#This Row],[Currency]],tblXrate[],2,FALSE)</f>
        <v>16027.125018698311</v>
      </c>
      <c r="H1108" t="s">
        <v>1264</v>
      </c>
      <c r="I1108" t="s">
        <v>52</v>
      </c>
      <c r="J1108" t="s">
        <v>8</v>
      </c>
      <c r="K1108" t="str">
        <f>VLOOKUP(tblSalaries[[#This Row],[Where do you work]],tblCountries[[Actual]:[Mapping]],2,FALSE)</f>
        <v>India</v>
      </c>
      <c r="L1108" t="s">
        <v>9</v>
      </c>
      <c r="M1108">
        <v>22</v>
      </c>
    </row>
    <row r="1109" spans="2:13" ht="15" customHeight="1">
      <c r="B1109" t="s">
        <v>3112</v>
      </c>
      <c r="C1109" s="1">
        <v>41057.751898148148</v>
      </c>
      <c r="D1109" s="4" t="s">
        <v>694</v>
      </c>
      <c r="E1109">
        <v>400000</v>
      </c>
      <c r="F1109" t="s">
        <v>40</v>
      </c>
      <c r="G1109" s="8">
        <f>tblSalaries[[#This Row],[clean Salary (in local currency)]]*VLOOKUP(tblSalaries[[#This Row],[Currency]],tblXrate[],2,FALSE)</f>
        <v>7123.1666749770275</v>
      </c>
      <c r="H1109" t="s">
        <v>1265</v>
      </c>
      <c r="I1109" t="s">
        <v>3999</v>
      </c>
      <c r="J1109" t="s">
        <v>8</v>
      </c>
      <c r="K1109" t="str">
        <f>VLOOKUP(tblSalaries[[#This Row],[Where do you work]],tblCountries[[Actual]:[Mapping]],2,FALSE)</f>
        <v>India</v>
      </c>
      <c r="L1109" t="s">
        <v>9</v>
      </c>
      <c r="M1109">
        <v>9</v>
      </c>
    </row>
    <row r="1110" spans="2:13" ht="15" customHeight="1">
      <c r="B1110" t="s">
        <v>3113</v>
      </c>
      <c r="C1110" s="1">
        <v>41057.753622685188</v>
      </c>
      <c r="D1110" s="4">
        <v>150252</v>
      </c>
      <c r="E1110">
        <v>150252</v>
      </c>
      <c r="F1110" t="s">
        <v>40</v>
      </c>
      <c r="G1110" s="8">
        <f>tblSalaries[[#This Row],[clean Salary (in local currency)]]*VLOOKUP(tblSalaries[[#This Row],[Currency]],tblXrate[],2,FALSE)</f>
        <v>2675.675098121621</v>
      </c>
      <c r="H1110" t="s">
        <v>1266</v>
      </c>
      <c r="I1110" t="s">
        <v>52</v>
      </c>
      <c r="J1110" t="s">
        <v>8</v>
      </c>
      <c r="K1110" t="str">
        <f>VLOOKUP(tblSalaries[[#This Row],[Where do you work]],tblCountries[[Actual]:[Mapping]],2,FALSE)</f>
        <v>India</v>
      </c>
      <c r="L1110" t="s">
        <v>18</v>
      </c>
      <c r="M1110">
        <v>5</v>
      </c>
    </row>
    <row r="1111" spans="2:13" ht="15" customHeight="1">
      <c r="B1111" t="s">
        <v>3114</v>
      </c>
      <c r="C1111" s="1">
        <v>41057.753657407404</v>
      </c>
      <c r="D1111" s="4" t="s">
        <v>1267</v>
      </c>
      <c r="E1111">
        <v>15000</v>
      </c>
      <c r="F1111" t="s">
        <v>69</v>
      </c>
      <c r="G1111" s="8">
        <f>tblSalaries[[#This Row],[clean Salary (in local currency)]]*VLOOKUP(tblSalaries[[#This Row],[Currency]],tblXrate[],2,FALSE)</f>
        <v>23642.674081009263</v>
      </c>
      <c r="H1111" t="s">
        <v>1261</v>
      </c>
      <c r="I1111" t="s">
        <v>3999</v>
      </c>
      <c r="J1111" t="s">
        <v>71</v>
      </c>
      <c r="K1111" t="str">
        <f>VLOOKUP(tblSalaries[[#This Row],[Where do you work]],tblCountries[[Actual]:[Mapping]],2,FALSE)</f>
        <v>UK</v>
      </c>
      <c r="L1111" t="s">
        <v>13</v>
      </c>
      <c r="M1111">
        <v>2</v>
      </c>
    </row>
    <row r="1112" spans="2:13" ht="15" customHeight="1">
      <c r="B1112" t="s">
        <v>3115</v>
      </c>
      <c r="C1112" s="1">
        <v>41057.758055555554</v>
      </c>
      <c r="D1112" s="4" t="s">
        <v>1268</v>
      </c>
      <c r="E1112">
        <v>45000</v>
      </c>
      <c r="F1112" t="s">
        <v>22</v>
      </c>
      <c r="G1112" s="8">
        <f>tblSalaries[[#This Row],[clean Salary (in local currency)]]*VLOOKUP(tblSalaries[[#This Row],[Currency]],tblXrate[],2,FALSE)</f>
        <v>57167.974754622352</v>
      </c>
      <c r="H1112" t="s">
        <v>1269</v>
      </c>
      <c r="I1112" t="s">
        <v>52</v>
      </c>
      <c r="J1112" t="s">
        <v>608</v>
      </c>
      <c r="K1112" t="str">
        <f>VLOOKUP(tblSalaries[[#This Row],[Where do you work]],tblCountries[[Actual]:[Mapping]],2,FALSE)</f>
        <v>Spain</v>
      </c>
      <c r="L1112" t="s">
        <v>9</v>
      </c>
      <c r="M1112">
        <v>14</v>
      </c>
    </row>
    <row r="1113" spans="2:13" ht="15" customHeight="1">
      <c r="B1113" t="s">
        <v>3116</v>
      </c>
      <c r="C1113" s="1">
        <v>41057.771423611113</v>
      </c>
      <c r="D1113" s="4" t="s">
        <v>1270</v>
      </c>
      <c r="E1113">
        <v>2400000</v>
      </c>
      <c r="F1113" t="s">
        <v>40</v>
      </c>
      <c r="G1113" s="8">
        <f>tblSalaries[[#This Row],[clean Salary (in local currency)]]*VLOOKUP(tblSalaries[[#This Row],[Currency]],tblXrate[],2,FALSE)</f>
        <v>42739.000049862167</v>
      </c>
      <c r="H1113" t="s">
        <v>1271</v>
      </c>
      <c r="I1113" t="s">
        <v>52</v>
      </c>
      <c r="J1113" t="s">
        <v>8</v>
      </c>
      <c r="K1113" t="str">
        <f>VLOOKUP(tblSalaries[[#This Row],[Where do you work]],tblCountries[[Actual]:[Mapping]],2,FALSE)</f>
        <v>India</v>
      </c>
      <c r="L1113" t="s">
        <v>13</v>
      </c>
      <c r="M1113">
        <v>10</v>
      </c>
    </row>
    <row r="1114" spans="2:13" ht="15" customHeight="1">
      <c r="B1114" t="s">
        <v>3117</v>
      </c>
      <c r="C1114" s="1">
        <v>41057.77375</v>
      </c>
      <c r="D1114" s="4" t="s">
        <v>1272</v>
      </c>
      <c r="E1114">
        <v>216000</v>
      </c>
      <c r="F1114" t="s">
        <v>3951</v>
      </c>
      <c r="G1114" s="8">
        <f>tblSalaries[[#This Row],[clean Salary (in local currency)]]*VLOOKUP(tblSalaries[[#This Row],[Currency]],tblXrate[],2,FALSE)</f>
        <v>5120.2912876821438</v>
      </c>
      <c r="H1114" t="s">
        <v>523</v>
      </c>
      <c r="I1114" t="s">
        <v>52</v>
      </c>
      <c r="J1114" t="s">
        <v>347</v>
      </c>
      <c r="K1114" t="str">
        <f>VLOOKUP(tblSalaries[[#This Row],[Where do you work]],tblCountries[[Actual]:[Mapping]],2,FALSE)</f>
        <v>Philippines</v>
      </c>
      <c r="L1114" t="s">
        <v>9</v>
      </c>
      <c r="M1114">
        <v>2</v>
      </c>
    </row>
    <row r="1115" spans="2:13" ht="15" customHeight="1">
      <c r="B1115" t="s">
        <v>3118</v>
      </c>
      <c r="C1115" s="1">
        <v>41057.776458333334</v>
      </c>
      <c r="D1115" s="4">
        <v>100000</v>
      </c>
      <c r="E1115">
        <v>100000</v>
      </c>
      <c r="F1115" t="s">
        <v>22</v>
      </c>
      <c r="G1115" s="8">
        <f>tblSalaries[[#This Row],[clean Salary (in local currency)]]*VLOOKUP(tblSalaries[[#This Row],[Currency]],tblXrate[],2,FALSE)</f>
        <v>127039.94389916077</v>
      </c>
      <c r="H1115" t="s">
        <v>212</v>
      </c>
      <c r="I1115" t="s">
        <v>4001</v>
      </c>
      <c r="J1115" t="s">
        <v>608</v>
      </c>
      <c r="K1115" t="str">
        <f>VLOOKUP(tblSalaries[[#This Row],[Where do you work]],tblCountries[[Actual]:[Mapping]],2,FALSE)</f>
        <v>Spain</v>
      </c>
      <c r="L1115" t="s">
        <v>25</v>
      </c>
      <c r="M1115">
        <v>20</v>
      </c>
    </row>
    <row r="1116" spans="2:13" ht="15" customHeight="1">
      <c r="B1116" t="s">
        <v>3119</v>
      </c>
      <c r="C1116" s="1">
        <v>41057.777303240742</v>
      </c>
      <c r="D1116" s="4">
        <v>90000</v>
      </c>
      <c r="E1116">
        <v>90000</v>
      </c>
      <c r="F1116" t="s">
        <v>6</v>
      </c>
      <c r="G1116" s="8">
        <f>tblSalaries[[#This Row],[clean Salary (in local currency)]]*VLOOKUP(tblSalaries[[#This Row],[Currency]],tblXrate[],2,FALSE)</f>
        <v>90000</v>
      </c>
      <c r="H1116" t="s">
        <v>1273</v>
      </c>
      <c r="I1116" t="s">
        <v>52</v>
      </c>
      <c r="J1116" t="s">
        <v>15</v>
      </c>
      <c r="K1116" t="str">
        <f>VLOOKUP(tblSalaries[[#This Row],[Where do you work]],tblCountries[[Actual]:[Mapping]],2,FALSE)</f>
        <v>USA</v>
      </c>
      <c r="L1116" t="s">
        <v>9</v>
      </c>
      <c r="M1116">
        <v>5</v>
      </c>
    </row>
    <row r="1117" spans="2:13" ht="15" customHeight="1">
      <c r="B1117" t="s">
        <v>3120</v>
      </c>
      <c r="C1117" s="1">
        <v>41057.777870370373</v>
      </c>
      <c r="D1117" s="4">
        <v>400000</v>
      </c>
      <c r="E1117">
        <v>400000</v>
      </c>
      <c r="F1117" t="s">
        <v>40</v>
      </c>
      <c r="G1117" s="8">
        <f>tblSalaries[[#This Row],[clean Salary (in local currency)]]*VLOOKUP(tblSalaries[[#This Row],[Currency]],tblXrate[],2,FALSE)</f>
        <v>7123.1666749770275</v>
      </c>
      <c r="H1117" t="s">
        <v>1274</v>
      </c>
      <c r="I1117" t="s">
        <v>279</v>
      </c>
      <c r="J1117" t="s">
        <v>8</v>
      </c>
      <c r="K1117" t="str">
        <f>VLOOKUP(tblSalaries[[#This Row],[Where do you work]],tblCountries[[Actual]:[Mapping]],2,FALSE)</f>
        <v>India</v>
      </c>
      <c r="L1117" t="s">
        <v>25</v>
      </c>
      <c r="M1117">
        <v>2</v>
      </c>
    </row>
    <row r="1118" spans="2:13" ht="15" customHeight="1">
      <c r="B1118" t="s">
        <v>3121</v>
      </c>
      <c r="C1118" s="1">
        <v>41057.78125</v>
      </c>
      <c r="D1118" s="4">
        <v>10000</v>
      </c>
      <c r="E1118">
        <v>10000</v>
      </c>
      <c r="F1118" t="s">
        <v>6</v>
      </c>
      <c r="G1118" s="8">
        <f>tblSalaries[[#This Row],[clean Salary (in local currency)]]*VLOOKUP(tblSalaries[[#This Row],[Currency]],tblXrate[],2,FALSE)</f>
        <v>10000</v>
      </c>
      <c r="H1118" t="s">
        <v>647</v>
      </c>
      <c r="I1118" t="s">
        <v>20</v>
      </c>
      <c r="J1118" t="s">
        <v>8</v>
      </c>
      <c r="K1118" t="str">
        <f>VLOOKUP(tblSalaries[[#This Row],[Where do you work]],tblCountries[[Actual]:[Mapping]],2,FALSE)</f>
        <v>India</v>
      </c>
      <c r="L1118" t="s">
        <v>18</v>
      </c>
      <c r="M1118">
        <v>5</v>
      </c>
    </row>
    <row r="1119" spans="2:13" ht="15" customHeight="1">
      <c r="B1119" t="s">
        <v>3122</v>
      </c>
      <c r="C1119" s="1">
        <v>41057.785127314812</v>
      </c>
      <c r="D1119" s="4">
        <v>29000</v>
      </c>
      <c r="E1119">
        <v>29000</v>
      </c>
      <c r="F1119" t="s">
        <v>69</v>
      </c>
      <c r="G1119" s="8">
        <f>tblSalaries[[#This Row],[clean Salary (in local currency)]]*VLOOKUP(tblSalaries[[#This Row],[Currency]],tblXrate[],2,FALSE)</f>
        <v>45709.169889951241</v>
      </c>
      <c r="H1119" t="s">
        <v>14</v>
      </c>
      <c r="I1119" t="s">
        <v>20</v>
      </c>
      <c r="J1119" t="s">
        <v>71</v>
      </c>
      <c r="K1119" t="str">
        <f>VLOOKUP(tblSalaries[[#This Row],[Where do you work]],tblCountries[[Actual]:[Mapping]],2,FALSE)</f>
        <v>UK</v>
      </c>
      <c r="L1119" t="s">
        <v>9</v>
      </c>
      <c r="M1119">
        <v>14</v>
      </c>
    </row>
    <row r="1120" spans="2:13" ht="15" customHeight="1">
      <c r="B1120" t="s">
        <v>3123</v>
      </c>
      <c r="C1120" s="1">
        <v>41057.795393518521</v>
      </c>
      <c r="D1120" s="4" t="s">
        <v>1275</v>
      </c>
      <c r="E1120">
        <v>200000</v>
      </c>
      <c r="F1120" t="s">
        <v>40</v>
      </c>
      <c r="G1120" s="8">
        <f>tblSalaries[[#This Row],[clean Salary (in local currency)]]*VLOOKUP(tblSalaries[[#This Row],[Currency]],tblXrate[],2,FALSE)</f>
        <v>3561.5833374885137</v>
      </c>
      <c r="H1120" t="s">
        <v>1276</v>
      </c>
      <c r="I1120" t="s">
        <v>3999</v>
      </c>
      <c r="J1120" t="s">
        <v>8</v>
      </c>
      <c r="K1120" t="str">
        <f>VLOOKUP(tblSalaries[[#This Row],[Where do you work]],tblCountries[[Actual]:[Mapping]],2,FALSE)</f>
        <v>India</v>
      </c>
      <c r="L1120" t="s">
        <v>13</v>
      </c>
      <c r="M1120">
        <v>5</v>
      </c>
    </row>
    <row r="1121" spans="2:13" ht="15" customHeight="1">
      <c r="B1121" t="s">
        <v>3124</v>
      </c>
      <c r="C1121" s="1">
        <v>41057.798344907409</v>
      </c>
      <c r="D1121" s="4">
        <v>30000</v>
      </c>
      <c r="E1121">
        <v>30000</v>
      </c>
      <c r="F1121" t="s">
        <v>22</v>
      </c>
      <c r="G1121" s="8">
        <f>tblSalaries[[#This Row],[clean Salary (in local currency)]]*VLOOKUP(tblSalaries[[#This Row],[Currency]],tblXrate[],2,FALSE)</f>
        <v>38111.983169748237</v>
      </c>
      <c r="H1121" t="s">
        <v>1277</v>
      </c>
      <c r="I1121" t="s">
        <v>20</v>
      </c>
      <c r="J1121" t="s">
        <v>59</v>
      </c>
      <c r="K1121" t="str">
        <f>VLOOKUP(tblSalaries[[#This Row],[Where do you work]],tblCountries[[Actual]:[Mapping]],2,FALSE)</f>
        <v>Belgium</v>
      </c>
      <c r="L1121" t="s">
        <v>25</v>
      </c>
      <c r="M1121">
        <v>15</v>
      </c>
    </row>
    <row r="1122" spans="2:13" ht="15" customHeight="1">
      <c r="B1122" t="s">
        <v>3125</v>
      </c>
      <c r="C1122" s="1">
        <v>41057.805451388886</v>
      </c>
      <c r="D1122" s="4">
        <v>5000</v>
      </c>
      <c r="E1122">
        <v>60000</v>
      </c>
      <c r="F1122" t="s">
        <v>6</v>
      </c>
      <c r="G1122" s="8">
        <f>tblSalaries[[#This Row],[clean Salary (in local currency)]]*VLOOKUP(tblSalaries[[#This Row],[Currency]],tblXrate[],2,FALSE)</f>
        <v>60000</v>
      </c>
      <c r="H1122" t="s">
        <v>1278</v>
      </c>
      <c r="I1122" t="s">
        <v>20</v>
      </c>
      <c r="J1122" t="s">
        <v>15</v>
      </c>
      <c r="K1122" t="str">
        <f>VLOOKUP(tblSalaries[[#This Row],[Where do you work]],tblCountries[[Actual]:[Mapping]],2,FALSE)</f>
        <v>USA</v>
      </c>
      <c r="L1122" t="s">
        <v>18</v>
      </c>
      <c r="M1122">
        <v>4</v>
      </c>
    </row>
    <row r="1123" spans="2:13" ht="15" customHeight="1">
      <c r="B1123" t="s">
        <v>3126</v>
      </c>
      <c r="C1123" s="1">
        <v>41057.807974537034</v>
      </c>
      <c r="D1123" s="4">
        <v>40000</v>
      </c>
      <c r="E1123">
        <v>40000</v>
      </c>
      <c r="F1123" t="s">
        <v>6</v>
      </c>
      <c r="G1123" s="8">
        <f>tblSalaries[[#This Row],[clean Salary (in local currency)]]*VLOOKUP(tblSalaries[[#This Row],[Currency]],tblXrate[],2,FALSE)</f>
        <v>40000</v>
      </c>
      <c r="H1123" t="s">
        <v>279</v>
      </c>
      <c r="I1123" t="s">
        <v>279</v>
      </c>
      <c r="J1123" t="s">
        <v>8</v>
      </c>
      <c r="K1123" t="str">
        <f>VLOOKUP(tblSalaries[[#This Row],[Where do you work]],tblCountries[[Actual]:[Mapping]],2,FALSE)</f>
        <v>India</v>
      </c>
      <c r="L1123" t="s">
        <v>18</v>
      </c>
      <c r="M1123">
        <v>2</v>
      </c>
    </row>
    <row r="1124" spans="2:13" ht="15" customHeight="1">
      <c r="B1124" t="s">
        <v>3127</v>
      </c>
      <c r="C1124" s="1">
        <v>41057.809074074074</v>
      </c>
      <c r="D1124" s="4" t="s">
        <v>1279</v>
      </c>
      <c r="E1124">
        <v>853000</v>
      </c>
      <c r="F1124" t="s">
        <v>40</v>
      </c>
      <c r="G1124" s="8">
        <f>tblSalaries[[#This Row],[clean Salary (in local currency)]]*VLOOKUP(tblSalaries[[#This Row],[Currency]],tblXrate[],2,FALSE)</f>
        <v>15190.15293438851</v>
      </c>
      <c r="H1124" t="s">
        <v>1280</v>
      </c>
      <c r="I1124" t="s">
        <v>20</v>
      </c>
      <c r="J1124" t="s">
        <v>8</v>
      </c>
      <c r="K1124" t="str">
        <f>VLOOKUP(tblSalaries[[#This Row],[Where do you work]],tblCountries[[Actual]:[Mapping]],2,FALSE)</f>
        <v>India</v>
      </c>
      <c r="L1124" t="s">
        <v>18</v>
      </c>
      <c r="M1124">
        <v>6</v>
      </c>
    </row>
    <row r="1125" spans="2:13" ht="15" customHeight="1">
      <c r="B1125" t="s">
        <v>3128</v>
      </c>
      <c r="C1125" s="1">
        <v>41057.809432870374</v>
      </c>
      <c r="D1125" s="4">
        <v>90000</v>
      </c>
      <c r="E1125">
        <v>90000</v>
      </c>
      <c r="F1125" t="s">
        <v>22</v>
      </c>
      <c r="G1125" s="8">
        <f>tblSalaries[[#This Row],[clean Salary (in local currency)]]*VLOOKUP(tblSalaries[[#This Row],[Currency]],tblXrate[],2,FALSE)</f>
        <v>114335.9495092447</v>
      </c>
      <c r="H1125" t="s">
        <v>1281</v>
      </c>
      <c r="I1125" t="s">
        <v>52</v>
      </c>
      <c r="J1125" t="s">
        <v>1282</v>
      </c>
      <c r="K1125" t="str">
        <f>VLOOKUP(tblSalaries[[#This Row],[Where do you work]],tblCountries[[Actual]:[Mapping]],2,FALSE)</f>
        <v>CEE</v>
      </c>
      <c r="L1125" t="s">
        <v>18</v>
      </c>
      <c r="M1125">
        <v>20</v>
      </c>
    </row>
    <row r="1126" spans="2:13" ht="15" customHeight="1">
      <c r="B1126" t="s">
        <v>3129</v>
      </c>
      <c r="C1126" s="1">
        <v>41057.814062500001</v>
      </c>
      <c r="D1126" s="4" t="s">
        <v>1228</v>
      </c>
      <c r="E1126">
        <v>23000</v>
      </c>
      <c r="F1126" t="s">
        <v>69</v>
      </c>
      <c r="G1126" s="8">
        <f>tblSalaries[[#This Row],[clean Salary (in local currency)]]*VLOOKUP(tblSalaries[[#This Row],[Currency]],tblXrate[],2,FALSE)</f>
        <v>36252.100257547536</v>
      </c>
      <c r="H1126" t="s">
        <v>1283</v>
      </c>
      <c r="I1126" t="s">
        <v>52</v>
      </c>
      <c r="J1126" t="s">
        <v>71</v>
      </c>
      <c r="K1126" t="str">
        <f>VLOOKUP(tblSalaries[[#This Row],[Where do you work]],tblCountries[[Actual]:[Mapping]],2,FALSE)</f>
        <v>UK</v>
      </c>
      <c r="L1126" t="s">
        <v>9</v>
      </c>
      <c r="M1126">
        <v>10</v>
      </c>
    </row>
    <row r="1127" spans="2:13" ht="15" customHeight="1">
      <c r="B1127" t="s">
        <v>3130</v>
      </c>
      <c r="C1127" s="1">
        <v>41057.828634259262</v>
      </c>
      <c r="D1127" s="4" t="s">
        <v>137</v>
      </c>
      <c r="E1127">
        <v>30000</v>
      </c>
      <c r="F1127" t="s">
        <v>69</v>
      </c>
      <c r="G1127" s="8">
        <f>tblSalaries[[#This Row],[clean Salary (in local currency)]]*VLOOKUP(tblSalaries[[#This Row],[Currency]],tblXrate[],2,FALSE)</f>
        <v>47285.348162018527</v>
      </c>
      <c r="H1127" t="s">
        <v>1284</v>
      </c>
      <c r="I1127" t="s">
        <v>310</v>
      </c>
      <c r="J1127" t="s">
        <v>71</v>
      </c>
      <c r="K1127" t="str">
        <f>VLOOKUP(tblSalaries[[#This Row],[Where do you work]],tblCountries[[Actual]:[Mapping]],2,FALSE)</f>
        <v>UK</v>
      </c>
      <c r="L1127" t="s">
        <v>18</v>
      </c>
      <c r="M1127">
        <v>5</v>
      </c>
    </row>
    <row r="1128" spans="2:13" ht="15" customHeight="1">
      <c r="B1128" t="s">
        <v>3131</v>
      </c>
      <c r="C1128" s="1">
        <v>41057.837037037039</v>
      </c>
      <c r="D1128" s="4" t="s">
        <v>1285</v>
      </c>
      <c r="E1128">
        <v>70000</v>
      </c>
      <c r="F1128" t="s">
        <v>22</v>
      </c>
      <c r="G1128" s="8">
        <f>tblSalaries[[#This Row],[clean Salary (in local currency)]]*VLOOKUP(tblSalaries[[#This Row],[Currency]],tblXrate[],2,FALSE)</f>
        <v>88927.960729412545</v>
      </c>
      <c r="H1128" t="s">
        <v>1286</v>
      </c>
      <c r="I1128" t="s">
        <v>356</v>
      </c>
      <c r="J1128" t="s">
        <v>36</v>
      </c>
      <c r="K1128" t="str">
        <f>VLOOKUP(tblSalaries[[#This Row],[Where do you work]],tblCountries[[Actual]:[Mapping]],2,FALSE)</f>
        <v>Ireland</v>
      </c>
      <c r="L1128" t="s">
        <v>18</v>
      </c>
      <c r="M1128">
        <v>20</v>
      </c>
    </row>
    <row r="1129" spans="2:13" ht="15" customHeight="1">
      <c r="B1129" t="s">
        <v>3132</v>
      </c>
      <c r="C1129" s="1">
        <v>41057.847187500003</v>
      </c>
      <c r="D1129" s="4">
        <v>6000</v>
      </c>
      <c r="E1129">
        <v>6000</v>
      </c>
      <c r="F1129" t="s">
        <v>6</v>
      </c>
      <c r="G1129" s="8">
        <f>tblSalaries[[#This Row],[clean Salary (in local currency)]]*VLOOKUP(tblSalaries[[#This Row],[Currency]],tblXrate[],2,FALSE)</f>
        <v>6000</v>
      </c>
      <c r="H1129" t="s">
        <v>1287</v>
      </c>
      <c r="I1129" t="s">
        <v>310</v>
      </c>
      <c r="J1129" t="s">
        <v>1086</v>
      </c>
      <c r="K1129" t="str">
        <f>VLOOKUP(tblSalaries[[#This Row],[Where do you work]],tblCountries[[Actual]:[Mapping]],2,FALSE)</f>
        <v>Zambia</v>
      </c>
      <c r="L1129" t="s">
        <v>13</v>
      </c>
      <c r="M1129">
        <v>5</v>
      </c>
    </row>
    <row r="1130" spans="2:13" ht="15" customHeight="1">
      <c r="B1130" t="s">
        <v>3133</v>
      </c>
      <c r="C1130" s="1">
        <v>41057.84784722222</v>
      </c>
      <c r="D1130" s="4">
        <v>35000</v>
      </c>
      <c r="E1130">
        <v>35000</v>
      </c>
      <c r="F1130" t="s">
        <v>6</v>
      </c>
      <c r="G1130" s="8">
        <f>tblSalaries[[#This Row],[clean Salary (in local currency)]]*VLOOKUP(tblSalaries[[#This Row],[Currency]],tblXrate[],2,FALSE)</f>
        <v>35000</v>
      </c>
      <c r="H1130" t="s">
        <v>1288</v>
      </c>
      <c r="I1130" t="s">
        <v>20</v>
      </c>
      <c r="J1130" t="s">
        <v>15</v>
      </c>
      <c r="K1130" t="str">
        <f>VLOOKUP(tblSalaries[[#This Row],[Where do you work]],tblCountries[[Actual]:[Mapping]],2,FALSE)</f>
        <v>USA</v>
      </c>
      <c r="L1130" t="s">
        <v>13</v>
      </c>
      <c r="M1130">
        <v>20</v>
      </c>
    </row>
    <row r="1131" spans="2:13" ht="15" customHeight="1">
      <c r="B1131" t="s">
        <v>3134</v>
      </c>
      <c r="C1131" s="1">
        <v>41057.857986111114</v>
      </c>
      <c r="D1131" s="4" t="s">
        <v>68</v>
      </c>
      <c r="E1131">
        <v>35000</v>
      </c>
      <c r="F1131" t="s">
        <v>69</v>
      </c>
      <c r="G1131" s="8">
        <f>tblSalaries[[#This Row],[clean Salary (in local currency)]]*VLOOKUP(tblSalaries[[#This Row],[Currency]],tblXrate[],2,FALSE)</f>
        <v>55166.239522354947</v>
      </c>
      <c r="H1131" t="s">
        <v>1289</v>
      </c>
      <c r="I1131" t="s">
        <v>20</v>
      </c>
      <c r="J1131" t="s">
        <v>71</v>
      </c>
      <c r="K1131" t="str">
        <f>VLOOKUP(tblSalaries[[#This Row],[Where do you work]],tblCountries[[Actual]:[Mapping]],2,FALSE)</f>
        <v>UK</v>
      </c>
      <c r="L1131" t="s">
        <v>9</v>
      </c>
      <c r="M1131">
        <v>10</v>
      </c>
    </row>
    <row r="1132" spans="2:13" ht="15" customHeight="1">
      <c r="B1132" t="s">
        <v>3135</v>
      </c>
      <c r="C1132" s="1">
        <v>41057.863553240742</v>
      </c>
      <c r="D1132" s="4">
        <v>168000</v>
      </c>
      <c r="E1132">
        <v>168000</v>
      </c>
      <c r="F1132" t="s">
        <v>32</v>
      </c>
      <c r="G1132" s="8">
        <f>tblSalaries[[#This Row],[clean Salary (in local currency)]]*VLOOKUP(tblSalaries[[#This Row],[Currency]],tblXrate[],2,FALSE)</f>
        <v>1783.166904422254</v>
      </c>
      <c r="H1132" t="s">
        <v>1290</v>
      </c>
      <c r="I1132" t="s">
        <v>310</v>
      </c>
      <c r="J1132" t="s">
        <v>17</v>
      </c>
      <c r="K1132" t="str">
        <f>VLOOKUP(tblSalaries[[#This Row],[Where do you work]],tblCountries[[Actual]:[Mapping]],2,FALSE)</f>
        <v>Pakistan</v>
      </c>
      <c r="L1132" t="s">
        <v>9</v>
      </c>
      <c r="M1132">
        <v>10</v>
      </c>
    </row>
    <row r="1133" spans="2:13" ht="15" customHeight="1">
      <c r="B1133" t="s">
        <v>3136</v>
      </c>
      <c r="C1133" s="1">
        <v>41057.864988425928</v>
      </c>
      <c r="D1133" s="4">
        <v>13.5</v>
      </c>
      <c r="E1133">
        <v>13500</v>
      </c>
      <c r="F1133" t="s">
        <v>6</v>
      </c>
      <c r="G1133" s="8">
        <f>tblSalaries[[#This Row],[clean Salary (in local currency)]]*VLOOKUP(tblSalaries[[#This Row],[Currency]],tblXrate[],2,FALSE)</f>
        <v>13500</v>
      </c>
      <c r="H1133" t="s">
        <v>168</v>
      </c>
      <c r="I1133" t="s">
        <v>52</v>
      </c>
      <c r="J1133" t="s">
        <v>1291</v>
      </c>
      <c r="K1133" t="str">
        <f>VLOOKUP(tblSalaries[[#This Row],[Where do you work]],tblCountries[[Actual]:[Mapping]],2,FALSE)</f>
        <v>Montenegro</v>
      </c>
      <c r="L1133" t="s">
        <v>9</v>
      </c>
      <c r="M1133">
        <v>13</v>
      </c>
    </row>
    <row r="1134" spans="2:13" ht="15" customHeight="1">
      <c r="B1134" t="s">
        <v>3137</v>
      </c>
      <c r="C1134" s="1">
        <v>41057.86917824074</v>
      </c>
      <c r="D1134" s="4" t="s">
        <v>1292</v>
      </c>
      <c r="E1134">
        <v>37500</v>
      </c>
      <c r="F1134" t="s">
        <v>69</v>
      </c>
      <c r="G1134" s="8">
        <f>tblSalaries[[#This Row],[clean Salary (in local currency)]]*VLOOKUP(tblSalaries[[#This Row],[Currency]],tblXrate[],2,FALSE)</f>
        <v>59106.685202523156</v>
      </c>
      <c r="H1134" t="s">
        <v>1293</v>
      </c>
      <c r="I1134" t="s">
        <v>310</v>
      </c>
      <c r="J1134" t="s">
        <v>71</v>
      </c>
      <c r="K1134" t="str">
        <f>VLOOKUP(tblSalaries[[#This Row],[Where do you work]],tblCountries[[Actual]:[Mapping]],2,FALSE)</f>
        <v>UK</v>
      </c>
      <c r="L1134" t="s">
        <v>18</v>
      </c>
      <c r="M1134">
        <v>5</v>
      </c>
    </row>
    <row r="1135" spans="2:13" ht="15" customHeight="1">
      <c r="B1135" t="s">
        <v>3138</v>
      </c>
      <c r="C1135" s="1">
        <v>41057.871168981481</v>
      </c>
      <c r="D1135" s="4" t="s">
        <v>1294</v>
      </c>
      <c r="E1135">
        <v>708000</v>
      </c>
      <c r="F1135" t="s">
        <v>40</v>
      </c>
      <c r="G1135" s="8">
        <f>tblSalaries[[#This Row],[clean Salary (in local currency)]]*VLOOKUP(tblSalaries[[#This Row],[Currency]],tblXrate[],2,FALSE)</f>
        <v>12608.005014709339</v>
      </c>
      <c r="H1135" t="s">
        <v>1295</v>
      </c>
      <c r="I1135" t="s">
        <v>52</v>
      </c>
      <c r="J1135" t="s">
        <v>8</v>
      </c>
      <c r="K1135" t="str">
        <f>VLOOKUP(tblSalaries[[#This Row],[Where do you work]],tblCountries[[Actual]:[Mapping]],2,FALSE)</f>
        <v>India</v>
      </c>
      <c r="L1135" t="s">
        <v>9</v>
      </c>
      <c r="M1135">
        <v>5</v>
      </c>
    </row>
    <row r="1136" spans="2:13" ht="15" customHeight="1">
      <c r="B1136" t="s">
        <v>3139</v>
      </c>
      <c r="C1136" s="1">
        <v>41057.885011574072</v>
      </c>
      <c r="D1136" s="4" t="s">
        <v>1296</v>
      </c>
      <c r="E1136">
        <v>366252</v>
      </c>
      <c r="F1136" t="s">
        <v>585</v>
      </c>
      <c r="G1136" s="8">
        <f>tblSalaries[[#This Row],[clean Salary (in local currency)]]*VLOOKUP(tblSalaries[[#This Row],[Currency]],tblXrate[],2,FALSE)</f>
        <v>44654.095718350931</v>
      </c>
      <c r="H1136" t="s">
        <v>310</v>
      </c>
      <c r="I1136" t="s">
        <v>310</v>
      </c>
      <c r="J1136" t="s">
        <v>48</v>
      </c>
      <c r="K1136" t="str">
        <f>VLOOKUP(tblSalaries[[#This Row],[Where do you work]],tblCountries[[Actual]:[Mapping]],2,FALSE)</f>
        <v>South Africa</v>
      </c>
      <c r="L1136" t="s">
        <v>13</v>
      </c>
      <c r="M1136">
        <v>15</v>
      </c>
    </row>
    <row r="1137" spans="2:13" ht="15" customHeight="1">
      <c r="B1137" t="s">
        <v>3140</v>
      </c>
      <c r="C1137" s="1">
        <v>41057.88685185185</v>
      </c>
      <c r="D1137" s="4">
        <v>69000</v>
      </c>
      <c r="E1137">
        <v>69000</v>
      </c>
      <c r="F1137" t="s">
        <v>6</v>
      </c>
      <c r="G1137" s="8">
        <f>tblSalaries[[#This Row],[clean Salary (in local currency)]]*VLOOKUP(tblSalaries[[#This Row],[Currency]],tblXrate[],2,FALSE)</f>
        <v>69000</v>
      </c>
      <c r="H1137" t="s">
        <v>1297</v>
      </c>
      <c r="I1137" t="s">
        <v>20</v>
      </c>
      <c r="J1137" t="s">
        <v>15</v>
      </c>
      <c r="K1137" t="str">
        <f>VLOOKUP(tblSalaries[[#This Row],[Where do you work]],tblCountries[[Actual]:[Mapping]],2,FALSE)</f>
        <v>USA</v>
      </c>
      <c r="L1137" t="s">
        <v>18</v>
      </c>
      <c r="M1137">
        <v>20</v>
      </c>
    </row>
    <row r="1138" spans="2:13" ht="15" customHeight="1">
      <c r="B1138" t="s">
        <v>3141</v>
      </c>
      <c r="C1138" s="1">
        <v>41057.913483796299</v>
      </c>
      <c r="D1138" s="4">
        <v>500</v>
      </c>
      <c r="E1138">
        <v>6000</v>
      </c>
      <c r="F1138" t="s">
        <v>6</v>
      </c>
      <c r="G1138" s="8">
        <f>tblSalaries[[#This Row],[clean Salary (in local currency)]]*VLOOKUP(tblSalaries[[#This Row],[Currency]],tblXrate[],2,FALSE)</f>
        <v>6000</v>
      </c>
      <c r="H1138" t="s">
        <v>1298</v>
      </c>
      <c r="I1138" t="s">
        <v>52</v>
      </c>
      <c r="J1138" t="s">
        <v>8</v>
      </c>
      <c r="K1138" t="str">
        <f>VLOOKUP(tblSalaries[[#This Row],[Where do you work]],tblCountries[[Actual]:[Mapping]],2,FALSE)</f>
        <v>India</v>
      </c>
      <c r="L1138" t="s">
        <v>9</v>
      </c>
      <c r="M1138">
        <v>6</v>
      </c>
    </row>
    <row r="1139" spans="2:13" ht="15" customHeight="1">
      <c r="B1139" t="s">
        <v>3142</v>
      </c>
      <c r="C1139" s="1">
        <v>41057.922361111108</v>
      </c>
      <c r="D1139" s="4" t="s">
        <v>1299</v>
      </c>
      <c r="E1139">
        <v>500000</v>
      </c>
      <c r="F1139" t="s">
        <v>40</v>
      </c>
      <c r="G1139" s="8">
        <f>tblSalaries[[#This Row],[clean Salary (in local currency)]]*VLOOKUP(tblSalaries[[#This Row],[Currency]],tblXrate[],2,FALSE)</f>
        <v>8903.9583437212841</v>
      </c>
      <c r="H1139" t="s">
        <v>938</v>
      </c>
      <c r="I1139" t="s">
        <v>52</v>
      </c>
      <c r="J1139" t="s">
        <v>8</v>
      </c>
      <c r="K1139" t="str">
        <f>VLOOKUP(tblSalaries[[#This Row],[Where do you work]],tblCountries[[Actual]:[Mapping]],2,FALSE)</f>
        <v>India</v>
      </c>
      <c r="L1139" t="s">
        <v>25</v>
      </c>
      <c r="M1139">
        <v>25</v>
      </c>
    </row>
    <row r="1140" spans="2:13" ht="15" customHeight="1">
      <c r="B1140" t="s">
        <v>3143</v>
      </c>
      <c r="C1140" s="1">
        <v>41057.923750000002</v>
      </c>
      <c r="D1140" s="4">
        <v>30000</v>
      </c>
      <c r="E1140">
        <v>30000</v>
      </c>
      <c r="F1140" t="s">
        <v>6</v>
      </c>
      <c r="G1140" s="8">
        <f>tblSalaries[[#This Row],[clean Salary (in local currency)]]*VLOOKUP(tblSalaries[[#This Row],[Currency]],tblXrate[],2,FALSE)</f>
        <v>30000</v>
      </c>
      <c r="H1140" t="s">
        <v>1300</v>
      </c>
      <c r="I1140" t="s">
        <v>52</v>
      </c>
      <c r="J1140" t="s">
        <v>1301</v>
      </c>
      <c r="K1140" t="str">
        <f>VLOOKUP(tblSalaries[[#This Row],[Where do you work]],tblCountries[[Actual]:[Mapping]],2,FALSE)</f>
        <v>Mexico</v>
      </c>
      <c r="L1140" t="s">
        <v>13</v>
      </c>
      <c r="M1140">
        <v>17</v>
      </c>
    </row>
    <row r="1141" spans="2:13" ht="15" customHeight="1">
      <c r="B1141" t="s">
        <v>3144</v>
      </c>
      <c r="C1141" s="1">
        <v>41057.92597222222</v>
      </c>
      <c r="D1141" s="4">
        <v>8600</v>
      </c>
      <c r="E1141">
        <v>8600</v>
      </c>
      <c r="F1141" t="s">
        <v>6</v>
      </c>
      <c r="G1141" s="8">
        <f>tblSalaries[[#This Row],[clean Salary (in local currency)]]*VLOOKUP(tblSalaries[[#This Row],[Currency]],tblXrate[],2,FALSE)</f>
        <v>8600</v>
      </c>
      <c r="H1141" t="s">
        <v>1302</v>
      </c>
      <c r="I1141" t="s">
        <v>20</v>
      </c>
      <c r="J1141" t="s">
        <v>8</v>
      </c>
      <c r="K1141" t="str">
        <f>VLOOKUP(tblSalaries[[#This Row],[Where do you work]],tblCountries[[Actual]:[Mapping]],2,FALSE)</f>
        <v>India</v>
      </c>
      <c r="L1141" t="s">
        <v>9</v>
      </c>
      <c r="M1141">
        <v>2</v>
      </c>
    </row>
    <row r="1142" spans="2:13" ht="15" customHeight="1">
      <c r="B1142" t="s">
        <v>3145</v>
      </c>
      <c r="C1142" s="1">
        <v>41057.934074074074</v>
      </c>
      <c r="D1142" s="4" t="s">
        <v>1303</v>
      </c>
      <c r="E1142">
        <v>81600</v>
      </c>
      <c r="F1142" t="s">
        <v>6</v>
      </c>
      <c r="G1142" s="8">
        <f>tblSalaries[[#This Row],[clean Salary (in local currency)]]*VLOOKUP(tblSalaries[[#This Row],[Currency]],tblXrate[],2,FALSE)</f>
        <v>81600</v>
      </c>
      <c r="H1142" t="s">
        <v>1304</v>
      </c>
      <c r="I1142" t="s">
        <v>20</v>
      </c>
      <c r="J1142" t="s">
        <v>71</v>
      </c>
      <c r="K1142" t="str">
        <f>VLOOKUP(tblSalaries[[#This Row],[Where do you work]],tblCountries[[Actual]:[Mapping]],2,FALSE)</f>
        <v>UK</v>
      </c>
      <c r="L1142" t="s">
        <v>9</v>
      </c>
      <c r="M1142">
        <v>4</v>
      </c>
    </row>
    <row r="1143" spans="2:13" ht="15" customHeight="1">
      <c r="B1143" t="s">
        <v>3146</v>
      </c>
      <c r="C1143" s="1">
        <v>41057.939918981479</v>
      </c>
      <c r="D1143" s="4">
        <v>600000</v>
      </c>
      <c r="E1143">
        <v>600000</v>
      </c>
      <c r="F1143" t="s">
        <v>3986</v>
      </c>
      <c r="G1143" s="8">
        <f>tblSalaries[[#This Row],[clean Salary (in local currency)]]*VLOOKUP(tblSalaries[[#This Row],[Currency]],tblXrate[],2,FALSE)</f>
        <v>15404.364569961488</v>
      </c>
      <c r="H1143" t="s">
        <v>1305</v>
      </c>
      <c r="I1143" t="s">
        <v>20</v>
      </c>
      <c r="J1143" t="s">
        <v>1306</v>
      </c>
      <c r="K1143" t="str">
        <f>VLOOKUP(tblSalaries[[#This Row],[Where do you work]],tblCountries[[Actual]:[Mapping]],2,FALSE)</f>
        <v>Republica Dominicana</v>
      </c>
      <c r="L1143" t="s">
        <v>13</v>
      </c>
      <c r="M1143">
        <v>3</v>
      </c>
    </row>
    <row r="1144" spans="2:13" ht="15" customHeight="1">
      <c r="B1144" t="s">
        <v>3147</v>
      </c>
      <c r="C1144" s="1">
        <v>41057.941620370373</v>
      </c>
      <c r="D1144" s="4" t="s">
        <v>1307</v>
      </c>
      <c r="E1144">
        <v>65000</v>
      </c>
      <c r="F1144" t="s">
        <v>86</v>
      </c>
      <c r="G1144" s="8">
        <f>tblSalaries[[#This Row],[clean Salary (in local currency)]]*VLOOKUP(tblSalaries[[#This Row],[Currency]],tblXrate[],2,FALSE)</f>
        <v>63918.498996971248</v>
      </c>
      <c r="H1144" t="s">
        <v>1308</v>
      </c>
      <c r="I1144" t="s">
        <v>20</v>
      </c>
      <c r="J1144" t="s">
        <v>88</v>
      </c>
      <c r="K1144" t="str">
        <f>VLOOKUP(tblSalaries[[#This Row],[Where do you work]],tblCountries[[Actual]:[Mapping]],2,FALSE)</f>
        <v>Canada</v>
      </c>
      <c r="L1144" t="s">
        <v>9</v>
      </c>
      <c r="M1144">
        <v>20</v>
      </c>
    </row>
    <row r="1145" spans="2:13" ht="15" customHeight="1">
      <c r="B1145" t="s">
        <v>3148</v>
      </c>
      <c r="C1145" s="1">
        <v>41057.941921296297</v>
      </c>
      <c r="D1145" s="4">
        <v>75000</v>
      </c>
      <c r="E1145">
        <v>75000</v>
      </c>
      <c r="F1145" t="s">
        <v>6</v>
      </c>
      <c r="G1145" s="8">
        <f>tblSalaries[[#This Row],[clean Salary (in local currency)]]*VLOOKUP(tblSalaries[[#This Row],[Currency]],tblXrate[],2,FALSE)</f>
        <v>75000</v>
      </c>
      <c r="H1145" t="s">
        <v>488</v>
      </c>
      <c r="I1145" t="s">
        <v>488</v>
      </c>
      <c r="J1145" t="s">
        <v>15</v>
      </c>
      <c r="K1145" t="str">
        <f>VLOOKUP(tblSalaries[[#This Row],[Where do you work]],tblCountries[[Actual]:[Mapping]],2,FALSE)</f>
        <v>USA</v>
      </c>
      <c r="L1145" t="s">
        <v>18</v>
      </c>
      <c r="M1145">
        <v>20</v>
      </c>
    </row>
    <row r="1146" spans="2:13" ht="15" customHeight="1">
      <c r="B1146" t="s">
        <v>3149</v>
      </c>
      <c r="C1146" s="1">
        <v>41057.942210648151</v>
      </c>
      <c r="D1146" s="4">
        <v>59000</v>
      </c>
      <c r="E1146">
        <v>59000</v>
      </c>
      <c r="F1146" t="s">
        <v>6</v>
      </c>
      <c r="G1146" s="8">
        <f>tblSalaries[[#This Row],[clean Salary (in local currency)]]*VLOOKUP(tblSalaries[[#This Row],[Currency]],tblXrate[],2,FALSE)</f>
        <v>59000</v>
      </c>
      <c r="H1146" t="s">
        <v>394</v>
      </c>
      <c r="I1146" t="s">
        <v>20</v>
      </c>
      <c r="J1146" t="s">
        <v>15</v>
      </c>
      <c r="K1146" t="str">
        <f>VLOOKUP(tblSalaries[[#This Row],[Where do you work]],tblCountries[[Actual]:[Mapping]],2,FALSE)</f>
        <v>USA</v>
      </c>
      <c r="L1146" t="s">
        <v>9</v>
      </c>
      <c r="M1146">
        <v>14</v>
      </c>
    </row>
    <row r="1147" spans="2:13" ht="15" customHeight="1">
      <c r="B1147" t="s">
        <v>3150</v>
      </c>
      <c r="C1147" s="1">
        <v>41057.943483796298</v>
      </c>
      <c r="D1147" s="4" t="s">
        <v>1309</v>
      </c>
      <c r="E1147">
        <v>50000</v>
      </c>
      <c r="F1147" t="s">
        <v>6</v>
      </c>
      <c r="G1147" s="8">
        <f>tblSalaries[[#This Row],[clean Salary (in local currency)]]*VLOOKUP(tblSalaries[[#This Row],[Currency]],tblXrate[],2,FALSE)</f>
        <v>50000</v>
      </c>
      <c r="H1147" t="s">
        <v>564</v>
      </c>
      <c r="I1147" t="s">
        <v>52</v>
      </c>
      <c r="J1147" t="s">
        <v>88</v>
      </c>
      <c r="K1147" t="str">
        <f>VLOOKUP(tblSalaries[[#This Row],[Where do you work]],tblCountries[[Actual]:[Mapping]],2,FALSE)</f>
        <v>Canada</v>
      </c>
      <c r="L1147" t="s">
        <v>25</v>
      </c>
      <c r="M1147">
        <v>5</v>
      </c>
    </row>
    <row r="1148" spans="2:13" ht="15" customHeight="1">
      <c r="B1148" t="s">
        <v>3151</v>
      </c>
      <c r="C1148" s="1">
        <v>41057.943854166668</v>
      </c>
      <c r="D1148" s="4" t="s">
        <v>1310</v>
      </c>
      <c r="E1148">
        <v>80000</v>
      </c>
      <c r="F1148" t="s">
        <v>69</v>
      </c>
      <c r="G1148" s="8">
        <f>tblSalaries[[#This Row],[clean Salary (in local currency)]]*VLOOKUP(tblSalaries[[#This Row],[Currency]],tblXrate[],2,FALSE)</f>
        <v>126094.26176538273</v>
      </c>
      <c r="H1148" t="s">
        <v>181</v>
      </c>
      <c r="I1148" t="s">
        <v>488</v>
      </c>
      <c r="J1148" t="s">
        <v>71</v>
      </c>
      <c r="K1148" t="str">
        <f>VLOOKUP(tblSalaries[[#This Row],[Where do you work]],tblCountries[[Actual]:[Mapping]],2,FALSE)</f>
        <v>UK</v>
      </c>
      <c r="L1148" t="s">
        <v>9</v>
      </c>
      <c r="M1148">
        <v>15</v>
      </c>
    </row>
    <row r="1149" spans="2:13" ht="15" customHeight="1">
      <c r="B1149" t="s">
        <v>3152</v>
      </c>
      <c r="C1149" s="1">
        <v>41057.945150462961</v>
      </c>
      <c r="D1149" s="4" t="s">
        <v>1311</v>
      </c>
      <c r="E1149">
        <v>54000</v>
      </c>
      <c r="F1149" t="s">
        <v>3900</v>
      </c>
      <c r="G1149" s="8">
        <f>tblSalaries[[#This Row],[clean Salary (in local currency)]]*VLOOKUP(tblSalaries[[#This Row],[Currency]],tblXrate[],2,FALSE)</f>
        <v>26691.183012544854</v>
      </c>
      <c r="H1149" t="s">
        <v>1312</v>
      </c>
      <c r="I1149" t="s">
        <v>52</v>
      </c>
      <c r="J1149" t="s">
        <v>143</v>
      </c>
      <c r="K1149" t="str">
        <f>VLOOKUP(tblSalaries[[#This Row],[Where do you work]],tblCountries[[Actual]:[Mapping]],2,FALSE)</f>
        <v>Brazil</v>
      </c>
      <c r="L1149" t="s">
        <v>25</v>
      </c>
      <c r="M1149">
        <v>7</v>
      </c>
    </row>
    <row r="1150" spans="2:13" ht="15" customHeight="1">
      <c r="B1150" t="s">
        <v>3153</v>
      </c>
      <c r="C1150" s="1">
        <v>41057.9453125</v>
      </c>
      <c r="D1150" s="4">
        <v>500000</v>
      </c>
      <c r="E1150">
        <v>500000</v>
      </c>
      <c r="F1150" t="s">
        <v>40</v>
      </c>
      <c r="G1150" s="8">
        <f>tblSalaries[[#This Row],[clean Salary (in local currency)]]*VLOOKUP(tblSalaries[[#This Row],[Currency]],tblXrate[],2,FALSE)</f>
        <v>8903.9583437212841</v>
      </c>
      <c r="H1150" t="s">
        <v>207</v>
      </c>
      <c r="I1150" t="s">
        <v>20</v>
      </c>
      <c r="J1150" t="s">
        <v>8</v>
      </c>
      <c r="K1150" t="str">
        <f>VLOOKUP(tblSalaries[[#This Row],[Where do you work]],tblCountries[[Actual]:[Mapping]],2,FALSE)</f>
        <v>India</v>
      </c>
      <c r="L1150" t="s">
        <v>9</v>
      </c>
      <c r="M1150">
        <v>0.8</v>
      </c>
    </row>
    <row r="1151" spans="2:13" ht="15" customHeight="1">
      <c r="B1151" t="s">
        <v>3154</v>
      </c>
      <c r="C1151" s="1">
        <v>41057.945439814815</v>
      </c>
      <c r="D1151" s="4" t="s">
        <v>1313</v>
      </c>
      <c r="E1151">
        <v>8725</v>
      </c>
      <c r="F1151" t="s">
        <v>6</v>
      </c>
      <c r="G1151" s="8">
        <f>tblSalaries[[#This Row],[clean Salary (in local currency)]]*VLOOKUP(tblSalaries[[#This Row],[Currency]],tblXrate[],2,FALSE)</f>
        <v>8725</v>
      </c>
      <c r="H1151" t="s">
        <v>594</v>
      </c>
      <c r="I1151" t="s">
        <v>52</v>
      </c>
      <c r="J1151" t="s">
        <v>17</v>
      </c>
      <c r="K1151" t="str">
        <f>VLOOKUP(tblSalaries[[#This Row],[Where do you work]],tblCountries[[Actual]:[Mapping]],2,FALSE)</f>
        <v>Pakistan</v>
      </c>
      <c r="L1151" t="s">
        <v>18</v>
      </c>
      <c r="M1151">
        <v>18</v>
      </c>
    </row>
    <row r="1152" spans="2:13" ht="15" customHeight="1">
      <c r="B1152" t="s">
        <v>3155</v>
      </c>
      <c r="C1152" s="1">
        <v>41057.947777777779</v>
      </c>
      <c r="D1152" s="4" t="s">
        <v>1314</v>
      </c>
      <c r="E1152">
        <v>32000</v>
      </c>
      <c r="F1152" t="s">
        <v>69</v>
      </c>
      <c r="G1152" s="8">
        <f>tblSalaries[[#This Row],[clean Salary (in local currency)]]*VLOOKUP(tblSalaries[[#This Row],[Currency]],tblXrate[],2,FALSE)</f>
        <v>50437.70470615309</v>
      </c>
      <c r="H1152" t="s">
        <v>1315</v>
      </c>
      <c r="I1152" t="s">
        <v>20</v>
      </c>
      <c r="J1152" t="s">
        <v>71</v>
      </c>
      <c r="K1152" t="str">
        <f>VLOOKUP(tblSalaries[[#This Row],[Where do you work]],tblCountries[[Actual]:[Mapping]],2,FALSE)</f>
        <v>UK</v>
      </c>
      <c r="L1152" t="s">
        <v>9</v>
      </c>
      <c r="M1152">
        <v>4</v>
      </c>
    </row>
    <row r="1153" spans="2:13" ht="15" customHeight="1">
      <c r="B1153" t="s">
        <v>3156</v>
      </c>
      <c r="C1153" s="1">
        <v>41057.948483796295</v>
      </c>
      <c r="D1153" s="4" t="s">
        <v>1316</v>
      </c>
      <c r="E1153">
        <v>43000</v>
      </c>
      <c r="F1153" t="s">
        <v>69</v>
      </c>
      <c r="G1153" s="8">
        <f>tblSalaries[[#This Row],[clean Salary (in local currency)]]*VLOOKUP(tblSalaries[[#This Row],[Currency]],tblXrate[],2,FALSE)</f>
        <v>67775.665698893223</v>
      </c>
      <c r="H1153" t="s">
        <v>1317</v>
      </c>
      <c r="I1153" t="s">
        <v>310</v>
      </c>
      <c r="J1153" t="s">
        <v>71</v>
      </c>
      <c r="K1153" t="str">
        <f>VLOOKUP(tblSalaries[[#This Row],[Where do you work]],tblCountries[[Actual]:[Mapping]],2,FALSE)</f>
        <v>UK</v>
      </c>
      <c r="L1153" t="s">
        <v>13</v>
      </c>
      <c r="M1153">
        <v>15</v>
      </c>
    </row>
    <row r="1154" spans="2:13" ht="15" customHeight="1">
      <c r="B1154" t="s">
        <v>3157</v>
      </c>
      <c r="C1154" s="1">
        <v>41057.94903935185</v>
      </c>
      <c r="D1154" s="4" t="s">
        <v>1318</v>
      </c>
      <c r="E1154">
        <v>53000</v>
      </c>
      <c r="F1154" t="s">
        <v>86</v>
      </c>
      <c r="G1154" s="8">
        <f>tblSalaries[[#This Row],[clean Salary (in local currency)]]*VLOOKUP(tblSalaries[[#This Row],[Currency]],tblXrate[],2,FALSE)</f>
        <v>52118.160720607324</v>
      </c>
      <c r="H1154" t="s">
        <v>153</v>
      </c>
      <c r="I1154" t="s">
        <v>20</v>
      </c>
      <c r="J1154" t="s">
        <v>88</v>
      </c>
      <c r="K1154" t="str">
        <f>VLOOKUP(tblSalaries[[#This Row],[Where do you work]],tblCountries[[Actual]:[Mapping]],2,FALSE)</f>
        <v>Canada</v>
      </c>
      <c r="L1154" t="s">
        <v>9</v>
      </c>
      <c r="M1154">
        <v>6</v>
      </c>
    </row>
    <row r="1155" spans="2:13" ht="15" customHeight="1">
      <c r="B1155" t="s">
        <v>3158</v>
      </c>
      <c r="C1155" s="1">
        <v>41057.950370370374</v>
      </c>
      <c r="D1155" s="4" t="s">
        <v>1319</v>
      </c>
      <c r="E1155">
        <v>200000</v>
      </c>
      <c r="F1155" t="s">
        <v>40</v>
      </c>
      <c r="G1155" s="8">
        <f>tblSalaries[[#This Row],[clean Salary (in local currency)]]*VLOOKUP(tblSalaries[[#This Row],[Currency]],tblXrate[],2,FALSE)</f>
        <v>3561.5833374885137</v>
      </c>
      <c r="H1155" t="s">
        <v>616</v>
      </c>
      <c r="I1155" t="s">
        <v>20</v>
      </c>
      <c r="J1155" t="s">
        <v>8</v>
      </c>
      <c r="K1155" t="str">
        <f>VLOOKUP(tblSalaries[[#This Row],[Where do you work]],tblCountries[[Actual]:[Mapping]],2,FALSE)</f>
        <v>India</v>
      </c>
      <c r="L1155" t="s">
        <v>25</v>
      </c>
      <c r="M1155">
        <v>6</v>
      </c>
    </row>
    <row r="1156" spans="2:13" ht="15" customHeight="1">
      <c r="B1156" t="s">
        <v>3159</v>
      </c>
      <c r="C1156" s="1">
        <v>41057.950868055559</v>
      </c>
      <c r="D1156" s="4" t="s">
        <v>1320</v>
      </c>
      <c r="E1156">
        <v>450000</v>
      </c>
      <c r="F1156" t="s">
        <v>40</v>
      </c>
      <c r="G1156" s="8">
        <f>tblSalaries[[#This Row],[clean Salary (in local currency)]]*VLOOKUP(tblSalaries[[#This Row],[Currency]],tblXrate[],2,FALSE)</f>
        <v>8013.5625093491553</v>
      </c>
      <c r="H1156" t="s">
        <v>629</v>
      </c>
      <c r="I1156" t="s">
        <v>52</v>
      </c>
      <c r="J1156" t="s">
        <v>8</v>
      </c>
      <c r="K1156" t="str">
        <f>VLOOKUP(tblSalaries[[#This Row],[Where do you work]],tblCountries[[Actual]:[Mapping]],2,FALSE)</f>
        <v>India</v>
      </c>
      <c r="L1156" t="s">
        <v>9</v>
      </c>
      <c r="M1156">
        <v>21</v>
      </c>
    </row>
    <row r="1157" spans="2:13" ht="15" customHeight="1">
      <c r="B1157" t="s">
        <v>3160</v>
      </c>
      <c r="C1157" s="1">
        <v>41057.951979166668</v>
      </c>
      <c r="D1157" s="4">
        <v>28000</v>
      </c>
      <c r="E1157">
        <v>28000</v>
      </c>
      <c r="F1157" t="s">
        <v>6</v>
      </c>
      <c r="G1157" s="8">
        <f>tblSalaries[[#This Row],[clean Salary (in local currency)]]*VLOOKUP(tblSalaries[[#This Row],[Currency]],tblXrate[],2,FALSE)</f>
        <v>28000</v>
      </c>
      <c r="H1157" t="s">
        <v>1321</v>
      </c>
      <c r="I1157" t="s">
        <v>52</v>
      </c>
      <c r="J1157" t="s">
        <v>75</v>
      </c>
      <c r="K1157" t="str">
        <f>VLOOKUP(tblSalaries[[#This Row],[Where do you work]],tblCountries[[Actual]:[Mapping]],2,FALSE)</f>
        <v>Poland</v>
      </c>
      <c r="L1157" t="s">
        <v>9</v>
      </c>
      <c r="M1157">
        <v>5</v>
      </c>
    </row>
    <row r="1158" spans="2:13" ht="15" customHeight="1">
      <c r="B1158" t="s">
        <v>3161</v>
      </c>
      <c r="C1158" s="1">
        <v>41057.95239583333</v>
      </c>
      <c r="D1158" s="4">
        <v>31763</v>
      </c>
      <c r="E1158">
        <v>31763</v>
      </c>
      <c r="F1158" t="s">
        <v>69</v>
      </c>
      <c r="G1158" s="8">
        <f>tblSalaries[[#This Row],[clean Salary (in local currency)]]*VLOOKUP(tblSalaries[[#This Row],[Currency]],tblXrate[],2,FALSE)</f>
        <v>50064.150455673145</v>
      </c>
      <c r="H1158" t="s">
        <v>1322</v>
      </c>
      <c r="I1158" t="s">
        <v>20</v>
      </c>
      <c r="J1158" t="s">
        <v>71</v>
      </c>
      <c r="K1158" t="str">
        <f>VLOOKUP(tblSalaries[[#This Row],[Where do you work]],tblCountries[[Actual]:[Mapping]],2,FALSE)</f>
        <v>UK</v>
      </c>
      <c r="L1158" t="s">
        <v>18</v>
      </c>
      <c r="M1158">
        <v>2</v>
      </c>
    </row>
    <row r="1159" spans="2:13" ht="15" customHeight="1">
      <c r="B1159" t="s">
        <v>3162</v>
      </c>
      <c r="C1159" s="1">
        <v>41057.952997685185</v>
      </c>
      <c r="D1159" s="4" t="s">
        <v>1323</v>
      </c>
      <c r="E1159">
        <v>32000</v>
      </c>
      <c r="F1159" t="s">
        <v>69</v>
      </c>
      <c r="G1159" s="8">
        <f>tblSalaries[[#This Row],[clean Salary (in local currency)]]*VLOOKUP(tblSalaries[[#This Row],[Currency]],tblXrate[],2,FALSE)</f>
        <v>50437.70470615309</v>
      </c>
      <c r="H1159" t="s">
        <v>1324</v>
      </c>
      <c r="I1159" t="s">
        <v>20</v>
      </c>
      <c r="J1159" t="s">
        <v>88</v>
      </c>
      <c r="K1159" t="str">
        <f>VLOOKUP(tblSalaries[[#This Row],[Where do you work]],tblCountries[[Actual]:[Mapping]],2,FALSE)</f>
        <v>Canada</v>
      </c>
      <c r="L1159" t="s">
        <v>9</v>
      </c>
      <c r="M1159">
        <v>9</v>
      </c>
    </row>
    <row r="1160" spans="2:13" ht="15" customHeight="1">
      <c r="B1160" t="s">
        <v>3163</v>
      </c>
      <c r="C1160" s="1">
        <v>41057.953506944446</v>
      </c>
      <c r="D1160" s="4">
        <v>27840</v>
      </c>
      <c r="E1160">
        <v>27840</v>
      </c>
      <c r="F1160" t="s">
        <v>6</v>
      </c>
      <c r="G1160" s="8">
        <f>tblSalaries[[#This Row],[clean Salary (in local currency)]]*VLOOKUP(tblSalaries[[#This Row],[Currency]],tblXrate[],2,FALSE)</f>
        <v>27840</v>
      </c>
      <c r="H1160" t="s">
        <v>1325</v>
      </c>
      <c r="I1160" t="s">
        <v>20</v>
      </c>
      <c r="J1160" t="s">
        <v>15</v>
      </c>
      <c r="K1160" t="str">
        <f>VLOOKUP(tblSalaries[[#This Row],[Where do you work]],tblCountries[[Actual]:[Mapping]],2,FALSE)</f>
        <v>USA</v>
      </c>
      <c r="L1160" t="s">
        <v>18</v>
      </c>
      <c r="M1160">
        <v>1</v>
      </c>
    </row>
    <row r="1161" spans="2:13" ht="15" customHeight="1">
      <c r="B1161" t="s">
        <v>3164</v>
      </c>
      <c r="C1161" s="1">
        <v>41057.954444444447</v>
      </c>
      <c r="D1161" s="4" t="s">
        <v>1326</v>
      </c>
      <c r="E1161">
        <v>350000</v>
      </c>
      <c r="F1161" t="s">
        <v>40</v>
      </c>
      <c r="G1161" s="8">
        <f>tblSalaries[[#This Row],[clean Salary (in local currency)]]*VLOOKUP(tblSalaries[[#This Row],[Currency]],tblXrate[],2,FALSE)</f>
        <v>6232.7708406048987</v>
      </c>
      <c r="H1161" t="s">
        <v>1327</v>
      </c>
      <c r="I1161" t="s">
        <v>310</v>
      </c>
      <c r="J1161" t="s">
        <v>8</v>
      </c>
      <c r="K1161" t="str">
        <f>VLOOKUP(tblSalaries[[#This Row],[Where do you work]],tblCountries[[Actual]:[Mapping]],2,FALSE)</f>
        <v>India</v>
      </c>
      <c r="L1161" t="s">
        <v>18</v>
      </c>
      <c r="M1161">
        <v>1.5</v>
      </c>
    </row>
    <row r="1162" spans="2:13" ht="15" customHeight="1">
      <c r="B1162" t="s">
        <v>3165</v>
      </c>
      <c r="C1162" s="1">
        <v>41057.955324074072</v>
      </c>
      <c r="D1162" s="4" t="s">
        <v>1328</v>
      </c>
      <c r="E1162">
        <v>50000</v>
      </c>
      <c r="F1162" t="s">
        <v>6</v>
      </c>
      <c r="G1162" s="8">
        <f>tblSalaries[[#This Row],[clean Salary (in local currency)]]*VLOOKUP(tblSalaries[[#This Row],[Currency]],tblXrate[],2,FALSE)</f>
        <v>50000</v>
      </c>
      <c r="H1162" t="s">
        <v>279</v>
      </c>
      <c r="I1162" t="s">
        <v>279</v>
      </c>
      <c r="J1162" t="s">
        <v>171</v>
      </c>
      <c r="K1162" t="str">
        <f>VLOOKUP(tblSalaries[[#This Row],[Where do you work]],tblCountries[[Actual]:[Mapping]],2,FALSE)</f>
        <v>Singapore</v>
      </c>
      <c r="L1162" t="s">
        <v>18</v>
      </c>
      <c r="M1162">
        <v>25</v>
      </c>
    </row>
    <row r="1163" spans="2:13" ht="15" customHeight="1">
      <c r="B1163" t="s">
        <v>3166</v>
      </c>
      <c r="C1163" s="1">
        <v>41057.957233796296</v>
      </c>
      <c r="D1163" s="4">
        <v>48000</v>
      </c>
      <c r="E1163">
        <v>48000</v>
      </c>
      <c r="F1163" t="s">
        <v>6</v>
      </c>
      <c r="G1163" s="8">
        <f>tblSalaries[[#This Row],[clean Salary (in local currency)]]*VLOOKUP(tblSalaries[[#This Row],[Currency]],tblXrate[],2,FALSE)</f>
        <v>48000</v>
      </c>
      <c r="H1163" t="s">
        <v>1329</v>
      </c>
      <c r="I1163" t="s">
        <v>488</v>
      </c>
      <c r="J1163" t="s">
        <v>1011</v>
      </c>
      <c r="K1163" t="str">
        <f>VLOOKUP(tblSalaries[[#This Row],[Where do you work]],tblCountries[[Actual]:[Mapping]],2,FALSE)</f>
        <v>Qatar</v>
      </c>
      <c r="L1163" t="s">
        <v>18</v>
      </c>
      <c r="M1163">
        <v>10</v>
      </c>
    </row>
    <row r="1164" spans="2:13" ht="15" customHeight="1">
      <c r="B1164" t="s">
        <v>3167</v>
      </c>
      <c r="C1164" s="1">
        <v>41057.957824074074</v>
      </c>
      <c r="D1164" s="4">
        <v>2000</v>
      </c>
      <c r="E1164">
        <v>24000</v>
      </c>
      <c r="F1164" t="s">
        <v>6</v>
      </c>
      <c r="G1164" s="8">
        <f>tblSalaries[[#This Row],[clean Salary (in local currency)]]*VLOOKUP(tblSalaries[[#This Row],[Currency]],tblXrate[],2,FALSE)</f>
        <v>24000</v>
      </c>
      <c r="H1164" t="s">
        <v>1330</v>
      </c>
      <c r="I1164" t="s">
        <v>52</v>
      </c>
      <c r="J1164" t="s">
        <v>1331</v>
      </c>
      <c r="K1164" t="str">
        <f>VLOOKUP(tblSalaries[[#This Row],[Where do you work]],tblCountries[[Actual]:[Mapping]],2,FALSE)</f>
        <v>Argentina</v>
      </c>
      <c r="L1164" t="s">
        <v>9</v>
      </c>
      <c r="M1164">
        <v>21</v>
      </c>
    </row>
    <row r="1165" spans="2:13" ht="15" customHeight="1">
      <c r="B1165" t="s">
        <v>3168</v>
      </c>
      <c r="C1165" s="1">
        <v>41057.959814814814</v>
      </c>
      <c r="D1165" s="4">
        <v>75000</v>
      </c>
      <c r="E1165">
        <v>75000</v>
      </c>
      <c r="F1165" t="s">
        <v>6</v>
      </c>
      <c r="G1165" s="8">
        <f>tblSalaries[[#This Row],[clean Salary (in local currency)]]*VLOOKUP(tblSalaries[[#This Row],[Currency]],tblXrate[],2,FALSE)</f>
        <v>75000</v>
      </c>
      <c r="H1165" t="s">
        <v>14</v>
      </c>
      <c r="I1165" t="s">
        <v>20</v>
      </c>
      <c r="J1165" t="s">
        <v>15</v>
      </c>
      <c r="K1165" t="str">
        <f>VLOOKUP(tblSalaries[[#This Row],[Where do you work]],tblCountries[[Actual]:[Mapping]],2,FALSE)</f>
        <v>USA</v>
      </c>
      <c r="L1165" t="s">
        <v>9</v>
      </c>
      <c r="M1165">
        <v>12</v>
      </c>
    </row>
    <row r="1166" spans="2:13" ht="15" customHeight="1">
      <c r="B1166" t="s">
        <v>3169</v>
      </c>
      <c r="C1166" s="1">
        <v>41057.961840277778</v>
      </c>
      <c r="D1166" s="4" t="s">
        <v>1332</v>
      </c>
      <c r="E1166">
        <v>216000</v>
      </c>
      <c r="F1166" t="s">
        <v>358</v>
      </c>
      <c r="G1166" s="8">
        <f>tblSalaries[[#This Row],[clean Salary (in local currency)]]*VLOOKUP(tblSalaries[[#This Row],[Currency]],tblXrate[],2,FALSE)</f>
        <v>58799.349940520107</v>
      </c>
      <c r="H1166" t="s">
        <v>466</v>
      </c>
      <c r="I1166" t="s">
        <v>20</v>
      </c>
      <c r="J1166" t="s">
        <v>359</v>
      </c>
      <c r="K1166" t="str">
        <f>VLOOKUP(tblSalaries[[#This Row],[Where do you work]],tblCountries[[Actual]:[Mapping]],2,FALSE)</f>
        <v>Dubai</v>
      </c>
      <c r="L1166" t="s">
        <v>9</v>
      </c>
      <c r="M1166">
        <v>2</v>
      </c>
    </row>
    <row r="1167" spans="2:13" ht="15" customHeight="1">
      <c r="B1167" t="s">
        <v>3170</v>
      </c>
      <c r="C1167" s="1">
        <v>41057.962754629632</v>
      </c>
      <c r="D1167" s="4" t="s">
        <v>1333</v>
      </c>
      <c r="E1167">
        <v>2000000</v>
      </c>
      <c r="F1167" t="s">
        <v>32</v>
      </c>
      <c r="G1167" s="8">
        <f>tblSalaries[[#This Row],[clean Salary (in local currency)]]*VLOOKUP(tblSalaries[[#This Row],[Currency]],tblXrate[],2,FALSE)</f>
        <v>21228.177433598263</v>
      </c>
      <c r="H1167" t="s">
        <v>1334</v>
      </c>
      <c r="I1167" t="s">
        <v>356</v>
      </c>
      <c r="J1167" t="s">
        <v>17</v>
      </c>
      <c r="K1167" t="str">
        <f>VLOOKUP(tblSalaries[[#This Row],[Where do you work]],tblCountries[[Actual]:[Mapping]],2,FALSE)</f>
        <v>Pakistan</v>
      </c>
      <c r="L1167" t="s">
        <v>13</v>
      </c>
      <c r="M1167">
        <v>8</v>
      </c>
    </row>
    <row r="1168" spans="2:13" ht="15" customHeight="1">
      <c r="B1168" t="s">
        <v>3171</v>
      </c>
      <c r="C1168" s="1">
        <v>41057.967638888891</v>
      </c>
      <c r="D1168" s="4">
        <v>60000</v>
      </c>
      <c r="E1168">
        <v>60000</v>
      </c>
      <c r="F1168" t="s">
        <v>6</v>
      </c>
      <c r="G1168" s="8">
        <f>tblSalaries[[#This Row],[clean Salary (in local currency)]]*VLOOKUP(tblSalaries[[#This Row],[Currency]],tblXrate[],2,FALSE)</f>
        <v>60000</v>
      </c>
      <c r="H1168" t="s">
        <v>1335</v>
      </c>
      <c r="I1168" t="s">
        <v>52</v>
      </c>
      <c r="J1168" t="s">
        <v>15</v>
      </c>
      <c r="K1168" t="str">
        <f>VLOOKUP(tblSalaries[[#This Row],[Where do you work]],tblCountries[[Actual]:[Mapping]],2,FALSE)</f>
        <v>USA</v>
      </c>
      <c r="L1168" t="s">
        <v>18</v>
      </c>
      <c r="M1168">
        <v>10</v>
      </c>
    </row>
    <row r="1169" spans="2:13" ht="15" customHeight="1">
      <c r="B1169" t="s">
        <v>3172</v>
      </c>
      <c r="C1169" s="1">
        <v>41057.967719907407</v>
      </c>
      <c r="D1169" s="4" t="s">
        <v>1336</v>
      </c>
      <c r="E1169">
        <v>60000</v>
      </c>
      <c r="F1169" t="s">
        <v>1337</v>
      </c>
      <c r="G1169" s="8">
        <f>tblSalaries[[#This Row],[clean Salary (in local currency)]]*VLOOKUP(tblSalaries[[#This Row],[Currency]],tblXrate[],2,FALSE)</f>
        <v>18018.883790212141</v>
      </c>
      <c r="H1169" t="s">
        <v>108</v>
      </c>
      <c r="I1169" t="s">
        <v>20</v>
      </c>
      <c r="J1169" t="s">
        <v>75</v>
      </c>
      <c r="K1169" t="str">
        <f>VLOOKUP(tblSalaries[[#This Row],[Where do you work]],tblCountries[[Actual]:[Mapping]],2,FALSE)</f>
        <v>Poland</v>
      </c>
      <c r="L1169" t="s">
        <v>13</v>
      </c>
      <c r="M1169">
        <v>10</v>
      </c>
    </row>
    <row r="1170" spans="2:13" ht="15" customHeight="1">
      <c r="B1170" t="s">
        <v>3173</v>
      </c>
      <c r="C1170" s="1">
        <v>41057.970277777778</v>
      </c>
      <c r="D1170" s="4" t="s">
        <v>1338</v>
      </c>
      <c r="E1170">
        <v>7200</v>
      </c>
      <c r="F1170" t="s">
        <v>6</v>
      </c>
      <c r="G1170" s="8">
        <f>tblSalaries[[#This Row],[clean Salary (in local currency)]]*VLOOKUP(tblSalaries[[#This Row],[Currency]],tblXrate[],2,FALSE)</f>
        <v>7200</v>
      </c>
      <c r="H1170" t="s">
        <v>1339</v>
      </c>
      <c r="I1170" t="s">
        <v>3999</v>
      </c>
      <c r="J1170" t="s">
        <v>8</v>
      </c>
      <c r="K1170" t="str">
        <f>VLOOKUP(tblSalaries[[#This Row],[Where do you work]],tblCountries[[Actual]:[Mapping]],2,FALSE)</f>
        <v>India</v>
      </c>
      <c r="L1170" t="s">
        <v>9</v>
      </c>
      <c r="M1170">
        <v>7</v>
      </c>
    </row>
    <row r="1171" spans="2:13" ht="15" customHeight="1">
      <c r="B1171" t="s">
        <v>3174</v>
      </c>
      <c r="C1171" s="1">
        <v>41057.970497685186</v>
      </c>
      <c r="D1171" s="4">
        <v>56000</v>
      </c>
      <c r="E1171">
        <v>56000</v>
      </c>
      <c r="F1171" t="s">
        <v>6</v>
      </c>
      <c r="G1171" s="8">
        <f>tblSalaries[[#This Row],[clean Salary (in local currency)]]*VLOOKUP(tblSalaries[[#This Row],[Currency]],tblXrate[],2,FALSE)</f>
        <v>56000</v>
      </c>
      <c r="H1171" t="s">
        <v>20</v>
      </c>
      <c r="I1171" t="s">
        <v>20</v>
      </c>
      <c r="J1171" t="s">
        <v>15</v>
      </c>
      <c r="K1171" t="str">
        <f>VLOOKUP(tblSalaries[[#This Row],[Where do you work]],tblCountries[[Actual]:[Mapping]],2,FALSE)</f>
        <v>USA</v>
      </c>
      <c r="L1171" t="s">
        <v>25</v>
      </c>
      <c r="M1171">
        <v>2</v>
      </c>
    </row>
    <row r="1172" spans="2:13" ht="15" customHeight="1">
      <c r="B1172" t="s">
        <v>3175</v>
      </c>
      <c r="C1172" s="1">
        <v>41057.971944444442</v>
      </c>
      <c r="D1172" s="4" t="s">
        <v>1340</v>
      </c>
      <c r="E1172">
        <v>540000</v>
      </c>
      <c r="F1172" t="s">
        <v>40</v>
      </c>
      <c r="G1172" s="8">
        <f>tblSalaries[[#This Row],[clean Salary (in local currency)]]*VLOOKUP(tblSalaries[[#This Row],[Currency]],tblXrate[],2,FALSE)</f>
        <v>9616.275011218986</v>
      </c>
      <c r="H1172" t="s">
        <v>1341</v>
      </c>
      <c r="I1172" t="s">
        <v>20</v>
      </c>
      <c r="J1172" t="s">
        <v>8</v>
      </c>
      <c r="K1172" t="str">
        <f>VLOOKUP(tblSalaries[[#This Row],[Where do you work]],tblCountries[[Actual]:[Mapping]],2,FALSE)</f>
        <v>India</v>
      </c>
      <c r="L1172" t="s">
        <v>9</v>
      </c>
      <c r="M1172">
        <v>7.9</v>
      </c>
    </row>
    <row r="1173" spans="2:13" ht="15" customHeight="1">
      <c r="B1173" t="s">
        <v>3176</v>
      </c>
      <c r="C1173" s="1">
        <v>41057.972939814812</v>
      </c>
      <c r="D1173" s="4" t="s">
        <v>1342</v>
      </c>
      <c r="E1173">
        <v>4300000</v>
      </c>
      <c r="F1173" t="s">
        <v>1343</v>
      </c>
      <c r="G1173" s="8">
        <f>tblSalaries[[#This Row],[clean Salary (in local currency)]]*VLOOKUP(tblSalaries[[#This Row],[Currency]],tblXrate[],2,FALSE)</f>
        <v>51497.005988023957</v>
      </c>
      <c r="H1173" t="s">
        <v>642</v>
      </c>
      <c r="I1173" t="s">
        <v>52</v>
      </c>
      <c r="J1173" t="s">
        <v>1344</v>
      </c>
      <c r="K1173" t="str">
        <f>VLOOKUP(tblSalaries[[#This Row],[Where do you work]],tblCountries[[Actual]:[Mapping]],2,FALSE)</f>
        <v>Kenya</v>
      </c>
      <c r="L1173" t="s">
        <v>9</v>
      </c>
      <c r="M1173">
        <v>9</v>
      </c>
    </row>
    <row r="1174" spans="2:13" ht="15" customHeight="1">
      <c r="B1174" t="s">
        <v>3177</v>
      </c>
      <c r="C1174" s="1">
        <v>41057.976064814815</v>
      </c>
      <c r="D1174" s="4" t="s">
        <v>1345</v>
      </c>
      <c r="E1174">
        <v>82000</v>
      </c>
      <c r="F1174" t="s">
        <v>22</v>
      </c>
      <c r="G1174" s="8">
        <f>tblSalaries[[#This Row],[clean Salary (in local currency)]]*VLOOKUP(tblSalaries[[#This Row],[Currency]],tblXrate[],2,FALSE)</f>
        <v>104172.75399731184</v>
      </c>
      <c r="H1174" t="s">
        <v>1346</v>
      </c>
      <c r="I1174" t="s">
        <v>52</v>
      </c>
      <c r="J1174" t="s">
        <v>628</v>
      </c>
      <c r="K1174" t="str">
        <f>VLOOKUP(tblSalaries[[#This Row],[Where do you work]],tblCountries[[Actual]:[Mapping]],2,FALSE)</f>
        <v>Netherlands</v>
      </c>
      <c r="L1174" t="s">
        <v>13</v>
      </c>
      <c r="M1174">
        <v>25</v>
      </c>
    </row>
    <row r="1175" spans="2:13" ht="15" customHeight="1">
      <c r="B1175" t="s">
        <v>3178</v>
      </c>
      <c r="C1175" s="1">
        <v>41057.981932870367</v>
      </c>
      <c r="D1175" s="4">
        <v>88000</v>
      </c>
      <c r="E1175">
        <v>88000</v>
      </c>
      <c r="F1175" t="s">
        <v>6</v>
      </c>
      <c r="G1175" s="8">
        <f>tblSalaries[[#This Row],[clean Salary (in local currency)]]*VLOOKUP(tblSalaries[[#This Row],[Currency]],tblXrate[],2,FALSE)</f>
        <v>88000</v>
      </c>
      <c r="H1175" t="s">
        <v>1347</v>
      </c>
      <c r="I1175" t="s">
        <v>52</v>
      </c>
      <c r="J1175" t="s">
        <v>15</v>
      </c>
      <c r="K1175" t="str">
        <f>VLOOKUP(tblSalaries[[#This Row],[Where do you work]],tblCountries[[Actual]:[Mapping]],2,FALSE)</f>
        <v>USA</v>
      </c>
      <c r="L1175" t="s">
        <v>9</v>
      </c>
      <c r="M1175">
        <v>2</v>
      </c>
    </row>
    <row r="1176" spans="2:13" ht="15" customHeight="1">
      <c r="B1176" t="s">
        <v>3179</v>
      </c>
      <c r="C1176" s="1">
        <v>41057.985324074078</v>
      </c>
      <c r="D1176" s="4">
        <v>80000</v>
      </c>
      <c r="E1176">
        <v>80000</v>
      </c>
      <c r="F1176" t="s">
        <v>6</v>
      </c>
      <c r="G1176" s="8">
        <f>tblSalaries[[#This Row],[clean Salary (in local currency)]]*VLOOKUP(tblSalaries[[#This Row],[Currency]],tblXrate[],2,FALSE)</f>
        <v>80000</v>
      </c>
      <c r="H1176" t="s">
        <v>1348</v>
      </c>
      <c r="I1176" t="s">
        <v>20</v>
      </c>
      <c r="J1176" t="s">
        <v>15</v>
      </c>
      <c r="K1176" t="str">
        <f>VLOOKUP(tblSalaries[[#This Row],[Where do you work]],tblCountries[[Actual]:[Mapping]],2,FALSE)</f>
        <v>USA</v>
      </c>
      <c r="L1176" t="s">
        <v>9</v>
      </c>
      <c r="M1176">
        <v>6</v>
      </c>
    </row>
    <row r="1177" spans="2:13" ht="15" customHeight="1">
      <c r="B1177" t="s">
        <v>3180</v>
      </c>
      <c r="C1177" s="1">
        <v>41057.991087962961</v>
      </c>
      <c r="D1177" s="4">
        <v>19000</v>
      </c>
      <c r="E1177">
        <v>19000</v>
      </c>
      <c r="F1177" t="s">
        <v>6</v>
      </c>
      <c r="G1177" s="8">
        <f>tblSalaries[[#This Row],[clean Salary (in local currency)]]*VLOOKUP(tblSalaries[[#This Row],[Currency]],tblXrate[],2,FALSE)</f>
        <v>19000</v>
      </c>
      <c r="H1177" t="s">
        <v>310</v>
      </c>
      <c r="I1177" t="s">
        <v>310</v>
      </c>
      <c r="J1177" t="s">
        <v>71</v>
      </c>
      <c r="K1177" t="str">
        <f>VLOOKUP(tblSalaries[[#This Row],[Where do you work]],tblCountries[[Actual]:[Mapping]],2,FALSE)</f>
        <v>UK</v>
      </c>
      <c r="L1177" t="s">
        <v>9</v>
      </c>
      <c r="M1177">
        <v>20</v>
      </c>
    </row>
    <row r="1178" spans="2:13" ht="15" customHeight="1">
      <c r="B1178" t="s">
        <v>3181</v>
      </c>
      <c r="C1178" s="1">
        <v>41057.99417824074</v>
      </c>
      <c r="D1178" s="4" t="s">
        <v>1349</v>
      </c>
      <c r="E1178">
        <v>15000</v>
      </c>
      <c r="F1178" t="s">
        <v>22</v>
      </c>
      <c r="G1178" s="8">
        <f>tblSalaries[[#This Row],[clean Salary (in local currency)]]*VLOOKUP(tblSalaries[[#This Row],[Currency]],tblXrate[],2,FALSE)</f>
        <v>19055.991584874118</v>
      </c>
      <c r="H1178" t="s">
        <v>1350</v>
      </c>
      <c r="I1178" t="s">
        <v>356</v>
      </c>
      <c r="J1178" t="s">
        <v>1351</v>
      </c>
      <c r="K1178" t="str">
        <f>VLOOKUP(tblSalaries[[#This Row],[Where do you work]],tblCountries[[Actual]:[Mapping]],2,FALSE)</f>
        <v>italy</v>
      </c>
      <c r="L1178" t="s">
        <v>9</v>
      </c>
      <c r="M1178">
        <v>3</v>
      </c>
    </row>
    <row r="1179" spans="2:13" ht="15" customHeight="1">
      <c r="B1179" t="s">
        <v>3182</v>
      </c>
      <c r="C1179" s="1">
        <v>41057.994930555556</v>
      </c>
      <c r="D1179" s="4">
        <v>480000</v>
      </c>
      <c r="E1179">
        <v>480000</v>
      </c>
      <c r="F1179" t="s">
        <v>40</v>
      </c>
      <c r="G1179" s="8">
        <f>tblSalaries[[#This Row],[clean Salary (in local currency)]]*VLOOKUP(tblSalaries[[#This Row],[Currency]],tblXrate[],2,FALSE)</f>
        <v>8547.8000099724322</v>
      </c>
      <c r="H1179" t="s">
        <v>1352</v>
      </c>
      <c r="I1179" t="s">
        <v>356</v>
      </c>
      <c r="J1179" t="s">
        <v>8</v>
      </c>
      <c r="K1179" t="str">
        <f>VLOOKUP(tblSalaries[[#This Row],[Where do you work]],tblCountries[[Actual]:[Mapping]],2,FALSE)</f>
        <v>India</v>
      </c>
      <c r="L1179" t="s">
        <v>13</v>
      </c>
      <c r="M1179">
        <v>15</v>
      </c>
    </row>
    <row r="1180" spans="2:13" ht="15" customHeight="1">
      <c r="B1180" t="s">
        <v>3183</v>
      </c>
      <c r="C1180" s="1">
        <v>41057.995162037034</v>
      </c>
      <c r="D1180" s="4">
        <v>1100000</v>
      </c>
      <c r="E1180">
        <v>1100000</v>
      </c>
      <c r="F1180" t="s">
        <v>40</v>
      </c>
      <c r="G1180" s="8">
        <f>tblSalaries[[#This Row],[clean Salary (in local currency)]]*VLOOKUP(tblSalaries[[#This Row],[Currency]],tblXrate[],2,FALSE)</f>
        <v>19588.708356186824</v>
      </c>
      <c r="H1180" t="s">
        <v>1353</v>
      </c>
      <c r="I1180" t="s">
        <v>356</v>
      </c>
      <c r="J1180" t="s">
        <v>8</v>
      </c>
      <c r="K1180" t="str">
        <f>VLOOKUP(tblSalaries[[#This Row],[Where do you work]],tblCountries[[Actual]:[Mapping]],2,FALSE)</f>
        <v>India</v>
      </c>
      <c r="L1180" t="s">
        <v>13</v>
      </c>
      <c r="M1180">
        <v>13</v>
      </c>
    </row>
    <row r="1181" spans="2:13" ht="15" customHeight="1">
      <c r="B1181" t="s">
        <v>3184</v>
      </c>
      <c r="C1181" s="1">
        <v>41058.000243055554</v>
      </c>
      <c r="D1181" s="4">
        <v>61000</v>
      </c>
      <c r="E1181">
        <v>61000</v>
      </c>
      <c r="F1181" t="s">
        <v>6</v>
      </c>
      <c r="G1181" s="8">
        <f>tblSalaries[[#This Row],[clean Salary (in local currency)]]*VLOOKUP(tblSalaries[[#This Row],[Currency]],tblXrate[],2,FALSE)</f>
        <v>61000</v>
      </c>
      <c r="H1181" t="s">
        <v>14</v>
      </c>
      <c r="I1181" t="s">
        <v>20</v>
      </c>
      <c r="J1181" t="s">
        <v>15</v>
      </c>
      <c r="K1181" t="str">
        <f>VLOOKUP(tblSalaries[[#This Row],[Where do you work]],tblCountries[[Actual]:[Mapping]],2,FALSE)</f>
        <v>USA</v>
      </c>
      <c r="L1181" t="s">
        <v>9</v>
      </c>
      <c r="M1181">
        <v>1.5</v>
      </c>
    </row>
    <row r="1182" spans="2:13" ht="15" customHeight="1">
      <c r="B1182" t="s">
        <v>3185</v>
      </c>
      <c r="C1182" s="1">
        <v>41058.002581018518</v>
      </c>
      <c r="D1182" s="4">
        <v>34000</v>
      </c>
      <c r="E1182">
        <v>34000</v>
      </c>
      <c r="F1182" t="s">
        <v>69</v>
      </c>
      <c r="G1182" s="8">
        <f>tblSalaries[[#This Row],[clean Salary (in local currency)]]*VLOOKUP(tblSalaries[[#This Row],[Currency]],tblXrate[],2,FALSE)</f>
        <v>53590.061250287661</v>
      </c>
      <c r="H1182" t="s">
        <v>1354</v>
      </c>
      <c r="I1182" t="s">
        <v>310</v>
      </c>
      <c r="J1182" t="s">
        <v>71</v>
      </c>
      <c r="K1182" t="str">
        <f>VLOOKUP(tblSalaries[[#This Row],[Where do you work]],tblCountries[[Actual]:[Mapping]],2,FALSE)</f>
        <v>UK</v>
      </c>
      <c r="L1182" t="s">
        <v>13</v>
      </c>
      <c r="M1182">
        <v>10</v>
      </c>
    </row>
    <row r="1183" spans="2:13" ht="15" customHeight="1">
      <c r="B1183" t="s">
        <v>3186</v>
      </c>
      <c r="C1183" s="1">
        <v>41058.002638888887</v>
      </c>
      <c r="D1183" s="4">
        <v>34000</v>
      </c>
      <c r="E1183">
        <v>34000</v>
      </c>
      <c r="F1183" t="s">
        <v>69</v>
      </c>
      <c r="G1183" s="8">
        <f>tblSalaries[[#This Row],[clean Salary (in local currency)]]*VLOOKUP(tblSalaries[[#This Row],[Currency]],tblXrate[],2,FALSE)</f>
        <v>53590.061250287661</v>
      </c>
      <c r="H1183" t="s">
        <v>1354</v>
      </c>
      <c r="I1183" t="s">
        <v>310</v>
      </c>
      <c r="J1183" t="s">
        <v>71</v>
      </c>
      <c r="K1183" t="str">
        <f>VLOOKUP(tblSalaries[[#This Row],[Where do you work]],tblCountries[[Actual]:[Mapping]],2,FALSE)</f>
        <v>UK</v>
      </c>
      <c r="L1183" t="s">
        <v>13</v>
      </c>
      <c r="M1183">
        <v>10</v>
      </c>
    </row>
    <row r="1184" spans="2:13" ht="15" customHeight="1">
      <c r="B1184" t="s">
        <v>3187</v>
      </c>
      <c r="C1184" s="1">
        <v>41058.004861111112</v>
      </c>
      <c r="D1184" s="4">
        <v>250000</v>
      </c>
      <c r="E1184">
        <v>250000</v>
      </c>
      <c r="F1184" t="s">
        <v>40</v>
      </c>
      <c r="G1184" s="8">
        <f>tblSalaries[[#This Row],[clean Salary (in local currency)]]*VLOOKUP(tblSalaries[[#This Row],[Currency]],tblXrate[],2,FALSE)</f>
        <v>4451.9791718606421</v>
      </c>
      <c r="H1184" t="s">
        <v>1355</v>
      </c>
      <c r="I1184" t="s">
        <v>52</v>
      </c>
      <c r="J1184" t="s">
        <v>8</v>
      </c>
      <c r="K1184" t="str">
        <f>VLOOKUP(tblSalaries[[#This Row],[Where do you work]],tblCountries[[Actual]:[Mapping]],2,FALSE)</f>
        <v>India</v>
      </c>
      <c r="L1184" t="s">
        <v>9</v>
      </c>
      <c r="M1184">
        <v>1</v>
      </c>
    </row>
    <row r="1185" spans="2:13" ht="15" customHeight="1">
      <c r="B1185" t="s">
        <v>3188</v>
      </c>
      <c r="C1185" s="1">
        <v>41058.005277777775</v>
      </c>
      <c r="D1185" s="4">
        <v>20000</v>
      </c>
      <c r="E1185">
        <v>20000</v>
      </c>
      <c r="F1185" t="s">
        <v>22</v>
      </c>
      <c r="G1185" s="8">
        <f>tblSalaries[[#This Row],[clean Salary (in local currency)]]*VLOOKUP(tblSalaries[[#This Row],[Currency]],tblXrate[],2,FALSE)</f>
        <v>25407.988779832154</v>
      </c>
      <c r="H1185" t="s">
        <v>1356</v>
      </c>
      <c r="I1185" t="s">
        <v>52</v>
      </c>
      <c r="J1185" t="s">
        <v>1357</v>
      </c>
      <c r="K1185" t="str">
        <f>VLOOKUP(tblSalaries[[#This Row],[Where do you work]],tblCountries[[Actual]:[Mapping]],2,FALSE)</f>
        <v>Greece</v>
      </c>
      <c r="L1185" t="s">
        <v>25</v>
      </c>
      <c r="M1185">
        <v>12</v>
      </c>
    </row>
    <row r="1186" spans="2:13" ht="15" customHeight="1">
      <c r="B1186" t="s">
        <v>3189</v>
      </c>
      <c r="C1186" s="1">
        <v>41058.008599537039</v>
      </c>
      <c r="D1186" s="4">
        <v>23000</v>
      </c>
      <c r="E1186">
        <v>23000</v>
      </c>
      <c r="F1186" t="s">
        <v>6</v>
      </c>
      <c r="G1186" s="8">
        <f>tblSalaries[[#This Row],[clean Salary (in local currency)]]*VLOOKUP(tblSalaries[[#This Row],[Currency]],tblXrate[],2,FALSE)</f>
        <v>23000</v>
      </c>
      <c r="H1186" t="s">
        <v>1358</v>
      </c>
      <c r="I1186" t="s">
        <v>310</v>
      </c>
      <c r="J1186" t="s">
        <v>133</v>
      </c>
      <c r="K1186" t="str">
        <f>VLOOKUP(tblSalaries[[#This Row],[Where do you work]],tblCountries[[Actual]:[Mapping]],2,FALSE)</f>
        <v>Saudi Arabia</v>
      </c>
      <c r="L1186" t="s">
        <v>13</v>
      </c>
      <c r="M1186">
        <v>14</v>
      </c>
    </row>
    <row r="1187" spans="2:13" ht="15" customHeight="1">
      <c r="B1187" t="s">
        <v>3190</v>
      </c>
      <c r="C1187" s="1">
        <v>41058.011747685188</v>
      </c>
      <c r="D1187" s="4" t="s">
        <v>1263</v>
      </c>
      <c r="E1187">
        <v>900000</v>
      </c>
      <c r="F1187" t="s">
        <v>40</v>
      </c>
      <c r="G1187" s="8">
        <f>tblSalaries[[#This Row],[clean Salary (in local currency)]]*VLOOKUP(tblSalaries[[#This Row],[Currency]],tblXrate[],2,FALSE)</f>
        <v>16027.125018698311</v>
      </c>
      <c r="H1187" t="s">
        <v>1359</v>
      </c>
      <c r="I1187" t="s">
        <v>52</v>
      </c>
      <c r="J1187" t="s">
        <v>8</v>
      </c>
      <c r="K1187" t="str">
        <f>VLOOKUP(tblSalaries[[#This Row],[Where do you work]],tblCountries[[Actual]:[Mapping]],2,FALSE)</f>
        <v>India</v>
      </c>
      <c r="L1187" t="s">
        <v>25</v>
      </c>
      <c r="M1187">
        <v>13</v>
      </c>
    </row>
    <row r="1188" spans="2:13" ht="15" customHeight="1">
      <c r="B1188" t="s">
        <v>3191</v>
      </c>
      <c r="C1188" s="1">
        <v>41058.017812500002</v>
      </c>
      <c r="D1188" s="4">
        <v>60000</v>
      </c>
      <c r="E1188">
        <v>60000</v>
      </c>
      <c r="F1188" t="s">
        <v>6</v>
      </c>
      <c r="G1188" s="8">
        <f>tblSalaries[[#This Row],[clean Salary (in local currency)]]*VLOOKUP(tblSalaries[[#This Row],[Currency]],tblXrate[],2,FALSE)</f>
        <v>60000</v>
      </c>
      <c r="H1188" t="s">
        <v>1360</v>
      </c>
      <c r="I1188" t="s">
        <v>279</v>
      </c>
      <c r="J1188" t="s">
        <v>15</v>
      </c>
      <c r="K1188" t="str">
        <f>VLOOKUP(tblSalaries[[#This Row],[Where do you work]],tblCountries[[Actual]:[Mapping]],2,FALSE)</f>
        <v>USA</v>
      </c>
      <c r="L1188" t="s">
        <v>25</v>
      </c>
      <c r="M1188">
        <v>6</v>
      </c>
    </row>
    <row r="1189" spans="2:13" ht="15" customHeight="1">
      <c r="B1189" t="s">
        <v>3192</v>
      </c>
      <c r="C1189" s="1">
        <v>41058.017893518518</v>
      </c>
      <c r="D1189" s="4">
        <v>800</v>
      </c>
      <c r="E1189">
        <v>4800</v>
      </c>
      <c r="F1189" t="s">
        <v>6</v>
      </c>
      <c r="G1189" s="8">
        <f>tblSalaries[[#This Row],[clean Salary (in local currency)]]*VLOOKUP(tblSalaries[[#This Row],[Currency]],tblXrate[],2,FALSE)</f>
        <v>4800</v>
      </c>
      <c r="H1189" t="s">
        <v>14</v>
      </c>
      <c r="I1189" t="s">
        <v>20</v>
      </c>
      <c r="J1189" t="s">
        <v>8</v>
      </c>
      <c r="K1189" t="str">
        <f>VLOOKUP(tblSalaries[[#This Row],[Where do you work]],tblCountries[[Actual]:[Mapping]],2,FALSE)</f>
        <v>India</v>
      </c>
      <c r="L1189" t="s">
        <v>9</v>
      </c>
      <c r="M1189">
        <v>5</v>
      </c>
    </row>
    <row r="1190" spans="2:13" ht="15" customHeight="1">
      <c r="B1190" t="s">
        <v>3193</v>
      </c>
      <c r="C1190" s="1">
        <v>41058.01829861111</v>
      </c>
      <c r="D1190" s="4" t="s">
        <v>1361</v>
      </c>
      <c r="E1190">
        <v>625000</v>
      </c>
      <c r="F1190" t="s">
        <v>1362</v>
      </c>
      <c r="G1190" s="8">
        <f>tblSalaries[[#This Row],[clean Salary (in local currency)]]*VLOOKUP(tblSalaries[[#This Row],[Currency]],tblXrate[],2,FALSE)</f>
        <v>106815.148267971</v>
      </c>
      <c r="H1190" t="s">
        <v>1363</v>
      </c>
      <c r="I1190" t="s">
        <v>52</v>
      </c>
      <c r="J1190" t="s">
        <v>877</v>
      </c>
      <c r="K1190" t="str">
        <f>VLOOKUP(tblSalaries[[#This Row],[Where do you work]],tblCountries[[Actual]:[Mapping]],2,FALSE)</f>
        <v>Denmark</v>
      </c>
      <c r="L1190" t="s">
        <v>9</v>
      </c>
      <c r="M1190">
        <v>25</v>
      </c>
    </row>
    <row r="1191" spans="2:13" ht="15" customHeight="1">
      <c r="B1191" t="s">
        <v>3194</v>
      </c>
      <c r="C1191" s="1">
        <v>41058.019884259258</v>
      </c>
      <c r="D1191" s="4">
        <v>500000</v>
      </c>
      <c r="E1191">
        <v>500000</v>
      </c>
      <c r="F1191" t="s">
        <v>40</v>
      </c>
      <c r="G1191" s="8">
        <f>tblSalaries[[#This Row],[clean Salary (in local currency)]]*VLOOKUP(tblSalaries[[#This Row],[Currency]],tblXrate[],2,FALSE)</f>
        <v>8903.9583437212841</v>
      </c>
      <c r="H1191" t="s">
        <v>356</v>
      </c>
      <c r="I1191" t="s">
        <v>356</v>
      </c>
      <c r="J1191" t="s">
        <v>8</v>
      </c>
      <c r="K1191" t="str">
        <f>VLOOKUP(tblSalaries[[#This Row],[Where do you work]],tblCountries[[Actual]:[Mapping]],2,FALSE)</f>
        <v>India</v>
      </c>
      <c r="L1191" t="s">
        <v>18</v>
      </c>
      <c r="M1191">
        <v>3</v>
      </c>
    </row>
    <row r="1192" spans="2:13" ht="15" customHeight="1">
      <c r="B1192" t="s">
        <v>3195</v>
      </c>
      <c r="C1192" s="1">
        <v>41058.020509259259</v>
      </c>
      <c r="D1192" s="4">
        <v>60000</v>
      </c>
      <c r="E1192">
        <v>60000</v>
      </c>
      <c r="F1192" t="s">
        <v>6</v>
      </c>
      <c r="G1192" s="8">
        <f>tblSalaries[[#This Row],[clean Salary (in local currency)]]*VLOOKUP(tblSalaries[[#This Row],[Currency]],tblXrate[],2,FALSE)</f>
        <v>60000</v>
      </c>
      <c r="H1192" t="s">
        <v>1364</v>
      </c>
      <c r="I1192" t="s">
        <v>52</v>
      </c>
      <c r="J1192" t="s">
        <v>15</v>
      </c>
      <c r="K1192" t="str">
        <f>VLOOKUP(tblSalaries[[#This Row],[Where do you work]],tblCountries[[Actual]:[Mapping]],2,FALSE)</f>
        <v>USA</v>
      </c>
      <c r="L1192" t="s">
        <v>9</v>
      </c>
      <c r="M1192">
        <v>12</v>
      </c>
    </row>
    <row r="1193" spans="2:13" ht="15" customHeight="1">
      <c r="B1193" t="s">
        <v>3196</v>
      </c>
      <c r="C1193" s="1">
        <v>41058.021319444444</v>
      </c>
      <c r="D1193" s="4">
        <v>2600000</v>
      </c>
      <c r="E1193">
        <v>2600000</v>
      </c>
      <c r="F1193" t="s">
        <v>40</v>
      </c>
      <c r="G1193" s="8">
        <f>tblSalaries[[#This Row],[clean Salary (in local currency)]]*VLOOKUP(tblSalaries[[#This Row],[Currency]],tblXrate[],2,FALSE)</f>
        <v>46300.583387350678</v>
      </c>
      <c r="H1193" t="s">
        <v>1365</v>
      </c>
      <c r="I1193" t="s">
        <v>52</v>
      </c>
      <c r="J1193" t="s">
        <v>8</v>
      </c>
      <c r="K1193" t="str">
        <f>VLOOKUP(tblSalaries[[#This Row],[Where do you work]],tblCountries[[Actual]:[Mapping]],2,FALSE)</f>
        <v>India</v>
      </c>
      <c r="L1193" t="s">
        <v>9</v>
      </c>
      <c r="M1193">
        <v>4</v>
      </c>
    </row>
    <row r="1194" spans="2:13" ht="15" customHeight="1">
      <c r="B1194" t="s">
        <v>3197</v>
      </c>
      <c r="C1194" s="1">
        <v>41058.022627314815</v>
      </c>
      <c r="D1194" s="4" t="s">
        <v>1366</v>
      </c>
      <c r="E1194">
        <v>750000</v>
      </c>
      <c r="F1194" t="s">
        <v>40</v>
      </c>
      <c r="G1194" s="8">
        <f>tblSalaries[[#This Row],[clean Salary (in local currency)]]*VLOOKUP(tblSalaries[[#This Row],[Currency]],tblXrate[],2,FALSE)</f>
        <v>13355.937515581925</v>
      </c>
      <c r="H1194" t="s">
        <v>1022</v>
      </c>
      <c r="I1194" t="s">
        <v>52</v>
      </c>
      <c r="J1194" t="s">
        <v>8</v>
      </c>
      <c r="K1194" t="str">
        <f>VLOOKUP(tblSalaries[[#This Row],[Where do you work]],tblCountries[[Actual]:[Mapping]],2,FALSE)</f>
        <v>India</v>
      </c>
      <c r="L1194" t="s">
        <v>18</v>
      </c>
      <c r="M1194">
        <v>3</v>
      </c>
    </row>
    <row r="1195" spans="2:13" ht="15" customHeight="1">
      <c r="B1195" t="s">
        <v>3198</v>
      </c>
      <c r="C1195" s="1">
        <v>41058.025243055556</v>
      </c>
      <c r="D1195" s="4">
        <v>74000</v>
      </c>
      <c r="E1195">
        <v>74000</v>
      </c>
      <c r="F1195" t="s">
        <v>6</v>
      </c>
      <c r="G1195" s="8">
        <f>tblSalaries[[#This Row],[clean Salary (in local currency)]]*VLOOKUP(tblSalaries[[#This Row],[Currency]],tblXrate[],2,FALSE)</f>
        <v>74000</v>
      </c>
      <c r="H1195" t="s">
        <v>1367</v>
      </c>
      <c r="I1195" t="s">
        <v>67</v>
      </c>
      <c r="J1195" t="s">
        <v>15</v>
      </c>
      <c r="K1195" t="str">
        <f>VLOOKUP(tblSalaries[[#This Row],[Where do you work]],tblCountries[[Actual]:[Mapping]],2,FALSE)</f>
        <v>USA</v>
      </c>
      <c r="L1195" t="s">
        <v>9</v>
      </c>
      <c r="M1195">
        <v>10</v>
      </c>
    </row>
    <row r="1196" spans="2:13" ht="15" customHeight="1">
      <c r="B1196" t="s">
        <v>3199</v>
      </c>
      <c r="C1196" s="1">
        <v>41058.032835648148</v>
      </c>
      <c r="D1196" s="4">
        <v>95856</v>
      </c>
      <c r="E1196">
        <v>95856</v>
      </c>
      <c r="F1196" t="s">
        <v>6</v>
      </c>
      <c r="G1196" s="8">
        <f>tblSalaries[[#This Row],[clean Salary (in local currency)]]*VLOOKUP(tblSalaries[[#This Row],[Currency]],tblXrate[],2,FALSE)</f>
        <v>95856</v>
      </c>
      <c r="H1196" t="s">
        <v>20</v>
      </c>
      <c r="I1196" t="s">
        <v>20</v>
      </c>
      <c r="J1196" t="s">
        <v>15</v>
      </c>
      <c r="K1196" t="str">
        <f>VLOOKUP(tblSalaries[[#This Row],[Where do you work]],tblCountries[[Actual]:[Mapping]],2,FALSE)</f>
        <v>USA</v>
      </c>
      <c r="L1196" t="s">
        <v>18</v>
      </c>
      <c r="M1196">
        <v>13</v>
      </c>
    </row>
    <row r="1197" spans="2:13" ht="15" customHeight="1">
      <c r="B1197" t="s">
        <v>3200</v>
      </c>
      <c r="C1197" s="1">
        <v>41058.043969907405</v>
      </c>
      <c r="D1197" s="4" t="s">
        <v>1368</v>
      </c>
      <c r="E1197">
        <v>40000</v>
      </c>
      <c r="F1197" t="s">
        <v>6</v>
      </c>
      <c r="G1197" s="8">
        <f>tblSalaries[[#This Row],[clean Salary (in local currency)]]*VLOOKUP(tblSalaries[[#This Row],[Currency]],tblXrate[],2,FALSE)</f>
        <v>40000</v>
      </c>
      <c r="H1197" t="s">
        <v>1369</v>
      </c>
      <c r="I1197" t="s">
        <v>310</v>
      </c>
      <c r="J1197" t="s">
        <v>15</v>
      </c>
      <c r="K1197" t="str">
        <f>VLOOKUP(tblSalaries[[#This Row],[Where do you work]],tblCountries[[Actual]:[Mapping]],2,FALSE)</f>
        <v>USA</v>
      </c>
      <c r="L1197" t="s">
        <v>18</v>
      </c>
      <c r="M1197">
        <v>15</v>
      </c>
    </row>
    <row r="1198" spans="2:13" ht="15" customHeight="1">
      <c r="B1198" t="s">
        <v>3201</v>
      </c>
      <c r="C1198" s="1">
        <v>41058.046342592592</v>
      </c>
      <c r="D1198" s="4">
        <v>4400</v>
      </c>
      <c r="E1198">
        <v>4400</v>
      </c>
      <c r="F1198" t="s">
        <v>6</v>
      </c>
      <c r="G1198" s="8">
        <f>tblSalaries[[#This Row],[clean Salary (in local currency)]]*VLOOKUP(tblSalaries[[#This Row],[Currency]],tblXrate[],2,FALSE)</f>
        <v>4400</v>
      </c>
      <c r="H1198" t="s">
        <v>1370</v>
      </c>
      <c r="I1198" t="s">
        <v>52</v>
      </c>
      <c r="J1198" t="s">
        <v>1371</v>
      </c>
      <c r="K1198" t="str">
        <f>VLOOKUP(tblSalaries[[#This Row],[Where do you work]],tblCountries[[Actual]:[Mapping]],2,FALSE)</f>
        <v>Latin America</v>
      </c>
      <c r="L1198" t="s">
        <v>18</v>
      </c>
      <c r="M1198">
        <v>5</v>
      </c>
    </row>
    <row r="1199" spans="2:13" ht="15" customHeight="1">
      <c r="B1199" t="s">
        <v>3202</v>
      </c>
      <c r="C1199" s="1">
        <v>41058.050324074073</v>
      </c>
      <c r="D1199" s="4">
        <v>90000</v>
      </c>
      <c r="E1199">
        <v>90000</v>
      </c>
      <c r="F1199" t="s">
        <v>6</v>
      </c>
      <c r="G1199" s="8">
        <f>tblSalaries[[#This Row],[clean Salary (in local currency)]]*VLOOKUP(tblSalaries[[#This Row],[Currency]],tblXrate[],2,FALSE)</f>
        <v>90000</v>
      </c>
      <c r="H1199" t="s">
        <v>72</v>
      </c>
      <c r="I1199" t="s">
        <v>20</v>
      </c>
      <c r="J1199" t="s">
        <v>15</v>
      </c>
      <c r="K1199" t="str">
        <f>VLOOKUP(tblSalaries[[#This Row],[Where do you work]],tblCountries[[Actual]:[Mapping]],2,FALSE)</f>
        <v>USA</v>
      </c>
      <c r="L1199" t="s">
        <v>9</v>
      </c>
      <c r="M1199">
        <v>30</v>
      </c>
    </row>
    <row r="1200" spans="2:13" ht="15" customHeight="1">
      <c r="B1200" t="s">
        <v>3203</v>
      </c>
      <c r="C1200" s="1">
        <v>41058.055162037039</v>
      </c>
      <c r="D1200" s="4" t="s">
        <v>1372</v>
      </c>
      <c r="E1200">
        <v>450000</v>
      </c>
      <c r="F1200" t="s">
        <v>40</v>
      </c>
      <c r="G1200" s="8">
        <f>tblSalaries[[#This Row],[clean Salary (in local currency)]]*VLOOKUP(tblSalaries[[#This Row],[Currency]],tblXrate[],2,FALSE)</f>
        <v>8013.5625093491553</v>
      </c>
      <c r="H1200" t="s">
        <v>1373</v>
      </c>
      <c r="I1200" t="s">
        <v>52</v>
      </c>
      <c r="J1200" t="s">
        <v>8</v>
      </c>
      <c r="K1200" t="str">
        <f>VLOOKUP(tblSalaries[[#This Row],[Where do you work]],tblCountries[[Actual]:[Mapping]],2,FALSE)</f>
        <v>India</v>
      </c>
      <c r="L1200" t="s">
        <v>13</v>
      </c>
      <c r="M1200">
        <v>2</v>
      </c>
    </row>
    <row r="1201" spans="2:13" ht="15" customHeight="1">
      <c r="B1201" t="s">
        <v>3204</v>
      </c>
      <c r="C1201" s="1">
        <v>41058.057627314818</v>
      </c>
      <c r="D1201" s="4" t="s">
        <v>395</v>
      </c>
      <c r="E1201">
        <v>1000000</v>
      </c>
      <c r="F1201" t="s">
        <v>40</v>
      </c>
      <c r="G1201" s="8">
        <f>tblSalaries[[#This Row],[clean Salary (in local currency)]]*VLOOKUP(tblSalaries[[#This Row],[Currency]],tblXrate[],2,FALSE)</f>
        <v>17807.916687442568</v>
      </c>
      <c r="H1201" t="s">
        <v>1020</v>
      </c>
      <c r="I1201" t="s">
        <v>52</v>
      </c>
      <c r="J1201" t="s">
        <v>8</v>
      </c>
      <c r="K1201" t="str">
        <f>VLOOKUP(tblSalaries[[#This Row],[Where do you work]],tblCountries[[Actual]:[Mapping]],2,FALSE)</f>
        <v>India</v>
      </c>
      <c r="L1201" t="s">
        <v>9</v>
      </c>
      <c r="M1201">
        <v>8.5</v>
      </c>
    </row>
    <row r="1202" spans="2:13" ht="15" customHeight="1">
      <c r="B1202" t="s">
        <v>3205</v>
      </c>
      <c r="C1202" s="1">
        <v>41058.063645833332</v>
      </c>
      <c r="D1202" s="4" t="s">
        <v>1374</v>
      </c>
      <c r="E1202">
        <v>700000</v>
      </c>
      <c r="F1202" t="s">
        <v>40</v>
      </c>
      <c r="G1202" s="8">
        <f>tblSalaries[[#This Row],[clean Salary (in local currency)]]*VLOOKUP(tblSalaries[[#This Row],[Currency]],tblXrate[],2,FALSE)</f>
        <v>12465.541681209797</v>
      </c>
      <c r="H1202" t="s">
        <v>1375</v>
      </c>
      <c r="I1202" t="s">
        <v>3999</v>
      </c>
      <c r="J1202" t="s">
        <v>8</v>
      </c>
      <c r="K1202" t="str">
        <f>VLOOKUP(tblSalaries[[#This Row],[Where do you work]],tblCountries[[Actual]:[Mapping]],2,FALSE)</f>
        <v>India</v>
      </c>
      <c r="L1202" t="s">
        <v>9</v>
      </c>
      <c r="M1202">
        <v>6</v>
      </c>
    </row>
    <row r="1203" spans="2:13" ht="15" customHeight="1">
      <c r="B1203" t="s">
        <v>3206</v>
      </c>
      <c r="C1203" s="1">
        <v>41058.070138888892</v>
      </c>
      <c r="D1203" s="4">
        <v>80000</v>
      </c>
      <c r="E1203">
        <v>80000</v>
      </c>
      <c r="F1203" t="s">
        <v>6</v>
      </c>
      <c r="G1203" s="8">
        <f>tblSalaries[[#This Row],[clean Salary (in local currency)]]*VLOOKUP(tblSalaries[[#This Row],[Currency]],tblXrate[],2,FALSE)</f>
        <v>80000</v>
      </c>
      <c r="H1203" t="s">
        <v>1376</v>
      </c>
      <c r="I1203" t="s">
        <v>20</v>
      </c>
      <c r="J1203" t="s">
        <v>171</v>
      </c>
      <c r="K1203" t="str">
        <f>VLOOKUP(tblSalaries[[#This Row],[Where do you work]],tblCountries[[Actual]:[Mapping]],2,FALSE)</f>
        <v>Singapore</v>
      </c>
      <c r="L1203" t="s">
        <v>25</v>
      </c>
      <c r="M1203">
        <v>6</v>
      </c>
    </row>
    <row r="1204" spans="2:13" ht="15" customHeight="1">
      <c r="B1204" t="s">
        <v>3207</v>
      </c>
      <c r="C1204" s="1">
        <v>41058.072256944448</v>
      </c>
      <c r="D1204" s="4">
        <v>100000</v>
      </c>
      <c r="E1204">
        <v>100000</v>
      </c>
      <c r="F1204" t="s">
        <v>6</v>
      </c>
      <c r="G1204" s="8">
        <f>tblSalaries[[#This Row],[clean Salary (in local currency)]]*VLOOKUP(tblSalaries[[#This Row],[Currency]],tblXrate[],2,FALSE)</f>
        <v>100000</v>
      </c>
      <c r="H1204" t="s">
        <v>642</v>
      </c>
      <c r="I1204" t="s">
        <v>52</v>
      </c>
      <c r="J1204" t="s">
        <v>15</v>
      </c>
      <c r="K1204" t="str">
        <f>VLOOKUP(tblSalaries[[#This Row],[Where do you work]],tblCountries[[Actual]:[Mapping]],2,FALSE)</f>
        <v>USA</v>
      </c>
      <c r="L1204" t="s">
        <v>9</v>
      </c>
      <c r="M1204">
        <v>11</v>
      </c>
    </row>
    <row r="1205" spans="2:13" ht="15" customHeight="1">
      <c r="B1205" t="s">
        <v>3208</v>
      </c>
      <c r="C1205" s="1">
        <v>41058.073067129626</v>
      </c>
      <c r="D1205" s="4">
        <v>4100</v>
      </c>
      <c r="E1205">
        <v>49200</v>
      </c>
      <c r="F1205" t="s">
        <v>6</v>
      </c>
      <c r="G1205" s="8">
        <f>tblSalaries[[#This Row],[clean Salary (in local currency)]]*VLOOKUP(tblSalaries[[#This Row],[Currency]],tblXrate[],2,FALSE)</f>
        <v>49200</v>
      </c>
      <c r="H1205" t="s">
        <v>1358</v>
      </c>
      <c r="I1205" t="s">
        <v>310</v>
      </c>
      <c r="J1205" t="s">
        <v>1377</v>
      </c>
      <c r="K1205" t="str">
        <f>VLOOKUP(tblSalaries[[#This Row],[Where do you work]],tblCountries[[Actual]:[Mapping]],2,FALSE)</f>
        <v>Qatar</v>
      </c>
      <c r="L1205" t="s">
        <v>18</v>
      </c>
      <c r="M1205">
        <v>25</v>
      </c>
    </row>
    <row r="1206" spans="2:13" ht="15" customHeight="1">
      <c r="B1206" t="s">
        <v>3209</v>
      </c>
      <c r="C1206" s="1">
        <v>41058.074756944443</v>
      </c>
      <c r="D1206" s="4">
        <v>750</v>
      </c>
      <c r="E1206">
        <v>9000</v>
      </c>
      <c r="F1206" t="s">
        <v>6</v>
      </c>
      <c r="G1206" s="8">
        <f>tblSalaries[[#This Row],[clean Salary (in local currency)]]*VLOOKUP(tblSalaries[[#This Row],[Currency]],tblXrate[],2,FALSE)</f>
        <v>9000</v>
      </c>
      <c r="H1206" t="s">
        <v>1378</v>
      </c>
      <c r="I1206" t="s">
        <v>52</v>
      </c>
      <c r="J1206" t="s">
        <v>8</v>
      </c>
      <c r="K1206" t="str">
        <f>VLOOKUP(tblSalaries[[#This Row],[Where do you work]],tblCountries[[Actual]:[Mapping]],2,FALSE)</f>
        <v>India</v>
      </c>
      <c r="L1206" t="s">
        <v>9</v>
      </c>
      <c r="M1206">
        <v>1</v>
      </c>
    </row>
    <row r="1207" spans="2:13" ht="15" customHeight="1">
      <c r="B1207" t="s">
        <v>3210</v>
      </c>
      <c r="C1207" s="1">
        <v>41058.07640046296</v>
      </c>
      <c r="D1207" s="4">
        <v>300000</v>
      </c>
      <c r="E1207">
        <v>300000</v>
      </c>
      <c r="F1207" t="s">
        <v>40</v>
      </c>
      <c r="G1207" s="8">
        <f>tblSalaries[[#This Row],[clean Salary (in local currency)]]*VLOOKUP(tblSalaries[[#This Row],[Currency]],tblXrate[],2,FALSE)</f>
        <v>5342.3750062327708</v>
      </c>
      <c r="H1207" t="s">
        <v>1068</v>
      </c>
      <c r="I1207" t="s">
        <v>20</v>
      </c>
      <c r="J1207" t="s">
        <v>8</v>
      </c>
      <c r="K1207" t="str">
        <f>VLOOKUP(tblSalaries[[#This Row],[Where do you work]],tblCountries[[Actual]:[Mapping]],2,FALSE)</f>
        <v>India</v>
      </c>
      <c r="L1207" t="s">
        <v>9</v>
      </c>
      <c r="M1207">
        <v>6</v>
      </c>
    </row>
    <row r="1208" spans="2:13" ht="15" customHeight="1">
      <c r="B1208" t="s">
        <v>3211</v>
      </c>
      <c r="C1208" s="1">
        <v>41058.085173611114</v>
      </c>
      <c r="D1208" s="4" t="s">
        <v>1379</v>
      </c>
      <c r="E1208">
        <v>40000</v>
      </c>
      <c r="F1208" t="s">
        <v>6</v>
      </c>
      <c r="G1208" s="8">
        <f>tblSalaries[[#This Row],[clean Salary (in local currency)]]*VLOOKUP(tblSalaries[[#This Row],[Currency]],tblXrate[],2,FALSE)</f>
        <v>40000</v>
      </c>
      <c r="H1208" t="s">
        <v>1380</v>
      </c>
      <c r="I1208" t="s">
        <v>52</v>
      </c>
      <c r="J1208" t="s">
        <v>1381</v>
      </c>
      <c r="K1208" t="str">
        <f>VLOOKUP(tblSalaries[[#This Row],[Where do you work]],tblCountries[[Actual]:[Mapping]],2,FALSE)</f>
        <v>Pakistan</v>
      </c>
      <c r="L1208" t="s">
        <v>9</v>
      </c>
      <c r="M1208">
        <v>15</v>
      </c>
    </row>
    <row r="1209" spans="2:13" ht="15" customHeight="1">
      <c r="B1209" t="s">
        <v>3212</v>
      </c>
      <c r="C1209" s="1">
        <v>41058.092037037037</v>
      </c>
      <c r="D1209" s="4" t="s">
        <v>1382</v>
      </c>
      <c r="E1209">
        <v>26000</v>
      </c>
      <c r="F1209" t="s">
        <v>69</v>
      </c>
      <c r="G1209" s="8">
        <f>tblSalaries[[#This Row],[clean Salary (in local currency)]]*VLOOKUP(tblSalaries[[#This Row],[Currency]],tblXrate[],2,FALSE)</f>
        <v>40980.635073749385</v>
      </c>
      <c r="H1209" t="s">
        <v>207</v>
      </c>
      <c r="I1209" t="s">
        <v>20</v>
      </c>
      <c r="J1209" t="s">
        <v>71</v>
      </c>
      <c r="K1209" t="str">
        <f>VLOOKUP(tblSalaries[[#This Row],[Where do you work]],tblCountries[[Actual]:[Mapping]],2,FALSE)</f>
        <v>UK</v>
      </c>
      <c r="L1209" t="s">
        <v>9</v>
      </c>
      <c r="M1209">
        <v>2</v>
      </c>
    </row>
    <row r="1210" spans="2:13" ht="15" customHeight="1">
      <c r="B1210" t="s">
        <v>3213</v>
      </c>
      <c r="C1210" s="1">
        <v>41058.09684027778</v>
      </c>
      <c r="D1210" s="4" t="s">
        <v>400</v>
      </c>
      <c r="E1210">
        <v>29000</v>
      </c>
      <c r="F1210" t="s">
        <v>69</v>
      </c>
      <c r="G1210" s="8">
        <f>tblSalaries[[#This Row],[clean Salary (in local currency)]]*VLOOKUP(tblSalaries[[#This Row],[Currency]],tblXrate[],2,FALSE)</f>
        <v>45709.169889951241</v>
      </c>
      <c r="H1210" t="s">
        <v>1383</v>
      </c>
      <c r="I1210" t="s">
        <v>310</v>
      </c>
      <c r="J1210" t="s">
        <v>71</v>
      </c>
      <c r="K1210" t="str">
        <f>VLOOKUP(tblSalaries[[#This Row],[Where do you work]],tblCountries[[Actual]:[Mapping]],2,FALSE)</f>
        <v>UK</v>
      </c>
      <c r="L1210" t="s">
        <v>18</v>
      </c>
      <c r="M1210">
        <v>8</v>
      </c>
    </row>
    <row r="1211" spans="2:13" ht="15" customHeight="1">
      <c r="B1211" t="s">
        <v>3214</v>
      </c>
      <c r="C1211" s="1">
        <v>41058.098761574074</v>
      </c>
      <c r="D1211" s="4">
        <v>400000</v>
      </c>
      <c r="E1211">
        <v>400000</v>
      </c>
      <c r="F1211" t="s">
        <v>40</v>
      </c>
      <c r="G1211" s="8">
        <f>tblSalaries[[#This Row],[clean Salary (in local currency)]]*VLOOKUP(tblSalaries[[#This Row],[Currency]],tblXrate[],2,FALSE)</f>
        <v>7123.1666749770275</v>
      </c>
      <c r="H1211" t="s">
        <v>1384</v>
      </c>
      <c r="I1211" t="s">
        <v>52</v>
      </c>
      <c r="J1211" t="s">
        <v>8</v>
      </c>
      <c r="K1211" t="str">
        <f>VLOOKUP(tblSalaries[[#This Row],[Where do you work]],tblCountries[[Actual]:[Mapping]],2,FALSE)</f>
        <v>India</v>
      </c>
      <c r="L1211" t="s">
        <v>9</v>
      </c>
      <c r="M1211">
        <v>1</v>
      </c>
    </row>
    <row r="1212" spans="2:13" ht="15" customHeight="1">
      <c r="B1212" t="s">
        <v>3215</v>
      </c>
      <c r="C1212" s="1">
        <v>41058.101712962962</v>
      </c>
      <c r="D1212" s="4" t="s">
        <v>97</v>
      </c>
      <c r="E1212">
        <v>100000</v>
      </c>
      <c r="F1212" t="s">
        <v>6</v>
      </c>
      <c r="G1212" s="8">
        <f>tblSalaries[[#This Row],[clean Salary (in local currency)]]*VLOOKUP(tblSalaries[[#This Row],[Currency]],tblXrate[],2,FALSE)</f>
        <v>100000</v>
      </c>
      <c r="H1212" t="s">
        <v>488</v>
      </c>
      <c r="I1212" t="s">
        <v>488</v>
      </c>
      <c r="J1212" t="s">
        <v>583</v>
      </c>
      <c r="K1212" t="str">
        <f>VLOOKUP(tblSalaries[[#This Row],[Where do you work]],tblCountries[[Actual]:[Mapping]],2,FALSE)</f>
        <v>Norway</v>
      </c>
      <c r="L1212" t="s">
        <v>9</v>
      </c>
      <c r="M1212">
        <v>12</v>
      </c>
    </row>
    <row r="1213" spans="2:13" ht="15" customHeight="1">
      <c r="B1213" t="s">
        <v>3216</v>
      </c>
      <c r="C1213" s="1">
        <v>41058.113703703704</v>
      </c>
      <c r="D1213" s="4" t="s">
        <v>1385</v>
      </c>
      <c r="E1213">
        <v>62000</v>
      </c>
      <c r="F1213" t="s">
        <v>22</v>
      </c>
      <c r="G1213" s="8">
        <f>tblSalaries[[#This Row],[clean Salary (in local currency)]]*VLOOKUP(tblSalaries[[#This Row],[Currency]],tblXrate[],2,FALSE)</f>
        <v>78764.765217479682</v>
      </c>
      <c r="H1213" t="s">
        <v>1386</v>
      </c>
      <c r="I1213" t="s">
        <v>20</v>
      </c>
      <c r="J1213" t="s">
        <v>628</v>
      </c>
      <c r="K1213" t="str">
        <f>VLOOKUP(tblSalaries[[#This Row],[Where do you work]],tblCountries[[Actual]:[Mapping]],2,FALSE)</f>
        <v>Netherlands</v>
      </c>
      <c r="L1213" t="s">
        <v>9</v>
      </c>
      <c r="M1213">
        <v>15</v>
      </c>
    </row>
    <row r="1214" spans="2:13" ht="15" customHeight="1">
      <c r="B1214" t="s">
        <v>3217</v>
      </c>
      <c r="C1214" s="1">
        <v>41058.136134259257</v>
      </c>
      <c r="D1214" s="4">
        <v>150000</v>
      </c>
      <c r="E1214">
        <v>150000</v>
      </c>
      <c r="F1214" t="s">
        <v>82</v>
      </c>
      <c r="G1214" s="8">
        <f>tblSalaries[[#This Row],[clean Salary (in local currency)]]*VLOOKUP(tblSalaries[[#This Row],[Currency]],tblXrate[],2,FALSE)</f>
        <v>152986.44846039536</v>
      </c>
      <c r="H1214" t="s">
        <v>20</v>
      </c>
      <c r="I1214" t="s">
        <v>20</v>
      </c>
      <c r="J1214" t="s">
        <v>84</v>
      </c>
      <c r="K1214" t="str">
        <f>VLOOKUP(tblSalaries[[#This Row],[Where do you work]],tblCountries[[Actual]:[Mapping]],2,FALSE)</f>
        <v>Australia</v>
      </c>
      <c r="L1214" t="s">
        <v>18</v>
      </c>
      <c r="M1214">
        <v>10</v>
      </c>
    </row>
    <row r="1215" spans="2:13" ht="15" customHeight="1">
      <c r="B1215" t="s">
        <v>3218</v>
      </c>
      <c r="C1215" s="1">
        <v>41058.144872685189</v>
      </c>
      <c r="D1215" s="4" t="s">
        <v>1387</v>
      </c>
      <c r="E1215">
        <v>35000</v>
      </c>
      <c r="F1215" t="s">
        <v>22</v>
      </c>
      <c r="G1215" s="8">
        <f>tblSalaries[[#This Row],[clean Salary (in local currency)]]*VLOOKUP(tblSalaries[[#This Row],[Currency]],tblXrate[],2,FALSE)</f>
        <v>44463.980364706273</v>
      </c>
      <c r="H1215" t="s">
        <v>207</v>
      </c>
      <c r="I1215" t="s">
        <v>20</v>
      </c>
      <c r="J1215" t="s">
        <v>36</v>
      </c>
      <c r="K1215" t="str">
        <f>VLOOKUP(tblSalaries[[#This Row],[Where do you work]],tblCountries[[Actual]:[Mapping]],2,FALSE)</f>
        <v>Ireland</v>
      </c>
      <c r="L1215" t="s">
        <v>13</v>
      </c>
      <c r="M1215">
        <v>12</v>
      </c>
    </row>
    <row r="1216" spans="2:13" ht="15" customHeight="1">
      <c r="B1216" t="s">
        <v>3219</v>
      </c>
      <c r="C1216" s="1">
        <v>41058.160520833335</v>
      </c>
      <c r="D1216" s="4">
        <v>30</v>
      </c>
      <c r="E1216">
        <v>30000</v>
      </c>
      <c r="F1216" t="s">
        <v>22</v>
      </c>
      <c r="G1216" s="8">
        <f>tblSalaries[[#This Row],[clean Salary (in local currency)]]*VLOOKUP(tblSalaries[[#This Row],[Currency]],tblXrate[],2,FALSE)</f>
        <v>38111.983169748237</v>
      </c>
      <c r="H1216" t="s">
        <v>1388</v>
      </c>
      <c r="I1216" t="s">
        <v>356</v>
      </c>
      <c r="J1216" t="s">
        <v>1389</v>
      </c>
      <c r="K1216" t="str">
        <f>VLOOKUP(tblSalaries[[#This Row],[Where do you work]],tblCountries[[Actual]:[Mapping]],2,FALSE)</f>
        <v>Netherlands</v>
      </c>
      <c r="L1216" t="s">
        <v>25</v>
      </c>
      <c r="M1216">
        <v>8</v>
      </c>
    </row>
    <row r="1217" spans="2:13" ht="15" customHeight="1">
      <c r="B1217" t="s">
        <v>3220</v>
      </c>
      <c r="C1217" s="1">
        <v>41058.160740740743</v>
      </c>
      <c r="D1217" s="4">
        <v>75000</v>
      </c>
      <c r="E1217">
        <v>75000</v>
      </c>
      <c r="F1217" t="s">
        <v>69</v>
      </c>
      <c r="G1217" s="8">
        <f>tblSalaries[[#This Row],[clean Salary (in local currency)]]*VLOOKUP(tblSalaries[[#This Row],[Currency]],tblXrate[],2,FALSE)</f>
        <v>118213.37040504631</v>
      </c>
      <c r="H1217" t="s">
        <v>642</v>
      </c>
      <c r="I1217" t="s">
        <v>52</v>
      </c>
      <c r="J1217" t="s">
        <v>71</v>
      </c>
      <c r="K1217" t="str">
        <f>VLOOKUP(tblSalaries[[#This Row],[Where do you work]],tblCountries[[Actual]:[Mapping]],2,FALSE)</f>
        <v>UK</v>
      </c>
      <c r="L1217" t="s">
        <v>9</v>
      </c>
      <c r="M1217">
        <v>20</v>
      </c>
    </row>
    <row r="1218" spans="2:13" ht="15" customHeight="1">
      <c r="B1218" t="s">
        <v>3221</v>
      </c>
      <c r="C1218" s="1">
        <v>41058.16883101852</v>
      </c>
      <c r="D1218" s="4">
        <v>25000</v>
      </c>
      <c r="E1218">
        <v>25000</v>
      </c>
      <c r="F1218" t="s">
        <v>69</v>
      </c>
      <c r="G1218" s="8">
        <f>tblSalaries[[#This Row],[clean Salary (in local currency)]]*VLOOKUP(tblSalaries[[#This Row],[Currency]],tblXrate[],2,FALSE)</f>
        <v>39404.456801682099</v>
      </c>
      <c r="H1218" t="s">
        <v>1390</v>
      </c>
      <c r="I1218" t="s">
        <v>310</v>
      </c>
      <c r="J1218" t="s">
        <v>71</v>
      </c>
      <c r="K1218" t="str">
        <f>VLOOKUP(tblSalaries[[#This Row],[Where do you work]],tblCountries[[Actual]:[Mapping]],2,FALSE)</f>
        <v>UK</v>
      </c>
      <c r="L1218" t="s">
        <v>18</v>
      </c>
      <c r="M1218">
        <v>10</v>
      </c>
    </row>
    <row r="1219" spans="2:13" ht="15" customHeight="1">
      <c r="B1219" t="s">
        <v>3222</v>
      </c>
      <c r="C1219" s="1">
        <v>41058.172743055555</v>
      </c>
      <c r="D1219" s="4">
        <v>71000</v>
      </c>
      <c r="E1219">
        <v>71000</v>
      </c>
      <c r="F1219" t="s">
        <v>22</v>
      </c>
      <c r="G1219" s="8">
        <f>tblSalaries[[#This Row],[clean Salary (in local currency)]]*VLOOKUP(tblSalaries[[#This Row],[Currency]],tblXrate[],2,FALSE)</f>
        <v>90198.36016840415</v>
      </c>
      <c r="H1219" t="s">
        <v>356</v>
      </c>
      <c r="I1219" t="s">
        <v>356</v>
      </c>
      <c r="J1219" t="s">
        <v>24</v>
      </c>
      <c r="K1219" t="str">
        <f>VLOOKUP(tblSalaries[[#This Row],[Where do you work]],tblCountries[[Actual]:[Mapping]],2,FALSE)</f>
        <v>Germany</v>
      </c>
      <c r="L1219" t="s">
        <v>25</v>
      </c>
      <c r="M1219">
        <v>3</v>
      </c>
    </row>
    <row r="1220" spans="2:13" ht="15" customHeight="1">
      <c r="B1220" t="s">
        <v>3223</v>
      </c>
      <c r="C1220" s="1">
        <v>41058.174976851849</v>
      </c>
      <c r="D1220" s="4" t="s">
        <v>137</v>
      </c>
      <c r="E1220">
        <v>30000</v>
      </c>
      <c r="F1220" t="s">
        <v>69</v>
      </c>
      <c r="G1220" s="8">
        <f>tblSalaries[[#This Row],[clean Salary (in local currency)]]*VLOOKUP(tblSalaries[[#This Row],[Currency]],tblXrate[],2,FALSE)</f>
        <v>47285.348162018527</v>
      </c>
      <c r="H1220" t="s">
        <v>1391</v>
      </c>
      <c r="I1220" t="s">
        <v>67</v>
      </c>
      <c r="J1220" t="s">
        <v>71</v>
      </c>
      <c r="K1220" t="str">
        <f>VLOOKUP(tblSalaries[[#This Row],[Where do you work]],tblCountries[[Actual]:[Mapping]],2,FALSE)</f>
        <v>UK</v>
      </c>
      <c r="L1220" t="s">
        <v>9</v>
      </c>
      <c r="M1220">
        <v>14</v>
      </c>
    </row>
    <row r="1221" spans="2:13" ht="15" customHeight="1">
      <c r="B1221" t="s">
        <v>3224</v>
      </c>
      <c r="C1221" s="1">
        <v>41058.184050925927</v>
      </c>
      <c r="D1221" s="4">
        <v>56000</v>
      </c>
      <c r="E1221">
        <v>56000</v>
      </c>
      <c r="F1221" t="s">
        <v>6</v>
      </c>
      <c r="G1221" s="8">
        <f>tblSalaries[[#This Row],[clean Salary (in local currency)]]*VLOOKUP(tblSalaries[[#This Row],[Currency]],tblXrate[],2,FALSE)</f>
        <v>56000</v>
      </c>
      <c r="H1221" t="s">
        <v>310</v>
      </c>
      <c r="I1221" t="s">
        <v>310</v>
      </c>
      <c r="J1221" t="s">
        <v>15</v>
      </c>
      <c r="K1221" t="str">
        <f>VLOOKUP(tblSalaries[[#This Row],[Where do you work]],tblCountries[[Actual]:[Mapping]],2,FALSE)</f>
        <v>USA</v>
      </c>
      <c r="L1221" t="s">
        <v>9</v>
      </c>
      <c r="M1221">
        <v>1</v>
      </c>
    </row>
    <row r="1222" spans="2:13" ht="15" customHeight="1">
      <c r="B1222" t="s">
        <v>3225</v>
      </c>
      <c r="C1222" s="1">
        <v>41058.187615740739</v>
      </c>
      <c r="D1222" s="4" t="s">
        <v>1392</v>
      </c>
      <c r="E1222">
        <v>48000000</v>
      </c>
      <c r="F1222" t="s">
        <v>1393</v>
      </c>
      <c r="G1222" s="8">
        <f>tblSalaries[[#This Row],[clean Salary (in local currency)]]*VLOOKUP(tblSalaries[[#This Row],[Currency]],tblXrate[],2,FALSE)</f>
        <v>5082.6943786459069</v>
      </c>
      <c r="H1222" t="s">
        <v>1394</v>
      </c>
      <c r="I1222" t="s">
        <v>20</v>
      </c>
      <c r="J1222" t="s">
        <v>726</v>
      </c>
      <c r="K1222" t="str">
        <f>VLOOKUP(tblSalaries[[#This Row],[Where do you work]],tblCountries[[Actual]:[Mapping]],2,FALSE)</f>
        <v>Indonesia</v>
      </c>
      <c r="L1222" t="s">
        <v>25</v>
      </c>
      <c r="M1222">
        <v>2</v>
      </c>
    </row>
    <row r="1223" spans="2:13" ht="15" customHeight="1">
      <c r="B1223" t="s">
        <v>3226</v>
      </c>
      <c r="C1223" s="1">
        <v>41058.190011574072</v>
      </c>
      <c r="D1223" s="4" t="s">
        <v>1395</v>
      </c>
      <c r="E1223">
        <v>34000</v>
      </c>
      <c r="F1223" t="s">
        <v>69</v>
      </c>
      <c r="G1223" s="8">
        <f>tblSalaries[[#This Row],[clean Salary (in local currency)]]*VLOOKUP(tblSalaries[[#This Row],[Currency]],tblXrate[],2,FALSE)</f>
        <v>53590.061250287661</v>
      </c>
      <c r="H1223" t="s">
        <v>1396</v>
      </c>
      <c r="I1223" t="s">
        <v>310</v>
      </c>
      <c r="J1223" t="s">
        <v>71</v>
      </c>
      <c r="K1223" t="str">
        <f>VLOOKUP(tblSalaries[[#This Row],[Where do you work]],tblCountries[[Actual]:[Mapping]],2,FALSE)</f>
        <v>UK</v>
      </c>
      <c r="L1223" t="s">
        <v>13</v>
      </c>
      <c r="M1223">
        <v>10</v>
      </c>
    </row>
    <row r="1224" spans="2:13" ht="15" customHeight="1">
      <c r="B1224" t="s">
        <v>3227</v>
      </c>
      <c r="C1224" s="1">
        <v>41058.210717592592</v>
      </c>
      <c r="D1224" s="4" t="s">
        <v>1397</v>
      </c>
      <c r="E1224">
        <v>450000</v>
      </c>
      <c r="F1224" t="s">
        <v>1362</v>
      </c>
      <c r="G1224" s="8">
        <f>tblSalaries[[#This Row],[clean Salary (in local currency)]]*VLOOKUP(tblSalaries[[#This Row],[Currency]],tblXrate[],2,FALSE)</f>
        <v>76906.906752939132</v>
      </c>
      <c r="H1224" t="s">
        <v>708</v>
      </c>
      <c r="I1224" t="s">
        <v>4001</v>
      </c>
      <c r="J1224" t="s">
        <v>877</v>
      </c>
      <c r="K1224" t="str">
        <f>VLOOKUP(tblSalaries[[#This Row],[Where do you work]],tblCountries[[Actual]:[Mapping]],2,FALSE)</f>
        <v>Denmark</v>
      </c>
      <c r="L1224" t="s">
        <v>13</v>
      </c>
      <c r="M1224">
        <v>17</v>
      </c>
    </row>
    <row r="1225" spans="2:13" ht="15" customHeight="1">
      <c r="B1225" t="s">
        <v>3228</v>
      </c>
      <c r="C1225" s="1">
        <v>41058.214548611111</v>
      </c>
      <c r="D1225" s="4" t="s">
        <v>1398</v>
      </c>
      <c r="E1225">
        <v>85000</v>
      </c>
      <c r="F1225" t="s">
        <v>6</v>
      </c>
      <c r="G1225" s="8">
        <f>tblSalaries[[#This Row],[clean Salary (in local currency)]]*VLOOKUP(tblSalaries[[#This Row],[Currency]],tblXrate[],2,FALSE)</f>
        <v>85000</v>
      </c>
      <c r="H1225" t="s">
        <v>1399</v>
      </c>
      <c r="I1225" t="s">
        <v>20</v>
      </c>
      <c r="J1225" t="s">
        <v>15</v>
      </c>
      <c r="K1225" t="str">
        <f>VLOOKUP(tblSalaries[[#This Row],[Where do you work]],tblCountries[[Actual]:[Mapping]],2,FALSE)</f>
        <v>USA</v>
      </c>
      <c r="L1225" t="s">
        <v>9</v>
      </c>
      <c r="M1225">
        <v>5</v>
      </c>
    </row>
    <row r="1226" spans="2:13" ht="15" customHeight="1">
      <c r="B1226" t="s">
        <v>3229</v>
      </c>
      <c r="C1226" s="1">
        <v>41058.216006944444</v>
      </c>
      <c r="D1226" s="4" t="s">
        <v>1400</v>
      </c>
      <c r="E1226">
        <v>72000</v>
      </c>
      <c r="F1226" t="s">
        <v>6</v>
      </c>
      <c r="G1226" s="8">
        <f>tblSalaries[[#This Row],[clean Salary (in local currency)]]*VLOOKUP(tblSalaries[[#This Row],[Currency]],tblXrate[],2,FALSE)</f>
        <v>72000</v>
      </c>
      <c r="H1226" t="s">
        <v>1401</v>
      </c>
      <c r="I1226" t="s">
        <v>356</v>
      </c>
      <c r="J1226" t="s">
        <v>672</v>
      </c>
      <c r="K1226" t="str">
        <f>VLOOKUP(tblSalaries[[#This Row],[Where do you work]],tblCountries[[Actual]:[Mapping]],2,FALSE)</f>
        <v>New Zealand</v>
      </c>
      <c r="L1226" t="s">
        <v>18</v>
      </c>
      <c r="M1226">
        <v>10</v>
      </c>
    </row>
    <row r="1227" spans="2:13" ht="15" customHeight="1">
      <c r="B1227" t="s">
        <v>3230</v>
      </c>
      <c r="C1227" s="1">
        <v>41058.223368055558</v>
      </c>
      <c r="D1227" s="4">
        <v>55000</v>
      </c>
      <c r="E1227">
        <v>55000</v>
      </c>
      <c r="F1227" t="s">
        <v>6</v>
      </c>
      <c r="G1227" s="8">
        <f>tblSalaries[[#This Row],[clean Salary (in local currency)]]*VLOOKUP(tblSalaries[[#This Row],[Currency]],tblXrate[],2,FALSE)</f>
        <v>55000</v>
      </c>
      <c r="H1227" t="s">
        <v>1241</v>
      </c>
      <c r="I1227" t="s">
        <v>20</v>
      </c>
      <c r="J1227" t="s">
        <v>15</v>
      </c>
      <c r="K1227" t="str">
        <f>VLOOKUP(tblSalaries[[#This Row],[Where do you work]],tblCountries[[Actual]:[Mapping]],2,FALSE)</f>
        <v>USA</v>
      </c>
      <c r="L1227" t="s">
        <v>25</v>
      </c>
      <c r="M1227">
        <v>7</v>
      </c>
    </row>
    <row r="1228" spans="2:13" ht="15" customHeight="1">
      <c r="B1228" t="s">
        <v>3231</v>
      </c>
      <c r="C1228" s="1">
        <v>41058.241365740738</v>
      </c>
      <c r="D1228" s="4" t="s">
        <v>1402</v>
      </c>
      <c r="E1228">
        <v>43000</v>
      </c>
      <c r="F1228" t="s">
        <v>69</v>
      </c>
      <c r="G1228" s="8">
        <f>tblSalaries[[#This Row],[clean Salary (in local currency)]]*VLOOKUP(tblSalaries[[#This Row],[Currency]],tblXrate[],2,FALSE)</f>
        <v>67775.665698893223</v>
      </c>
      <c r="H1228" t="s">
        <v>181</v>
      </c>
      <c r="I1228" t="s">
        <v>488</v>
      </c>
      <c r="J1228" t="s">
        <v>71</v>
      </c>
      <c r="K1228" t="str">
        <f>VLOOKUP(tblSalaries[[#This Row],[Where do you work]],tblCountries[[Actual]:[Mapping]],2,FALSE)</f>
        <v>UK</v>
      </c>
      <c r="L1228" t="s">
        <v>9</v>
      </c>
      <c r="M1228">
        <v>25</v>
      </c>
    </row>
    <row r="1229" spans="2:13" ht="15" customHeight="1">
      <c r="B1229" t="s">
        <v>3232</v>
      </c>
      <c r="C1229" s="1">
        <v>41058.245625000003</v>
      </c>
      <c r="D1229" s="4" t="s">
        <v>1403</v>
      </c>
      <c r="E1229">
        <v>25750</v>
      </c>
      <c r="F1229" t="s">
        <v>69</v>
      </c>
      <c r="G1229" s="8">
        <f>tblSalaries[[#This Row],[clean Salary (in local currency)]]*VLOOKUP(tblSalaries[[#This Row],[Currency]],tblXrate[],2,FALSE)</f>
        <v>40586.590505732565</v>
      </c>
      <c r="H1229" t="s">
        <v>309</v>
      </c>
      <c r="I1229" t="s">
        <v>20</v>
      </c>
      <c r="J1229" t="s">
        <v>71</v>
      </c>
      <c r="K1229" t="str">
        <f>VLOOKUP(tblSalaries[[#This Row],[Where do you work]],tblCountries[[Actual]:[Mapping]],2,FALSE)</f>
        <v>UK</v>
      </c>
      <c r="L1229" t="s">
        <v>9</v>
      </c>
      <c r="M1229">
        <v>1</v>
      </c>
    </row>
    <row r="1230" spans="2:13" ht="15" customHeight="1">
      <c r="B1230" t="s">
        <v>3233</v>
      </c>
      <c r="C1230" s="1">
        <v>41058.255694444444</v>
      </c>
      <c r="D1230" s="4">
        <v>50846</v>
      </c>
      <c r="E1230">
        <v>50846</v>
      </c>
      <c r="F1230" t="s">
        <v>6</v>
      </c>
      <c r="G1230" s="8">
        <f>tblSalaries[[#This Row],[clean Salary (in local currency)]]*VLOOKUP(tblSalaries[[#This Row],[Currency]],tblXrate[],2,FALSE)</f>
        <v>50846</v>
      </c>
      <c r="H1230" t="s">
        <v>1404</v>
      </c>
      <c r="I1230" t="s">
        <v>20</v>
      </c>
      <c r="J1230" t="s">
        <v>15</v>
      </c>
      <c r="K1230" t="str">
        <f>VLOOKUP(tblSalaries[[#This Row],[Where do you work]],tblCountries[[Actual]:[Mapping]],2,FALSE)</f>
        <v>USA</v>
      </c>
      <c r="L1230" t="s">
        <v>9</v>
      </c>
      <c r="M1230">
        <v>25</v>
      </c>
    </row>
    <row r="1231" spans="2:13" ht="15" customHeight="1">
      <c r="B1231" t="s">
        <v>3234</v>
      </c>
      <c r="C1231" s="1">
        <v>41058.267083333332</v>
      </c>
      <c r="D1231" s="4">
        <v>63000</v>
      </c>
      <c r="E1231">
        <v>63000</v>
      </c>
      <c r="F1231" t="s">
        <v>6</v>
      </c>
      <c r="G1231" s="8">
        <f>tblSalaries[[#This Row],[clean Salary (in local currency)]]*VLOOKUP(tblSalaries[[#This Row],[Currency]],tblXrate[],2,FALSE)</f>
        <v>63000</v>
      </c>
      <c r="H1231" t="s">
        <v>257</v>
      </c>
      <c r="I1231" t="s">
        <v>310</v>
      </c>
      <c r="J1231" t="s">
        <v>15</v>
      </c>
      <c r="K1231" t="str">
        <f>VLOOKUP(tblSalaries[[#This Row],[Where do you work]],tblCountries[[Actual]:[Mapping]],2,FALSE)</f>
        <v>USA</v>
      </c>
      <c r="L1231" t="s">
        <v>13</v>
      </c>
      <c r="M1231">
        <v>16</v>
      </c>
    </row>
    <row r="1232" spans="2:13" ht="15" customHeight="1">
      <c r="B1232" t="s">
        <v>3235</v>
      </c>
      <c r="C1232" s="1">
        <v>41058.268113425926</v>
      </c>
      <c r="D1232" s="4">
        <v>80000</v>
      </c>
      <c r="E1232">
        <v>80000</v>
      </c>
      <c r="F1232" t="s">
        <v>82</v>
      </c>
      <c r="G1232" s="8">
        <f>tblSalaries[[#This Row],[clean Salary (in local currency)]]*VLOOKUP(tblSalaries[[#This Row],[Currency]],tblXrate[],2,FALSE)</f>
        <v>81592.772512210868</v>
      </c>
      <c r="H1232" t="s">
        <v>1405</v>
      </c>
      <c r="I1232" t="s">
        <v>310</v>
      </c>
      <c r="J1232" t="s">
        <v>84</v>
      </c>
      <c r="K1232" t="str">
        <f>VLOOKUP(tblSalaries[[#This Row],[Where do you work]],tblCountries[[Actual]:[Mapping]],2,FALSE)</f>
        <v>Australia</v>
      </c>
      <c r="L1232" t="s">
        <v>9</v>
      </c>
      <c r="M1232">
        <v>5</v>
      </c>
    </row>
    <row r="1233" spans="2:13" ht="15" customHeight="1">
      <c r="B1233" t="s">
        <v>3236</v>
      </c>
      <c r="C1233" s="1">
        <v>41058.30672453704</v>
      </c>
      <c r="D1233" s="4">
        <v>50700</v>
      </c>
      <c r="E1233">
        <v>50700</v>
      </c>
      <c r="F1233" t="s">
        <v>6</v>
      </c>
      <c r="G1233" s="8">
        <f>tblSalaries[[#This Row],[clean Salary (in local currency)]]*VLOOKUP(tblSalaries[[#This Row],[Currency]],tblXrate[],2,FALSE)</f>
        <v>50700</v>
      </c>
      <c r="H1233" t="s">
        <v>1406</v>
      </c>
      <c r="I1233" t="s">
        <v>20</v>
      </c>
      <c r="J1233" t="s">
        <v>143</v>
      </c>
      <c r="K1233" t="str">
        <f>VLOOKUP(tblSalaries[[#This Row],[Where do you work]],tblCountries[[Actual]:[Mapping]],2,FALSE)</f>
        <v>Brazil</v>
      </c>
      <c r="L1233" t="s">
        <v>25</v>
      </c>
      <c r="M1233">
        <v>15</v>
      </c>
    </row>
    <row r="1234" spans="2:13" ht="15" customHeight="1">
      <c r="B1234" t="s">
        <v>3237</v>
      </c>
      <c r="C1234" s="1">
        <v>41058.311585648145</v>
      </c>
      <c r="D1234" s="4">
        <v>20000</v>
      </c>
      <c r="E1234">
        <v>20000</v>
      </c>
      <c r="F1234" t="s">
        <v>69</v>
      </c>
      <c r="G1234" s="8">
        <f>tblSalaries[[#This Row],[clean Salary (in local currency)]]*VLOOKUP(tblSalaries[[#This Row],[Currency]],tblXrate[],2,FALSE)</f>
        <v>31523.565441345683</v>
      </c>
      <c r="H1234" t="s">
        <v>1407</v>
      </c>
      <c r="I1234" t="s">
        <v>20</v>
      </c>
      <c r="J1234" t="s">
        <v>71</v>
      </c>
      <c r="K1234" t="str">
        <f>VLOOKUP(tblSalaries[[#This Row],[Where do you work]],tblCountries[[Actual]:[Mapping]],2,FALSE)</f>
        <v>UK</v>
      </c>
      <c r="L1234" t="s">
        <v>9</v>
      </c>
      <c r="M1234">
        <v>1</v>
      </c>
    </row>
    <row r="1235" spans="2:13" ht="15" customHeight="1">
      <c r="B1235" t="s">
        <v>3238</v>
      </c>
      <c r="C1235" s="1">
        <v>41058.324259259258</v>
      </c>
      <c r="D1235" s="4">
        <v>70000</v>
      </c>
      <c r="E1235">
        <v>70000</v>
      </c>
      <c r="F1235" t="s">
        <v>6</v>
      </c>
      <c r="G1235" s="8">
        <f>tblSalaries[[#This Row],[clean Salary (in local currency)]]*VLOOKUP(tblSalaries[[#This Row],[Currency]],tblXrate[],2,FALSE)</f>
        <v>70000</v>
      </c>
      <c r="H1235" t="s">
        <v>1408</v>
      </c>
      <c r="I1235" t="s">
        <v>20</v>
      </c>
      <c r="J1235" t="s">
        <v>15</v>
      </c>
      <c r="K1235" t="str">
        <f>VLOOKUP(tblSalaries[[#This Row],[Where do you work]],tblCountries[[Actual]:[Mapping]],2,FALSE)</f>
        <v>USA</v>
      </c>
      <c r="L1235" t="s">
        <v>25</v>
      </c>
      <c r="M1235">
        <v>6</v>
      </c>
    </row>
    <row r="1236" spans="2:13" ht="15" customHeight="1">
      <c r="B1236" t="s">
        <v>3239</v>
      </c>
      <c r="C1236" s="1">
        <v>41058.328425925924</v>
      </c>
      <c r="D1236" s="4">
        <v>65000</v>
      </c>
      <c r="E1236">
        <v>65000</v>
      </c>
      <c r="F1236" t="s">
        <v>86</v>
      </c>
      <c r="G1236" s="8">
        <f>tblSalaries[[#This Row],[clean Salary (in local currency)]]*VLOOKUP(tblSalaries[[#This Row],[Currency]],tblXrate[],2,FALSE)</f>
        <v>63918.498996971248</v>
      </c>
      <c r="H1236" t="s">
        <v>1409</v>
      </c>
      <c r="I1236" t="s">
        <v>52</v>
      </c>
      <c r="J1236" t="s">
        <v>88</v>
      </c>
      <c r="K1236" t="str">
        <f>VLOOKUP(tblSalaries[[#This Row],[Where do you work]],tblCountries[[Actual]:[Mapping]],2,FALSE)</f>
        <v>Canada</v>
      </c>
      <c r="L1236" t="s">
        <v>18</v>
      </c>
      <c r="M1236">
        <v>15</v>
      </c>
    </row>
    <row r="1237" spans="2:13" ht="15" customHeight="1">
      <c r="B1237" t="s">
        <v>3240</v>
      </c>
      <c r="C1237" s="1">
        <v>41058.331296296295</v>
      </c>
      <c r="D1237" s="4">
        <v>800000</v>
      </c>
      <c r="E1237">
        <v>9600000</v>
      </c>
      <c r="F1237" t="s">
        <v>1410</v>
      </c>
      <c r="G1237" s="8">
        <f>tblSalaries[[#This Row],[clean Salary (in local currency)]]*VLOOKUP(tblSalaries[[#This Row],[Currency]],tblXrate[],2,FALSE)</f>
        <v>7261.724659606657</v>
      </c>
      <c r="H1237" t="s">
        <v>20</v>
      </c>
      <c r="I1237" t="s">
        <v>20</v>
      </c>
      <c r="J1237" t="s">
        <v>1411</v>
      </c>
      <c r="K1237" t="str">
        <f>VLOOKUP(tblSalaries[[#This Row],[Where do you work]],tblCountries[[Actual]:[Mapping]],2,FALSE)</f>
        <v>Mongolia</v>
      </c>
      <c r="L1237" t="s">
        <v>13</v>
      </c>
      <c r="M1237">
        <v>2</v>
      </c>
    </row>
    <row r="1238" spans="2:13" ht="15" customHeight="1">
      <c r="B1238" t="s">
        <v>3241</v>
      </c>
      <c r="C1238" s="1">
        <v>41058.342430555553</v>
      </c>
      <c r="D1238" s="4" t="s">
        <v>1412</v>
      </c>
      <c r="E1238">
        <v>36000</v>
      </c>
      <c r="F1238" t="s">
        <v>3939</v>
      </c>
      <c r="G1238" s="8">
        <f>tblSalaries[[#This Row],[clean Salary (in local currency)]]*VLOOKUP(tblSalaries[[#This Row],[Currency]],tblXrate[],2,FALSE)</f>
        <v>11404.820437438224</v>
      </c>
      <c r="H1238" t="s">
        <v>1413</v>
      </c>
      <c r="I1238" t="s">
        <v>279</v>
      </c>
      <c r="J1238" t="s">
        <v>1131</v>
      </c>
      <c r="K1238" t="str">
        <f>VLOOKUP(tblSalaries[[#This Row],[Where do you work]],tblCountries[[Actual]:[Mapping]],2,FALSE)</f>
        <v>malaysia</v>
      </c>
      <c r="L1238" t="s">
        <v>9</v>
      </c>
      <c r="M1238">
        <v>2</v>
      </c>
    </row>
    <row r="1239" spans="2:13" ht="15" customHeight="1">
      <c r="B1239" t="s">
        <v>3242</v>
      </c>
      <c r="C1239" s="1">
        <v>41058.351284722223</v>
      </c>
      <c r="D1239" s="4" t="s">
        <v>1414</v>
      </c>
      <c r="E1239">
        <v>120000</v>
      </c>
      <c r="F1239" t="s">
        <v>6</v>
      </c>
      <c r="G1239" s="8">
        <f>tblSalaries[[#This Row],[clean Salary (in local currency)]]*VLOOKUP(tblSalaries[[#This Row],[Currency]],tblXrate[],2,FALSE)</f>
        <v>120000</v>
      </c>
      <c r="H1239" t="s">
        <v>1415</v>
      </c>
      <c r="I1239" t="s">
        <v>356</v>
      </c>
      <c r="J1239" t="s">
        <v>171</v>
      </c>
      <c r="K1239" t="str">
        <f>VLOOKUP(tblSalaries[[#This Row],[Where do you work]],tblCountries[[Actual]:[Mapping]],2,FALSE)</f>
        <v>Singapore</v>
      </c>
      <c r="L1239" t="s">
        <v>25</v>
      </c>
      <c r="M1239">
        <v>5</v>
      </c>
    </row>
    <row r="1240" spans="2:13" ht="15" customHeight="1">
      <c r="B1240" t="s">
        <v>3243</v>
      </c>
      <c r="C1240" s="1">
        <v>41058.361828703702</v>
      </c>
      <c r="D1240" s="4">
        <v>90000</v>
      </c>
      <c r="E1240">
        <v>90000</v>
      </c>
      <c r="F1240" t="s">
        <v>82</v>
      </c>
      <c r="G1240" s="8">
        <f>tblSalaries[[#This Row],[clean Salary (in local currency)]]*VLOOKUP(tblSalaries[[#This Row],[Currency]],tblXrate[],2,FALSE)</f>
        <v>91791.869076237213</v>
      </c>
      <c r="H1240" t="s">
        <v>207</v>
      </c>
      <c r="I1240" t="s">
        <v>20</v>
      </c>
      <c r="J1240" t="s">
        <v>84</v>
      </c>
      <c r="K1240" t="str">
        <f>VLOOKUP(tblSalaries[[#This Row],[Where do you work]],tblCountries[[Actual]:[Mapping]],2,FALSE)</f>
        <v>Australia</v>
      </c>
      <c r="L1240" t="s">
        <v>9</v>
      </c>
      <c r="M1240">
        <v>5</v>
      </c>
    </row>
    <row r="1241" spans="2:13" ht="15" customHeight="1">
      <c r="B1241" t="s">
        <v>3244</v>
      </c>
      <c r="C1241" s="1">
        <v>41058.361967592595</v>
      </c>
      <c r="D1241" s="4">
        <v>110000</v>
      </c>
      <c r="E1241">
        <v>110000</v>
      </c>
      <c r="F1241" t="s">
        <v>82</v>
      </c>
      <c r="G1241" s="8">
        <f>tblSalaries[[#This Row],[clean Salary (in local currency)]]*VLOOKUP(tblSalaries[[#This Row],[Currency]],tblXrate[],2,FALSE)</f>
        <v>112190.06220428993</v>
      </c>
      <c r="H1241" t="s">
        <v>20</v>
      </c>
      <c r="I1241" t="s">
        <v>20</v>
      </c>
      <c r="J1241" t="s">
        <v>84</v>
      </c>
      <c r="K1241" t="str">
        <f>VLOOKUP(tblSalaries[[#This Row],[Where do you work]],tblCountries[[Actual]:[Mapping]],2,FALSE)</f>
        <v>Australia</v>
      </c>
      <c r="L1241" t="s">
        <v>18</v>
      </c>
      <c r="M1241">
        <v>7</v>
      </c>
    </row>
    <row r="1242" spans="2:13" ht="15" customHeight="1">
      <c r="B1242" t="s">
        <v>3245</v>
      </c>
      <c r="C1242" s="1">
        <v>41058.366527777776</v>
      </c>
      <c r="D1242" s="4">
        <v>40000</v>
      </c>
      <c r="E1242">
        <v>40000</v>
      </c>
      <c r="F1242" t="s">
        <v>6</v>
      </c>
      <c r="G1242" s="8">
        <f>tblSalaries[[#This Row],[clean Salary (in local currency)]]*VLOOKUP(tblSalaries[[#This Row],[Currency]],tblXrate[],2,FALSE)</f>
        <v>40000</v>
      </c>
      <c r="H1242" t="s">
        <v>1416</v>
      </c>
      <c r="I1242" t="s">
        <v>52</v>
      </c>
      <c r="J1242" t="s">
        <v>15</v>
      </c>
      <c r="K1242" t="str">
        <f>VLOOKUP(tblSalaries[[#This Row],[Where do you work]],tblCountries[[Actual]:[Mapping]],2,FALSE)</f>
        <v>USA</v>
      </c>
      <c r="L1242" t="s">
        <v>18</v>
      </c>
      <c r="M1242">
        <v>18</v>
      </c>
    </row>
    <row r="1243" spans="2:13" ht="15" customHeight="1">
      <c r="B1243" t="s">
        <v>3246</v>
      </c>
      <c r="C1243" s="1">
        <v>41058.374780092592</v>
      </c>
      <c r="D1243" s="4">
        <v>107000</v>
      </c>
      <c r="E1243">
        <v>107000</v>
      </c>
      <c r="F1243" t="s">
        <v>6</v>
      </c>
      <c r="G1243" s="8">
        <f>tblSalaries[[#This Row],[clean Salary (in local currency)]]*VLOOKUP(tblSalaries[[#This Row],[Currency]],tblXrate[],2,FALSE)</f>
        <v>107000</v>
      </c>
      <c r="H1243" t="s">
        <v>1417</v>
      </c>
      <c r="I1243" t="s">
        <v>310</v>
      </c>
      <c r="J1243" t="s">
        <v>15</v>
      </c>
      <c r="K1243" t="str">
        <f>VLOOKUP(tblSalaries[[#This Row],[Where do you work]],tblCountries[[Actual]:[Mapping]],2,FALSE)</f>
        <v>USA</v>
      </c>
      <c r="L1243" t="s">
        <v>9</v>
      </c>
      <c r="M1243">
        <v>12</v>
      </c>
    </row>
    <row r="1244" spans="2:13" ht="15" customHeight="1">
      <c r="B1244" t="s">
        <v>3247</v>
      </c>
      <c r="C1244" s="1">
        <v>41058.385520833333</v>
      </c>
      <c r="D1244" s="4">
        <v>82000</v>
      </c>
      <c r="E1244">
        <v>82000</v>
      </c>
      <c r="F1244" t="s">
        <v>6</v>
      </c>
      <c r="G1244" s="8">
        <f>tblSalaries[[#This Row],[clean Salary (in local currency)]]*VLOOKUP(tblSalaries[[#This Row],[Currency]],tblXrate[],2,FALSE)</f>
        <v>82000</v>
      </c>
      <c r="H1244" t="s">
        <v>1418</v>
      </c>
      <c r="I1244" t="s">
        <v>52</v>
      </c>
      <c r="J1244" t="s">
        <v>15</v>
      </c>
      <c r="K1244" t="str">
        <f>VLOOKUP(tblSalaries[[#This Row],[Where do you work]],tblCountries[[Actual]:[Mapping]],2,FALSE)</f>
        <v>USA</v>
      </c>
      <c r="L1244" t="s">
        <v>9</v>
      </c>
      <c r="M1244">
        <v>10</v>
      </c>
    </row>
    <row r="1245" spans="2:13" ht="15" customHeight="1">
      <c r="B1245" t="s">
        <v>3248</v>
      </c>
      <c r="C1245" s="1">
        <v>41058.39271990741</v>
      </c>
      <c r="D1245" s="4">
        <v>100000</v>
      </c>
      <c r="E1245">
        <v>100000</v>
      </c>
      <c r="F1245" t="s">
        <v>82</v>
      </c>
      <c r="G1245" s="8">
        <f>tblSalaries[[#This Row],[clean Salary (in local currency)]]*VLOOKUP(tblSalaries[[#This Row],[Currency]],tblXrate[],2,FALSE)</f>
        <v>101990.96564026357</v>
      </c>
      <c r="H1245" t="s">
        <v>1419</v>
      </c>
      <c r="I1245" t="s">
        <v>356</v>
      </c>
      <c r="J1245" t="s">
        <v>84</v>
      </c>
      <c r="K1245" t="str">
        <f>VLOOKUP(tblSalaries[[#This Row],[Where do you work]],tblCountries[[Actual]:[Mapping]],2,FALSE)</f>
        <v>Australia</v>
      </c>
      <c r="L1245" t="s">
        <v>9</v>
      </c>
      <c r="M1245">
        <v>15</v>
      </c>
    </row>
    <row r="1246" spans="2:13" ht="15" customHeight="1">
      <c r="B1246" t="s">
        <v>3249</v>
      </c>
      <c r="C1246" s="1">
        <v>41058.40115740741</v>
      </c>
      <c r="D1246" s="4" t="s">
        <v>1420</v>
      </c>
      <c r="E1246">
        <v>43000</v>
      </c>
      <c r="F1246" t="s">
        <v>6</v>
      </c>
      <c r="G1246" s="8">
        <f>tblSalaries[[#This Row],[clean Salary (in local currency)]]*VLOOKUP(tblSalaries[[#This Row],[Currency]],tblXrate[],2,FALSE)</f>
        <v>43000</v>
      </c>
      <c r="H1246" t="s">
        <v>1421</v>
      </c>
      <c r="I1246" t="s">
        <v>52</v>
      </c>
      <c r="J1246" t="s">
        <v>84</v>
      </c>
      <c r="K1246" t="str">
        <f>VLOOKUP(tblSalaries[[#This Row],[Where do you work]],tblCountries[[Actual]:[Mapping]],2,FALSE)</f>
        <v>Australia</v>
      </c>
      <c r="L1246" t="s">
        <v>18</v>
      </c>
      <c r="M1246">
        <v>4</v>
      </c>
    </row>
    <row r="1247" spans="2:13" ht="15" customHeight="1">
      <c r="B1247" t="s">
        <v>3250</v>
      </c>
      <c r="C1247" s="1">
        <v>41058.401550925926</v>
      </c>
      <c r="D1247" s="4">
        <v>69000</v>
      </c>
      <c r="E1247">
        <v>69000</v>
      </c>
      <c r="F1247" t="s">
        <v>6</v>
      </c>
      <c r="G1247" s="8">
        <f>tblSalaries[[#This Row],[clean Salary (in local currency)]]*VLOOKUP(tblSalaries[[#This Row],[Currency]],tblXrate[],2,FALSE)</f>
        <v>69000</v>
      </c>
      <c r="H1247" t="s">
        <v>1422</v>
      </c>
      <c r="I1247" t="s">
        <v>488</v>
      </c>
      <c r="J1247" t="s">
        <v>15</v>
      </c>
      <c r="K1247" t="str">
        <f>VLOOKUP(tblSalaries[[#This Row],[Where do you work]],tblCountries[[Actual]:[Mapping]],2,FALSE)</f>
        <v>USA</v>
      </c>
      <c r="L1247" t="s">
        <v>9</v>
      </c>
      <c r="M1247">
        <v>20</v>
      </c>
    </row>
    <row r="1248" spans="2:13" ht="15" customHeight="1">
      <c r="B1248" t="s">
        <v>3251</v>
      </c>
      <c r="C1248" s="1">
        <v>41058.408182870371</v>
      </c>
      <c r="D1248" s="4">
        <v>30000</v>
      </c>
      <c r="E1248">
        <v>30000</v>
      </c>
      <c r="F1248" t="s">
        <v>6</v>
      </c>
      <c r="G1248" s="8">
        <f>tblSalaries[[#This Row],[clean Salary (in local currency)]]*VLOOKUP(tblSalaries[[#This Row],[Currency]],tblXrate[],2,FALSE)</f>
        <v>30000</v>
      </c>
      <c r="H1248" t="s">
        <v>1423</v>
      </c>
      <c r="I1248" t="s">
        <v>52</v>
      </c>
      <c r="J1248" t="s">
        <v>8</v>
      </c>
      <c r="K1248" t="str">
        <f>VLOOKUP(tblSalaries[[#This Row],[Where do you work]],tblCountries[[Actual]:[Mapping]],2,FALSE)</f>
        <v>India</v>
      </c>
      <c r="L1248" t="s">
        <v>18</v>
      </c>
      <c r="M1248">
        <v>3</v>
      </c>
    </row>
    <row r="1249" spans="2:13" ht="15" customHeight="1">
      <c r="B1249" t="s">
        <v>3252</v>
      </c>
      <c r="C1249" s="1">
        <v>41058.411134259259</v>
      </c>
      <c r="D1249" s="4" t="s">
        <v>1424</v>
      </c>
      <c r="E1249">
        <v>48000</v>
      </c>
      <c r="F1249" t="s">
        <v>82</v>
      </c>
      <c r="G1249" s="8">
        <f>tblSalaries[[#This Row],[clean Salary (in local currency)]]*VLOOKUP(tblSalaries[[#This Row],[Currency]],tblXrate[],2,FALSE)</f>
        <v>48955.663507326513</v>
      </c>
      <c r="H1249" t="s">
        <v>640</v>
      </c>
      <c r="I1249" t="s">
        <v>20</v>
      </c>
      <c r="J1249" t="s">
        <v>84</v>
      </c>
      <c r="K1249" t="str">
        <f>VLOOKUP(tblSalaries[[#This Row],[Where do you work]],tblCountries[[Actual]:[Mapping]],2,FALSE)</f>
        <v>Australia</v>
      </c>
      <c r="L1249" t="s">
        <v>25</v>
      </c>
      <c r="M1249">
        <v>2</v>
      </c>
    </row>
    <row r="1250" spans="2:13" ht="15" customHeight="1">
      <c r="B1250" t="s">
        <v>3253</v>
      </c>
      <c r="C1250" s="1">
        <v>41058.422465277778</v>
      </c>
      <c r="D1250" s="4">
        <v>70000</v>
      </c>
      <c r="E1250">
        <v>70000</v>
      </c>
      <c r="F1250" t="s">
        <v>6</v>
      </c>
      <c r="G1250" s="8">
        <f>tblSalaries[[#This Row],[clean Salary (in local currency)]]*VLOOKUP(tblSalaries[[#This Row],[Currency]],tblXrate[],2,FALSE)</f>
        <v>70000</v>
      </c>
      <c r="H1250" t="s">
        <v>201</v>
      </c>
      <c r="I1250" t="s">
        <v>52</v>
      </c>
      <c r="J1250" t="s">
        <v>15</v>
      </c>
      <c r="K1250" t="str">
        <f>VLOOKUP(tblSalaries[[#This Row],[Where do you work]],tblCountries[[Actual]:[Mapping]],2,FALSE)</f>
        <v>USA</v>
      </c>
      <c r="L1250" t="s">
        <v>9</v>
      </c>
      <c r="M1250">
        <v>8</v>
      </c>
    </row>
    <row r="1251" spans="2:13" ht="15" customHeight="1">
      <c r="B1251" t="s">
        <v>3254</v>
      </c>
      <c r="C1251" s="1">
        <v>41058.423344907409</v>
      </c>
      <c r="D1251" s="4">
        <v>45000</v>
      </c>
      <c r="E1251">
        <v>45000</v>
      </c>
      <c r="F1251" t="s">
        <v>6</v>
      </c>
      <c r="G1251" s="8">
        <f>tblSalaries[[#This Row],[clean Salary (in local currency)]]*VLOOKUP(tblSalaries[[#This Row],[Currency]],tblXrate[],2,FALSE)</f>
        <v>45000</v>
      </c>
      <c r="H1251" t="s">
        <v>1425</v>
      </c>
      <c r="I1251" t="s">
        <v>20</v>
      </c>
      <c r="J1251" t="s">
        <v>15</v>
      </c>
      <c r="K1251" t="str">
        <f>VLOOKUP(tblSalaries[[#This Row],[Where do you work]],tblCountries[[Actual]:[Mapping]],2,FALSE)</f>
        <v>USA</v>
      </c>
      <c r="L1251" t="s">
        <v>9</v>
      </c>
      <c r="M1251">
        <v>7</v>
      </c>
    </row>
    <row r="1252" spans="2:13" ht="15" customHeight="1">
      <c r="B1252" t="s">
        <v>3255</v>
      </c>
      <c r="C1252" s="1">
        <v>41058.424629629626</v>
      </c>
      <c r="D1252" s="4">
        <v>35000</v>
      </c>
      <c r="E1252">
        <v>35000</v>
      </c>
      <c r="F1252" t="s">
        <v>6</v>
      </c>
      <c r="G1252" s="8">
        <f>tblSalaries[[#This Row],[clean Salary (in local currency)]]*VLOOKUP(tblSalaries[[#This Row],[Currency]],tblXrate[],2,FALSE)</f>
        <v>35000</v>
      </c>
      <c r="H1252" t="s">
        <v>1426</v>
      </c>
      <c r="I1252" t="s">
        <v>4001</v>
      </c>
      <c r="J1252" t="s">
        <v>1131</v>
      </c>
      <c r="K1252" t="str">
        <f>VLOOKUP(tblSalaries[[#This Row],[Where do you work]],tblCountries[[Actual]:[Mapping]],2,FALSE)</f>
        <v>malaysia</v>
      </c>
      <c r="L1252" t="s">
        <v>13</v>
      </c>
      <c r="M1252">
        <v>12</v>
      </c>
    </row>
    <row r="1253" spans="2:13" ht="15" customHeight="1">
      <c r="B1253" t="s">
        <v>3256</v>
      </c>
      <c r="C1253" s="1">
        <v>41058.447094907409</v>
      </c>
      <c r="D1253" s="4">
        <v>500000</v>
      </c>
      <c r="E1253">
        <v>500000</v>
      </c>
      <c r="F1253" t="s">
        <v>40</v>
      </c>
      <c r="G1253" s="8">
        <f>tblSalaries[[#This Row],[clean Salary (in local currency)]]*VLOOKUP(tblSalaries[[#This Row],[Currency]],tblXrate[],2,FALSE)</f>
        <v>8903.9583437212841</v>
      </c>
      <c r="H1253" t="s">
        <v>1427</v>
      </c>
      <c r="I1253" t="s">
        <v>52</v>
      </c>
      <c r="J1253" t="s">
        <v>8</v>
      </c>
      <c r="K1253" t="str">
        <f>VLOOKUP(tblSalaries[[#This Row],[Where do you work]],tblCountries[[Actual]:[Mapping]],2,FALSE)</f>
        <v>India</v>
      </c>
      <c r="L1253" t="s">
        <v>18</v>
      </c>
      <c r="M1253">
        <v>29</v>
      </c>
    </row>
    <row r="1254" spans="2:13" ht="15" customHeight="1">
      <c r="B1254" t="s">
        <v>3257</v>
      </c>
      <c r="C1254" s="1">
        <v>41058.448449074072</v>
      </c>
      <c r="D1254" s="4" t="s">
        <v>1428</v>
      </c>
      <c r="E1254">
        <v>89500</v>
      </c>
      <c r="F1254" t="s">
        <v>3939</v>
      </c>
      <c r="G1254" s="8">
        <f>tblSalaries[[#This Row],[clean Salary (in local currency)]]*VLOOKUP(tblSalaries[[#This Row],[Currency]],tblXrate[],2,FALSE)</f>
        <v>28353.650809742252</v>
      </c>
      <c r="H1254" t="s">
        <v>52</v>
      </c>
      <c r="I1254" t="s">
        <v>52</v>
      </c>
      <c r="J1254" t="s">
        <v>1131</v>
      </c>
      <c r="K1254" t="str">
        <f>VLOOKUP(tblSalaries[[#This Row],[Where do you work]],tblCountries[[Actual]:[Mapping]],2,FALSE)</f>
        <v>malaysia</v>
      </c>
      <c r="L1254" t="s">
        <v>18</v>
      </c>
      <c r="M1254">
        <v>20</v>
      </c>
    </row>
    <row r="1255" spans="2:13" ht="15" customHeight="1">
      <c r="B1255" t="s">
        <v>3258</v>
      </c>
      <c r="C1255" s="1">
        <v>41058.450381944444</v>
      </c>
      <c r="D1255" s="4" t="s">
        <v>1429</v>
      </c>
      <c r="E1255">
        <v>11800</v>
      </c>
      <c r="F1255" t="s">
        <v>6</v>
      </c>
      <c r="G1255" s="8">
        <f>tblSalaries[[#This Row],[clean Salary (in local currency)]]*VLOOKUP(tblSalaries[[#This Row],[Currency]],tblXrate[],2,FALSE)</f>
        <v>11800</v>
      </c>
      <c r="H1255" t="s">
        <v>1430</v>
      </c>
      <c r="I1255" t="s">
        <v>20</v>
      </c>
      <c r="J1255" t="s">
        <v>8</v>
      </c>
      <c r="K1255" t="str">
        <f>VLOOKUP(tblSalaries[[#This Row],[Where do you work]],tblCountries[[Actual]:[Mapping]],2,FALSE)</f>
        <v>India</v>
      </c>
      <c r="L1255" t="s">
        <v>9</v>
      </c>
      <c r="M1255">
        <v>10</v>
      </c>
    </row>
    <row r="1256" spans="2:13" ht="15" customHeight="1">
      <c r="B1256" t="s">
        <v>3259</v>
      </c>
      <c r="C1256" s="1">
        <v>41058.452106481483</v>
      </c>
      <c r="D1256" s="4" t="s">
        <v>1431</v>
      </c>
      <c r="E1256">
        <v>360000</v>
      </c>
      <c r="F1256" t="s">
        <v>40</v>
      </c>
      <c r="G1256" s="8">
        <f>tblSalaries[[#This Row],[clean Salary (in local currency)]]*VLOOKUP(tblSalaries[[#This Row],[Currency]],tblXrate[],2,FALSE)</f>
        <v>6410.8500074793246</v>
      </c>
      <c r="H1256" t="s">
        <v>1432</v>
      </c>
      <c r="I1256" t="s">
        <v>52</v>
      </c>
      <c r="J1256" t="s">
        <v>8</v>
      </c>
      <c r="K1256" t="str">
        <f>VLOOKUP(tblSalaries[[#This Row],[Where do you work]],tblCountries[[Actual]:[Mapping]],2,FALSE)</f>
        <v>India</v>
      </c>
      <c r="L1256" t="s">
        <v>13</v>
      </c>
      <c r="M1256">
        <v>6</v>
      </c>
    </row>
    <row r="1257" spans="2:13" ht="15" customHeight="1">
      <c r="B1257" t="s">
        <v>3260</v>
      </c>
      <c r="C1257" s="1">
        <v>41058.45244212963</v>
      </c>
      <c r="D1257" s="4">
        <v>50000</v>
      </c>
      <c r="E1257">
        <v>50000</v>
      </c>
      <c r="F1257" t="s">
        <v>6</v>
      </c>
      <c r="G1257" s="8">
        <f>tblSalaries[[#This Row],[clean Salary (in local currency)]]*VLOOKUP(tblSalaries[[#This Row],[Currency]],tblXrate[],2,FALSE)</f>
        <v>50000</v>
      </c>
      <c r="H1257" t="s">
        <v>153</v>
      </c>
      <c r="I1257" t="s">
        <v>20</v>
      </c>
      <c r="J1257" t="s">
        <v>15</v>
      </c>
      <c r="K1257" t="str">
        <f>VLOOKUP(tblSalaries[[#This Row],[Where do you work]],tblCountries[[Actual]:[Mapping]],2,FALSE)</f>
        <v>USA</v>
      </c>
      <c r="L1257" t="s">
        <v>9</v>
      </c>
      <c r="M1257">
        <v>3</v>
      </c>
    </row>
    <row r="1258" spans="2:13" ht="15" customHeight="1">
      <c r="B1258" t="s">
        <v>3261</v>
      </c>
      <c r="C1258" s="1">
        <v>41058.458703703705</v>
      </c>
      <c r="D1258" s="4">
        <v>85000</v>
      </c>
      <c r="E1258">
        <v>85000</v>
      </c>
      <c r="F1258" t="s">
        <v>6</v>
      </c>
      <c r="G1258" s="8">
        <f>tblSalaries[[#This Row],[clean Salary (in local currency)]]*VLOOKUP(tblSalaries[[#This Row],[Currency]],tblXrate[],2,FALSE)</f>
        <v>85000</v>
      </c>
      <c r="H1258" t="s">
        <v>1433</v>
      </c>
      <c r="I1258" t="s">
        <v>52</v>
      </c>
      <c r="J1258" t="s">
        <v>1434</v>
      </c>
      <c r="K1258" t="str">
        <f>VLOOKUP(tblSalaries[[#This Row],[Where do you work]],tblCountries[[Actual]:[Mapping]],2,FALSE)</f>
        <v>Sri Lanka</v>
      </c>
      <c r="L1258" t="s">
        <v>13</v>
      </c>
      <c r="M1258">
        <v>10</v>
      </c>
    </row>
    <row r="1259" spans="2:13" ht="15" customHeight="1">
      <c r="B1259" t="s">
        <v>3262</v>
      </c>
      <c r="C1259" s="1">
        <v>41058.483252314814</v>
      </c>
      <c r="D1259" s="4" t="s">
        <v>1435</v>
      </c>
      <c r="E1259">
        <v>1000000</v>
      </c>
      <c r="F1259" t="s">
        <v>40</v>
      </c>
      <c r="G1259" s="8">
        <f>tblSalaries[[#This Row],[clean Salary (in local currency)]]*VLOOKUP(tblSalaries[[#This Row],[Currency]],tblXrate[],2,FALSE)</f>
        <v>17807.916687442568</v>
      </c>
      <c r="H1259" t="s">
        <v>52</v>
      </c>
      <c r="I1259" t="s">
        <v>52</v>
      </c>
      <c r="J1259" t="s">
        <v>8</v>
      </c>
      <c r="K1259" t="str">
        <f>VLOOKUP(tblSalaries[[#This Row],[Where do you work]],tblCountries[[Actual]:[Mapping]],2,FALSE)</f>
        <v>India</v>
      </c>
      <c r="L1259" t="s">
        <v>18</v>
      </c>
      <c r="M1259">
        <v>10</v>
      </c>
    </row>
    <row r="1260" spans="2:13" ht="15" customHeight="1">
      <c r="B1260" t="s">
        <v>3263</v>
      </c>
      <c r="C1260" s="1">
        <v>41058.49082175926</v>
      </c>
      <c r="D1260" s="4" t="s">
        <v>1436</v>
      </c>
      <c r="E1260">
        <v>900000</v>
      </c>
      <c r="F1260" t="s">
        <v>40</v>
      </c>
      <c r="G1260" s="8">
        <f>tblSalaries[[#This Row],[clean Salary (in local currency)]]*VLOOKUP(tblSalaries[[#This Row],[Currency]],tblXrate[],2,FALSE)</f>
        <v>16027.125018698311</v>
      </c>
      <c r="H1260" t="s">
        <v>1437</v>
      </c>
      <c r="I1260" t="s">
        <v>488</v>
      </c>
      <c r="J1260" t="s">
        <v>8</v>
      </c>
      <c r="K1260" t="str">
        <f>VLOOKUP(tblSalaries[[#This Row],[Where do you work]],tblCountries[[Actual]:[Mapping]],2,FALSE)</f>
        <v>India</v>
      </c>
      <c r="L1260" t="s">
        <v>13</v>
      </c>
      <c r="M1260">
        <v>8</v>
      </c>
    </row>
    <row r="1261" spans="2:13" ht="15" customHeight="1">
      <c r="B1261" t="s">
        <v>3264</v>
      </c>
      <c r="C1261" s="1">
        <v>41058.494155092594</v>
      </c>
      <c r="D1261" s="4">
        <v>192000</v>
      </c>
      <c r="E1261">
        <v>192000</v>
      </c>
      <c r="F1261" t="s">
        <v>6</v>
      </c>
      <c r="G1261" s="8">
        <f>tblSalaries[[#This Row],[clean Salary (in local currency)]]*VLOOKUP(tblSalaries[[#This Row],[Currency]],tblXrate[],2,FALSE)</f>
        <v>192000</v>
      </c>
      <c r="H1261" t="s">
        <v>1438</v>
      </c>
      <c r="I1261" t="s">
        <v>4001</v>
      </c>
      <c r="J1261" t="s">
        <v>15</v>
      </c>
      <c r="K1261" t="str">
        <f>VLOOKUP(tblSalaries[[#This Row],[Where do you work]],tblCountries[[Actual]:[Mapping]],2,FALSE)</f>
        <v>USA</v>
      </c>
      <c r="L1261" t="s">
        <v>13</v>
      </c>
      <c r="M1261">
        <v>27</v>
      </c>
    </row>
    <row r="1262" spans="2:13" ht="15" customHeight="1">
      <c r="B1262" t="s">
        <v>3265</v>
      </c>
      <c r="C1262" s="1">
        <v>41058.509745370371</v>
      </c>
      <c r="D1262" s="4">
        <v>54000</v>
      </c>
      <c r="E1262">
        <v>54000</v>
      </c>
      <c r="F1262" t="s">
        <v>6</v>
      </c>
      <c r="G1262" s="8">
        <f>tblSalaries[[#This Row],[clean Salary (in local currency)]]*VLOOKUP(tblSalaries[[#This Row],[Currency]],tblXrate[],2,FALSE)</f>
        <v>54000</v>
      </c>
      <c r="H1262" t="s">
        <v>1439</v>
      </c>
      <c r="I1262" t="s">
        <v>20</v>
      </c>
      <c r="J1262" t="s">
        <v>15</v>
      </c>
      <c r="K1262" t="str">
        <f>VLOOKUP(tblSalaries[[#This Row],[Where do you work]],tblCountries[[Actual]:[Mapping]],2,FALSE)</f>
        <v>USA</v>
      </c>
      <c r="L1262" t="s">
        <v>13</v>
      </c>
      <c r="M1262">
        <v>6</v>
      </c>
    </row>
    <row r="1263" spans="2:13" ht="15" customHeight="1">
      <c r="B1263" t="s">
        <v>3266</v>
      </c>
      <c r="C1263" s="1">
        <v>41058.511886574073</v>
      </c>
      <c r="D1263" s="4">
        <v>18000</v>
      </c>
      <c r="E1263">
        <v>18000</v>
      </c>
      <c r="F1263" t="s">
        <v>6</v>
      </c>
      <c r="G1263" s="8">
        <f>tblSalaries[[#This Row],[clean Salary (in local currency)]]*VLOOKUP(tblSalaries[[#This Row],[Currency]],tblXrate[],2,FALSE)</f>
        <v>18000</v>
      </c>
      <c r="H1263" t="s">
        <v>52</v>
      </c>
      <c r="I1263" t="s">
        <v>52</v>
      </c>
      <c r="J1263" t="s">
        <v>8</v>
      </c>
      <c r="K1263" t="str">
        <f>VLOOKUP(tblSalaries[[#This Row],[Where do you work]],tblCountries[[Actual]:[Mapping]],2,FALSE)</f>
        <v>India</v>
      </c>
      <c r="L1263" t="s">
        <v>9</v>
      </c>
      <c r="M1263">
        <v>12</v>
      </c>
    </row>
    <row r="1264" spans="2:13" ht="15" customHeight="1">
      <c r="B1264" t="s">
        <v>3267</v>
      </c>
      <c r="C1264" s="1">
        <v>41058.513645833336</v>
      </c>
      <c r="D1264" s="4" t="s">
        <v>1440</v>
      </c>
      <c r="E1264">
        <v>300000</v>
      </c>
      <c r="F1264" t="s">
        <v>40</v>
      </c>
      <c r="G1264" s="8">
        <f>tblSalaries[[#This Row],[clean Salary (in local currency)]]*VLOOKUP(tblSalaries[[#This Row],[Currency]],tblXrate[],2,FALSE)</f>
        <v>5342.3750062327708</v>
      </c>
      <c r="H1264" t="s">
        <v>1441</v>
      </c>
      <c r="I1264" t="s">
        <v>3999</v>
      </c>
      <c r="J1264" t="s">
        <v>8</v>
      </c>
      <c r="K1264" t="str">
        <f>VLOOKUP(tblSalaries[[#This Row],[Where do you work]],tblCountries[[Actual]:[Mapping]],2,FALSE)</f>
        <v>India</v>
      </c>
      <c r="L1264" t="s">
        <v>18</v>
      </c>
      <c r="M1264">
        <v>5</v>
      </c>
    </row>
    <row r="1265" spans="2:13" ht="15" customHeight="1">
      <c r="B1265" t="s">
        <v>3268</v>
      </c>
      <c r="C1265" s="1">
        <v>41058.51425925926</v>
      </c>
      <c r="D1265" s="4" t="s">
        <v>1442</v>
      </c>
      <c r="E1265">
        <v>400000</v>
      </c>
      <c r="F1265" t="s">
        <v>40</v>
      </c>
      <c r="G1265" s="8">
        <f>tblSalaries[[#This Row],[clean Salary (in local currency)]]*VLOOKUP(tblSalaries[[#This Row],[Currency]],tblXrate[],2,FALSE)</f>
        <v>7123.1666749770275</v>
      </c>
      <c r="H1265" t="s">
        <v>767</v>
      </c>
      <c r="I1265" t="s">
        <v>52</v>
      </c>
      <c r="J1265" t="s">
        <v>8</v>
      </c>
      <c r="K1265" t="str">
        <f>VLOOKUP(tblSalaries[[#This Row],[Where do you work]],tblCountries[[Actual]:[Mapping]],2,FALSE)</f>
        <v>India</v>
      </c>
      <c r="L1265" t="s">
        <v>13</v>
      </c>
      <c r="M1265">
        <v>3</v>
      </c>
    </row>
    <row r="1266" spans="2:13" ht="15" customHeight="1">
      <c r="B1266" t="s">
        <v>3269</v>
      </c>
      <c r="C1266" s="1">
        <v>41058.519918981481</v>
      </c>
      <c r="D1266" s="4">
        <v>15000</v>
      </c>
      <c r="E1266">
        <v>15000</v>
      </c>
      <c r="F1266" t="s">
        <v>6</v>
      </c>
      <c r="G1266" s="8">
        <f>tblSalaries[[#This Row],[clean Salary (in local currency)]]*VLOOKUP(tblSalaries[[#This Row],[Currency]],tblXrate[],2,FALSE)</f>
        <v>15000</v>
      </c>
      <c r="H1266" t="s">
        <v>1443</v>
      </c>
      <c r="I1266" t="s">
        <v>52</v>
      </c>
      <c r="J1266" t="s">
        <v>1444</v>
      </c>
      <c r="K1266" t="str">
        <f>VLOOKUP(tblSalaries[[#This Row],[Where do you work]],tblCountries[[Actual]:[Mapping]],2,FALSE)</f>
        <v>Myanmar</v>
      </c>
      <c r="L1266" t="s">
        <v>9</v>
      </c>
      <c r="M1266">
        <v>10</v>
      </c>
    </row>
    <row r="1267" spans="2:13" ht="15" customHeight="1">
      <c r="B1267" t="s">
        <v>3270</v>
      </c>
      <c r="C1267" s="1">
        <v>41058.520277777781</v>
      </c>
      <c r="D1267" s="4" t="s">
        <v>1445</v>
      </c>
      <c r="E1267">
        <v>14000</v>
      </c>
      <c r="F1267" t="s">
        <v>6</v>
      </c>
      <c r="G1267" s="8">
        <f>tblSalaries[[#This Row],[clean Salary (in local currency)]]*VLOOKUP(tblSalaries[[#This Row],[Currency]],tblXrate[],2,FALSE)</f>
        <v>14000</v>
      </c>
      <c r="H1267" t="s">
        <v>1446</v>
      </c>
      <c r="I1267" t="s">
        <v>20</v>
      </c>
      <c r="J1267" t="s">
        <v>8</v>
      </c>
      <c r="K1267" t="str">
        <f>VLOOKUP(tblSalaries[[#This Row],[Where do you work]],tblCountries[[Actual]:[Mapping]],2,FALSE)</f>
        <v>India</v>
      </c>
      <c r="L1267" t="s">
        <v>9</v>
      </c>
      <c r="M1267">
        <v>12</v>
      </c>
    </row>
    <row r="1268" spans="2:13" ht="15" customHeight="1">
      <c r="B1268" t="s">
        <v>3271</v>
      </c>
      <c r="C1268" s="1">
        <v>41058.546180555553</v>
      </c>
      <c r="D1268" s="4">
        <v>8000</v>
      </c>
      <c r="E1268">
        <v>8000</v>
      </c>
      <c r="F1268" t="s">
        <v>6</v>
      </c>
      <c r="G1268" s="8">
        <f>tblSalaries[[#This Row],[clean Salary (in local currency)]]*VLOOKUP(tblSalaries[[#This Row],[Currency]],tblXrate[],2,FALSE)</f>
        <v>8000</v>
      </c>
      <c r="H1268" t="s">
        <v>153</v>
      </c>
      <c r="I1268" t="s">
        <v>20</v>
      </c>
      <c r="J1268" t="s">
        <v>8</v>
      </c>
      <c r="K1268" t="str">
        <f>VLOOKUP(tblSalaries[[#This Row],[Where do you work]],tblCountries[[Actual]:[Mapping]],2,FALSE)</f>
        <v>India</v>
      </c>
      <c r="L1268" t="s">
        <v>13</v>
      </c>
      <c r="M1268">
        <v>4</v>
      </c>
    </row>
    <row r="1269" spans="2:13" ht="15" customHeight="1">
      <c r="B1269" t="s">
        <v>3272</v>
      </c>
      <c r="C1269" s="1">
        <v>41058.551342592589</v>
      </c>
      <c r="D1269" s="4">
        <v>12500</v>
      </c>
      <c r="E1269">
        <v>12500</v>
      </c>
      <c r="F1269" t="s">
        <v>6</v>
      </c>
      <c r="G1269" s="8">
        <f>tblSalaries[[#This Row],[clean Salary (in local currency)]]*VLOOKUP(tblSalaries[[#This Row],[Currency]],tblXrate[],2,FALSE)</f>
        <v>12500</v>
      </c>
      <c r="H1269" t="s">
        <v>67</v>
      </c>
      <c r="I1269" t="s">
        <v>67</v>
      </c>
      <c r="J1269" t="s">
        <v>347</v>
      </c>
      <c r="K1269" t="str">
        <f>VLOOKUP(tblSalaries[[#This Row],[Where do you work]],tblCountries[[Actual]:[Mapping]],2,FALSE)</f>
        <v>Philippines</v>
      </c>
      <c r="L1269" t="s">
        <v>18</v>
      </c>
      <c r="M1269">
        <v>7</v>
      </c>
    </row>
    <row r="1270" spans="2:13" ht="15" customHeight="1">
      <c r="B1270" t="s">
        <v>3273</v>
      </c>
      <c r="C1270" s="1">
        <v>41058.55228009259</v>
      </c>
      <c r="D1270" s="4">
        <v>140000</v>
      </c>
      <c r="E1270">
        <v>140000</v>
      </c>
      <c r="F1270" t="s">
        <v>6</v>
      </c>
      <c r="G1270" s="8">
        <f>tblSalaries[[#This Row],[clean Salary (in local currency)]]*VLOOKUP(tblSalaries[[#This Row],[Currency]],tblXrate[],2,FALSE)</f>
        <v>140000</v>
      </c>
      <c r="H1270" t="s">
        <v>89</v>
      </c>
      <c r="I1270" t="s">
        <v>310</v>
      </c>
      <c r="J1270" t="s">
        <v>15</v>
      </c>
      <c r="K1270" t="str">
        <f>VLOOKUP(tblSalaries[[#This Row],[Where do you work]],tblCountries[[Actual]:[Mapping]],2,FALSE)</f>
        <v>USA</v>
      </c>
      <c r="L1270" t="s">
        <v>9</v>
      </c>
      <c r="M1270">
        <v>12</v>
      </c>
    </row>
    <row r="1271" spans="2:13" ht="15" customHeight="1">
      <c r="B1271" t="s">
        <v>3274</v>
      </c>
      <c r="C1271" s="1">
        <v>41058.553298611114</v>
      </c>
      <c r="D1271" s="4">
        <v>1000</v>
      </c>
      <c r="E1271">
        <v>12000</v>
      </c>
      <c r="F1271" t="s">
        <v>6</v>
      </c>
      <c r="G1271" s="8">
        <f>tblSalaries[[#This Row],[clean Salary (in local currency)]]*VLOOKUP(tblSalaries[[#This Row],[Currency]],tblXrate[],2,FALSE)</f>
        <v>12000</v>
      </c>
      <c r="H1271" t="s">
        <v>1447</v>
      </c>
      <c r="I1271" t="s">
        <v>356</v>
      </c>
      <c r="J1271" t="s">
        <v>1448</v>
      </c>
      <c r="K1271" t="str">
        <f>VLOOKUP(tblSalaries[[#This Row],[Where do you work]],tblCountries[[Actual]:[Mapping]],2,FALSE)</f>
        <v>Pakistan</v>
      </c>
      <c r="L1271" t="s">
        <v>9</v>
      </c>
      <c r="M1271">
        <v>1</v>
      </c>
    </row>
    <row r="1272" spans="2:13" ht="15" customHeight="1">
      <c r="B1272" t="s">
        <v>3275</v>
      </c>
      <c r="C1272" s="1">
        <v>41058.553460648145</v>
      </c>
      <c r="D1272" s="4" t="s">
        <v>1449</v>
      </c>
      <c r="E1272">
        <v>30000</v>
      </c>
      <c r="F1272" t="s">
        <v>22</v>
      </c>
      <c r="G1272" s="8">
        <f>tblSalaries[[#This Row],[clean Salary (in local currency)]]*VLOOKUP(tblSalaries[[#This Row],[Currency]],tblXrate[],2,FALSE)</f>
        <v>38111.983169748237</v>
      </c>
      <c r="H1272" t="s">
        <v>1450</v>
      </c>
      <c r="I1272" t="s">
        <v>20</v>
      </c>
      <c r="J1272" t="s">
        <v>59</v>
      </c>
      <c r="K1272" t="str">
        <f>VLOOKUP(tblSalaries[[#This Row],[Where do you work]],tblCountries[[Actual]:[Mapping]],2,FALSE)</f>
        <v>Belgium</v>
      </c>
      <c r="L1272" t="s">
        <v>18</v>
      </c>
      <c r="M1272">
        <v>15</v>
      </c>
    </row>
    <row r="1273" spans="2:13" ht="15" customHeight="1">
      <c r="B1273" t="s">
        <v>3276</v>
      </c>
      <c r="C1273" s="1">
        <v>41058.558159722219</v>
      </c>
      <c r="D1273" s="4" t="s">
        <v>1451</v>
      </c>
      <c r="E1273">
        <v>600000</v>
      </c>
      <c r="F1273" t="s">
        <v>40</v>
      </c>
      <c r="G1273" s="8">
        <f>tblSalaries[[#This Row],[clean Salary (in local currency)]]*VLOOKUP(tblSalaries[[#This Row],[Currency]],tblXrate[],2,FALSE)</f>
        <v>10684.750012465542</v>
      </c>
      <c r="H1273" t="s">
        <v>1452</v>
      </c>
      <c r="I1273" t="s">
        <v>52</v>
      </c>
      <c r="J1273" t="s">
        <v>8</v>
      </c>
      <c r="K1273" t="str">
        <f>VLOOKUP(tblSalaries[[#This Row],[Where do you work]],tblCountries[[Actual]:[Mapping]],2,FALSE)</f>
        <v>India</v>
      </c>
      <c r="L1273" t="s">
        <v>18</v>
      </c>
      <c r="M1273">
        <v>2</v>
      </c>
    </row>
    <row r="1274" spans="2:13" ht="15" customHeight="1">
      <c r="B1274" t="s">
        <v>3277</v>
      </c>
      <c r="C1274" s="1">
        <v>41058.569548611114</v>
      </c>
      <c r="D1274" s="4" t="s">
        <v>1453</v>
      </c>
      <c r="E1274">
        <v>350000</v>
      </c>
      <c r="F1274" t="s">
        <v>40</v>
      </c>
      <c r="G1274" s="8">
        <f>tblSalaries[[#This Row],[clean Salary (in local currency)]]*VLOOKUP(tblSalaries[[#This Row],[Currency]],tblXrate[],2,FALSE)</f>
        <v>6232.7708406048987</v>
      </c>
      <c r="H1274" t="s">
        <v>1454</v>
      </c>
      <c r="I1274" t="s">
        <v>20</v>
      </c>
      <c r="J1274" t="s">
        <v>8</v>
      </c>
      <c r="K1274" t="str">
        <f>VLOOKUP(tblSalaries[[#This Row],[Where do you work]],tblCountries[[Actual]:[Mapping]],2,FALSE)</f>
        <v>India</v>
      </c>
      <c r="L1274" t="s">
        <v>9</v>
      </c>
      <c r="M1274">
        <v>1.5</v>
      </c>
    </row>
    <row r="1275" spans="2:13" ht="15" customHeight="1">
      <c r="B1275" t="s">
        <v>3278</v>
      </c>
      <c r="C1275" s="1">
        <v>41058.577928240738</v>
      </c>
      <c r="D1275" s="4">
        <v>45000</v>
      </c>
      <c r="E1275">
        <v>45000</v>
      </c>
      <c r="F1275" t="s">
        <v>6</v>
      </c>
      <c r="G1275" s="8">
        <f>tblSalaries[[#This Row],[clean Salary (in local currency)]]*VLOOKUP(tblSalaries[[#This Row],[Currency]],tblXrate[],2,FALSE)</f>
        <v>45000</v>
      </c>
      <c r="H1275" t="s">
        <v>1455</v>
      </c>
      <c r="I1275" t="s">
        <v>20</v>
      </c>
      <c r="J1275" t="s">
        <v>17</v>
      </c>
      <c r="K1275" t="str">
        <f>VLOOKUP(tblSalaries[[#This Row],[Where do you work]],tblCountries[[Actual]:[Mapping]],2,FALSE)</f>
        <v>Pakistan</v>
      </c>
      <c r="L1275" t="s">
        <v>13</v>
      </c>
      <c r="M1275">
        <v>8</v>
      </c>
    </row>
    <row r="1276" spans="2:13" ht="15" customHeight="1">
      <c r="B1276" t="s">
        <v>3279</v>
      </c>
      <c r="C1276" s="1">
        <v>41058.579155092593</v>
      </c>
      <c r="D1276" s="4">
        <v>80000</v>
      </c>
      <c r="E1276">
        <v>80000</v>
      </c>
      <c r="F1276" t="s">
        <v>6</v>
      </c>
      <c r="G1276" s="8">
        <f>tblSalaries[[#This Row],[clean Salary (in local currency)]]*VLOOKUP(tblSalaries[[#This Row],[Currency]],tblXrate[],2,FALSE)</f>
        <v>80000</v>
      </c>
      <c r="H1276" t="s">
        <v>52</v>
      </c>
      <c r="I1276" t="s">
        <v>52</v>
      </c>
      <c r="J1276" t="s">
        <v>15</v>
      </c>
      <c r="K1276" t="str">
        <f>VLOOKUP(tblSalaries[[#This Row],[Where do you work]],tblCountries[[Actual]:[Mapping]],2,FALSE)</f>
        <v>USA</v>
      </c>
      <c r="L1276" t="s">
        <v>25</v>
      </c>
      <c r="M1276">
        <v>6</v>
      </c>
    </row>
    <row r="1277" spans="2:13" ht="15" customHeight="1">
      <c r="B1277" t="s">
        <v>3280</v>
      </c>
      <c r="C1277" s="1">
        <v>41058.579606481479</v>
      </c>
      <c r="D1277" s="4" t="s">
        <v>1456</v>
      </c>
      <c r="E1277">
        <v>1500000</v>
      </c>
      <c r="F1277" t="s">
        <v>40</v>
      </c>
      <c r="G1277" s="8">
        <f>tblSalaries[[#This Row],[clean Salary (in local currency)]]*VLOOKUP(tblSalaries[[#This Row],[Currency]],tblXrate[],2,FALSE)</f>
        <v>26711.875031163851</v>
      </c>
      <c r="H1277" t="s">
        <v>20</v>
      </c>
      <c r="I1277" t="s">
        <v>20</v>
      </c>
      <c r="J1277" t="s">
        <v>8</v>
      </c>
      <c r="K1277" t="str">
        <f>VLOOKUP(tblSalaries[[#This Row],[Where do you work]],tblCountries[[Actual]:[Mapping]],2,FALSE)</f>
        <v>India</v>
      </c>
      <c r="L1277" t="s">
        <v>9</v>
      </c>
      <c r="M1277">
        <v>7</v>
      </c>
    </row>
    <row r="1278" spans="2:13" ht="15" customHeight="1">
      <c r="B1278" t="s">
        <v>3281</v>
      </c>
      <c r="C1278" s="1">
        <v>41058.582291666666</v>
      </c>
      <c r="D1278" s="4" t="s">
        <v>1457</v>
      </c>
      <c r="E1278">
        <v>100000</v>
      </c>
      <c r="F1278" t="s">
        <v>6</v>
      </c>
      <c r="G1278" s="8">
        <f>tblSalaries[[#This Row],[clean Salary (in local currency)]]*VLOOKUP(tblSalaries[[#This Row],[Currency]],tblXrate[],2,FALSE)</f>
        <v>100000</v>
      </c>
      <c r="H1278" t="s">
        <v>207</v>
      </c>
      <c r="I1278" t="s">
        <v>20</v>
      </c>
      <c r="J1278" t="s">
        <v>1458</v>
      </c>
      <c r="K1278" t="str">
        <f>VLOOKUP(tblSalaries[[#This Row],[Where do you work]],tblCountries[[Actual]:[Mapping]],2,FALSE)</f>
        <v>Uganda</v>
      </c>
      <c r="L1278" t="s">
        <v>9</v>
      </c>
      <c r="M1278">
        <v>17</v>
      </c>
    </row>
    <row r="1279" spans="2:13" ht="15" customHeight="1">
      <c r="B1279" t="s">
        <v>3282</v>
      </c>
      <c r="C1279" s="1">
        <v>41058.582800925928</v>
      </c>
      <c r="D1279" s="4">
        <v>68000</v>
      </c>
      <c r="E1279">
        <v>68000</v>
      </c>
      <c r="F1279" t="s">
        <v>82</v>
      </c>
      <c r="G1279" s="8">
        <f>tblSalaries[[#This Row],[clean Salary (in local currency)]]*VLOOKUP(tblSalaries[[#This Row],[Currency]],tblXrate[],2,FALSE)</f>
        <v>69353.856635379227</v>
      </c>
      <c r="H1279" t="s">
        <v>1459</v>
      </c>
      <c r="I1279" t="s">
        <v>52</v>
      </c>
      <c r="J1279" t="s">
        <v>84</v>
      </c>
      <c r="K1279" t="str">
        <f>VLOOKUP(tblSalaries[[#This Row],[Where do you work]],tblCountries[[Actual]:[Mapping]],2,FALSE)</f>
        <v>Australia</v>
      </c>
      <c r="L1279" t="s">
        <v>9</v>
      </c>
      <c r="M1279">
        <v>10</v>
      </c>
    </row>
    <row r="1280" spans="2:13" ht="15" customHeight="1">
      <c r="B1280" t="s">
        <v>3283</v>
      </c>
      <c r="C1280" s="1">
        <v>41058.590601851851</v>
      </c>
      <c r="D1280" s="4" t="s">
        <v>1460</v>
      </c>
      <c r="E1280">
        <v>49000</v>
      </c>
      <c r="F1280" t="s">
        <v>82</v>
      </c>
      <c r="G1280" s="8">
        <f>tblSalaries[[#This Row],[clean Salary (in local currency)]]*VLOOKUP(tblSalaries[[#This Row],[Currency]],tblXrate[],2,FALSE)</f>
        <v>49975.573163729154</v>
      </c>
      <c r="H1280" t="s">
        <v>1461</v>
      </c>
      <c r="I1280" t="s">
        <v>488</v>
      </c>
      <c r="J1280" t="s">
        <v>84</v>
      </c>
      <c r="K1280" t="str">
        <f>VLOOKUP(tblSalaries[[#This Row],[Where do you work]],tblCountries[[Actual]:[Mapping]],2,FALSE)</f>
        <v>Australia</v>
      </c>
      <c r="L1280" t="s">
        <v>9</v>
      </c>
      <c r="M1280">
        <v>30</v>
      </c>
    </row>
    <row r="1281" spans="2:13" ht="15" customHeight="1">
      <c r="B1281" t="s">
        <v>3284</v>
      </c>
      <c r="C1281" s="1">
        <v>41058.594513888886</v>
      </c>
      <c r="D1281" s="4" t="s">
        <v>1462</v>
      </c>
      <c r="E1281">
        <v>575000</v>
      </c>
      <c r="F1281" t="s">
        <v>40</v>
      </c>
      <c r="G1281" s="8">
        <f>tblSalaries[[#This Row],[clean Salary (in local currency)]]*VLOOKUP(tblSalaries[[#This Row],[Currency]],tblXrate[],2,FALSE)</f>
        <v>10239.552095279476</v>
      </c>
      <c r="H1281" t="s">
        <v>1463</v>
      </c>
      <c r="I1281" t="s">
        <v>52</v>
      </c>
      <c r="J1281" t="s">
        <v>8</v>
      </c>
      <c r="K1281" t="str">
        <f>VLOOKUP(tblSalaries[[#This Row],[Where do you work]],tblCountries[[Actual]:[Mapping]],2,FALSE)</f>
        <v>India</v>
      </c>
      <c r="L1281" t="s">
        <v>18</v>
      </c>
      <c r="M1281">
        <v>5</v>
      </c>
    </row>
    <row r="1282" spans="2:13" ht="15" customHeight="1">
      <c r="B1282" t="s">
        <v>3285</v>
      </c>
      <c r="C1282" s="1">
        <v>41058.607430555552</v>
      </c>
      <c r="D1282" s="4" t="s">
        <v>1464</v>
      </c>
      <c r="E1282">
        <v>500000</v>
      </c>
      <c r="F1282" t="s">
        <v>40</v>
      </c>
      <c r="G1282" s="8">
        <f>tblSalaries[[#This Row],[clean Salary (in local currency)]]*VLOOKUP(tblSalaries[[#This Row],[Currency]],tblXrate[],2,FALSE)</f>
        <v>8903.9583437212841</v>
      </c>
      <c r="H1282" t="s">
        <v>1465</v>
      </c>
      <c r="I1282" t="s">
        <v>279</v>
      </c>
      <c r="J1282" t="s">
        <v>8</v>
      </c>
      <c r="K1282" t="str">
        <f>VLOOKUP(tblSalaries[[#This Row],[Where do you work]],tblCountries[[Actual]:[Mapping]],2,FALSE)</f>
        <v>India</v>
      </c>
      <c r="L1282" t="s">
        <v>9</v>
      </c>
      <c r="M1282">
        <v>2</v>
      </c>
    </row>
    <row r="1283" spans="2:13" ht="15" customHeight="1">
      <c r="B1283" t="s">
        <v>3286</v>
      </c>
      <c r="C1283" s="1">
        <v>41058.621770833335</v>
      </c>
      <c r="D1283" s="4" t="s">
        <v>1466</v>
      </c>
      <c r="E1283">
        <v>36000</v>
      </c>
      <c r="F1283" t="s">
        <v>6</v>
      </c>
      <c r="G1283" s="8">
        <f>tblSalaries[[#This Row],[clean Salary (in local currency)]]*VLOOKUP(tblSalaries[[#This Row],[Currency]],tblXrate[],2,FALSE)</f>
        <v>36000</v>
      </c>
      <c r="H1283" t="s">
        <v>263</v>
      </c>
      <c r="I1283" t="s">
        <v>20</v>
      </c>
      <c r="J1283" t="s">
        <v>1176</v>
      </c>
      <c r="K1283" t="str">
        <f>VLOOKUP(tblSalaries[[#This Row],[Where do you work]],tblCountries[[Actual]:[Mapping]],2,FALSE)</f>
        <v>Kuwait</v>
      </c>
      <c r="L1283" t="s">
        <v>18</v>
      </c>
      <c r="M1283">
        <v>10</v>
      </c>
    </row>
    <row r="1284" spans="2:13" ht="15" customHeight="1">
      <c r="B1284" t="s">
        <v>3287</v>
      </c>
      <c r="C1284" s="1">
        <v>41058.621863425928</v>
      </c>
      <c r="D1284" s="4" t="s">
        <v>1467</v>
      </c>
      <c r="E1284">
        <v>210000</v>
      </c>
      <c r="F1284" t="s">
        <v>40</v>
      </c>
      <c r="G1284" s="8">
        <f>tblSalaries[[#This Row],[clean Salary (in local currency)]]*VLOOKUP(tblSalaries[[#This Row],[Currency]],tblXrate[],2,FALSE)</f>
        <v>3739.6625043629392</v>
      </c>
      <c r="H1284" t="s">
        <v>1468</v>
      </c>
      <c r="I1284" t="s">
        <v>3999</v>
      </c>
      <c r="J1284" t="s">
        <v>8</v>
      </c>
      <c r="K1284" t="str">
        <f>VLOOKUP(tblSalaries[[#This Row],[Where do you work]],tblCountries[[Actual]:[Mapping]],2,FALSE)</f>
        <v>India</v>
      </c>
      <c r="L1284" t="s">
        <v>25</v>
      </c>
      <c r="M1284">
        <v>4.5</v>
      </c>
    </row>
    <row r="1285" spans="2:13" ht="15" customHeight="1">
      <c r="B1285" t="s">
        <v>3288</v>
      </c>
      <c r="C1285" s="1">
        <v>41058.624432870369</v>
      </c>
      <c r="D1285" s="4" t="s">
        <v>1469</v>
      </c>
      <c r="E1285">
        <v>48500</v>
      </c>
      <c r="F1285" t="s">
        <v>22</v>
      </c>
      <c r="G1285" s="8">
        <f>tblSalaries[[#This Row],[clean Salary (in local currency)]]*VLOOKUP(tblSalaries[[#This Row],[Currency]],tblXrate[],2,FALSE)</f>
        <v>61614.372791092981</v>
      </c>
      <c r="H1285" t="s">
        <v>1470</v>
      </c>
      <c r="I1285" t="s">
        <v>20</v>
      </c>
      <c r="J1285" t="s">
        <v>628</v>
      </c>
      <c r="K1285" t="str">
        <f>VLOOKUP(tblSalaries[[#This Row],[Where do you work]],tblCountries[[Actual]:[Mapping]],2,FALSE)</f>
        <v>Netherlands</v>
      </c>
      <c r="L1285" t="s">
        <v>9</v>
      </c>
      <c r="M1285">
        <v>8</v>
      </c>
    </row>
    <row r="1286" spans="2:13" ht="15" customHeight="1">
      <c r="B1286" t="s">
        <v>3289</v>
      </c>
      <c r="C1286" s="1">
        <v>41058.62703703704</v>
      </c>
      <c r="D1286" s="4" t="s">
        <v>1471</v>
      </c>
      <c r="E1286">
        <v>200000</v>
      </c>
      <c r="F1286" t="s">
        <v>40</v>
      </c>
      <c r="G1286" s="8">
        <f>tblSalaries[[#This Row],[clean Salary (in local currency)]]*VLOOKUP(tblSalaries[[#This Row],[Currency]],tblXrate[],2,FALSE)</f>
        <v>3561.5833374885137</v>
      </c>
      <c r="H1286" t="s">
        <v>360</v>
      </c>
      <c r="I1286" t="s">
        <v>3999</v>
      </c>
      <c r="J1286" t="s">
        <v>8</v>
      </c>
      <c r="K1286" t="str">
        <f>VLOOKUP(tblSalaries[[#This Row],[Where do you work]],tblCountries[[Actual]:[Mapping]],2,FALSE)</f>
        <v>India</v>
      </c>
      <c r="L1286" t="s">
        <v>18</v>
      </c>
      <c r="M1286">
        <v>3</v>
      </c>
    </row>
    <row r="1287" spans="2:13" ht="15" customHeight="1">
      <c r="B1287" t="s">
        <v>3290</v>
      </c>
      <c r="C1287" s="1">
        <v>41058.627905092595</v>
      </c>
      <c r="D1287" s="4" t="s">
        <v>1472</v>
      </c>
      <c r="E1287">
        <v>360000</v>
      </c>
      <c r="F1287" t="s">
        <v>40</v>
      </c>
      <c r="G1287" s="8">
        <f>tblSalaries[[#This Row],[clean Salary (in local currency)]]*VLOOKUP(tblSalaries[[#This Row],[Currency]],tblXrate[],2,FALSE)</f>
        <v>6410.8500074793246</v>
      </c>
      <c r="H1287" t="s">
        <v>1473</v>
      </c>
      <c r="I1287" t="s">
        <v>20</v>
      </c>
      <c r="J1287" t="s">
        <v>8</v>
      </c>
      <c r="K1287" t="str">
        <f>VLOOKUP(tblSalaries[[#This Row],[Where do you work]],tblCountries[[Actual]:[Mapping]],2,FALSE)</f>
        <v>India</v>
      </c>
      <c r="L1287" t="s">
        <v>13</v>
      </c>
      <c r="M1287">
        <v>6</v>
      </c>
    </row>
    <row r="1288" spans="2:13" ht="15" customHeight="1">
      <c r="B1288" t="s">
        <v>3291</v>
      </c>
      <c r="C1288" s="1">
        <v>41058.630694444444</v>
      </c>
      <c r="D1288" s="4" t="s">
        <v>1474</v>
      </c>
      <c r="E1288">
        <v>28500</v>
      </c>
      <c r="F1288" t="s">
        <v>22</v>
      </c>
      <c r="G1288" s="8">
        <f>tblSalaries[[#This Row],[clean Salary (in local currency)]]*VLOOKUP(tblSalaries[[#This Row],[Currency]],tblXrate[],2,FALSE)</f>
        <v>36206.384011260823</v>
      </c>
      <c r="H1288" t="s">
        <v>1475</v>
      </c>
      <c r="I1288" t="s">
        <v>20</v>
      </c>
      <c r="J1288" t="s">
        <v>628</v>
      </c>
      <c r="K1288" t="str">
        <f>VLOOKUP(tblSalaries[[#This Row],[Where do you work]],tblCountries[[Actual]:[Mapping]],2,FALSE)</f>
        <v>Netherlands</v>
      </c>
      <c r="L1288" t="s">
        <v>25</v>
      </c>
      <c r="M1288">
        <v>5</v>
      </c>
    </row>
    <row r="1289" spans="2:13" ht="15" customHeight="1">
      <c r="B1289" t="s">
        <v>3292</v>
      </c>
      <c r="C1289" s="1">
        <v>41058.632222222222</v>
      </c>
      <c r="D1289" s="4">
        <v>13500</v>
      </c>
      <c r="E1289">
        <v>13500</v>
      </c>
      <c r="F1289" t="s">
        <v>6</v>
      </c>
      <c r="G1289" s="8">
        <f>tblSalaries[[#This Row],[clean Salary (in local currency)]]*VLOOKUP(tblSalaries[[#This Row],[Currency]],tblXrate[],2,FALSE)</f>
        <v>13500</v>
      </c>
      <c r="H1289" t="s">
        <v>804</v>
      </c>
      <c r="I1289" t="s">
        <v>52</v>
      </c>
      <c r="J1289" t="s">
        <v>8</v>
      </c>
      <c r="K1289" t="str">
        <f>VLOOKUP(tblSalaries[[#This Row],[Where do you work]],tblCountries[[Actual]:[Mapping]],2,FALSE)</f>
        <v>India</v>
      </c>
      <c r="L1289" t="s">
        <v>18</v>
      </c>
      <c r="M1289">
        <v>20</v>
      </c>
    </row>
    <row r="1290" spans="2:13" ht="15" customHeight="1">
      <c r="B1290" t="s">
        <v>3293</v>
      </c>
      <c r="C1290" s="1">
        <v>41058.638020833336</v>
      </c>
      <c r="D1290" s="4">
        <v>250</v>
      </c>
      <c r="E1290">
        <v>3000</v>
      </c>
      <c r="F1290" t="s">
        <v>6</v>
      </c>
      <c r="G1290" s="8">
        <f>tblSalaries[[#This Row],[clean Salary (in local currency)]]*VLOOKUP(tblSalaries[[#This Row],[Currency]],tblXrate[],2,FALSE)</f>
        <v>3000</v>
      </c>
      <c r="H1290" t="s">
        <v>1476</v>
      </c>
      <c r="I1290" t="s">
        <v>310</v>
      </c>
      <c r="J1290" t="s">
        <v>1477</v>
      </c>
      <c r="K1290" t="str">
        <f>VLOOKUP(tblSalaries[[#This Row],[Where do you work]],tblCountries[[Actual]:[Mapping]],2,FALSE)</f>
        <v>Sri Lanka</v>
      </c>
      <c r="L1290" t="s">
        <v>9</v>
      </c>
      <c r="M1290">
        <v>2</v>
      </c>
    </row>
    <row r="1291" spans="2:13" ht="15" customHeight="1">
      <c r="B1291" t="s">
        <v>3294</v>
      </c>
      <c r="C1291" s="1">
        <v>41058.642187500001</v>
      </c>
      <c r="D1291" s="4">
        <v>1200000</v>
      </c>
      <c r="E1291">
        <v>1200000</v>
      </c>
      <c r="F1291" t="s">
        <v>40</v>
      </c>
      <c r="G1291" s="8">
        <f>tblSalaries[[#This Row],[clean Salary (in local currency)]]*VLOOKUP(tblSalaries[[#This Row],[Currency]],tblXrate[],2,FALSE)</f>
        <v>21369.500024931083</v>
      </c>
      <c r="H1291" t="s">
        <v>1478</v>
      </c>
      <c r="I1291" t="s">
        <v>52</v>
      </c>
      <c r="J1291" t="s">
        <v>8</v>
      </c>
      <c r="K1291" t="str">
        <f>VLOOKUP(tblSalaries[[#This Row],[Where do you work]],tblCountries[[Actual]:[Mapping]],2,FALSE)</f>
        <v>India</v>
      </c>
      <c r="L1291" t="s">
        <v>9</v>
      </c>
      <c r="M1291">
        <v>9</v>
      </c>
    </row>
    <row r="1292" spans="2:13" ht="15" customHeight="1">
      <c r="B1292" t="s">
        <v>3295</v>
      </c>
      <c r="C1292" s="1">
        <v>41058.650289351855</v>
      </c>
      <c r="D1292" s="4" t="s">
        <v>1479</v>
      </c>
      <c r="E1292">
        <v>600000</v>
      </c>
      <c r="F1292" t="s">
        <v>40</v>
      </c>
      <c r="G1292" s="8">
        <f>tblSalaries[[#This Row],[clean Salary (in local currency)]]*VLOOKUP(tblSalaries[[#This Row],[Currency]],tblXrate[],2,FALSE)</f>
        <v>10684.750012465542</v>
      </c>
      <c r="H1292" t="s">
        <v>432</v>
      </c>
      <c r="I1292" t="s">
        <v>52</v>
      </c>
      <c r="J1292" t="s">
        <v>8</v>
      </c>
      <c r="K1292" t="str">
        <f>VLOOKUP(tblSalaries[[#This Row],[Where do you work]],tblCountries[[Actual]:[Mapping]],2,FALSE)</f>
        <v>India</v>
      </c>
      <c r="L1292" t="s">
        <v>18</v>
      </c>
      <c r="M1292">
        <v>28</v>
      </c>
    </row>
    <row r="1293" spans="2:13" ht="15" customHeight="1">
      <c r="B1293" t="s">
        <v>3296</v>
      </c>
      <c r="C1293" s="1">
        <v>41058.65048611111</v>
      </c>
      <c r="D1293" s="4">
        <v>139000</v>
      </c>
      <c r="E1293">
        <v>139000</v>
      </c>
      <c r="F1293" t="s">
        <v>22</v>
      </c>
      <c r="G1293" s="8">
        <f>tblSalaries[[#This Row],[clean Salary (in local currency)]]*VLOOKUP(tblSalaries[[#This Row],[Currency]],tblXrate[],2,FALSE)</f>
        <v>176585.52201983347</v>
      </c>
      <c r="H1293" t="s">
        <v>1480</v>
      </c>
      <c r="I1293" t="s">
        <v>52</v>
      </c>
      <c r="J1293" t="s">
        <v>24</v>
      </c>
      <c r="K1293" t="str">
        <f>VLOOKUP(tblSalaries[[#This Row],[Where do you work]],tblCountries[[Actual]:[Mapping]],2,FALSE)</f>
        <v>Germany</v>
      </c>
      <c r="L1293" t="s">
        <v>25</v>
      </c>
      <c r="M1293">
        <v>25</v>
      </c>
    </row>
    <row r="1294" spans="2:13" ht="15" customHeight="1">
      <c r="B1294" t="s">
        <v>3297</v>
      </c>
      <c r="C1294" s="1">
        <v>41058.65185185185</v>
      </c>
      <c r="D1294" s="4" t="s">
        <v>1481</v>
      </c>
      <c r="E1294">
        <v>43000</v>
      </c>
      <c r="F1294" t="s">
        <v>22</v>
      </c>
      <c r="G1294" s="8">
        <f>tblSalaries[[#This Row],[clean Salary (in local currency)]]*VLOOKUP(tblSalaries[[#This Row],[Currency]],tblXrate[],2,FALSE)</f>
        <v>54627.175876639136</v>
      </c>
      <c r="H1294" t="s">
        <v>1482</v>
      </c>
      <c r="I1294" t="s">
        <v>52</v>
      </c>
      <c r="J1294" t="s">
        <v>106</v>
      </c>
      <c r="K1294" t="str">
        <f>VLOOKUP(tblSalaries[[#This Row],[Where do you work]],tblCountries[[Actual]:[Mapping]],2,FALSE)</f>
        <v>France</v>
      </c>
      <c r="L1294" t="s">
        <v>13</v>
      </c>
      <c r="M1294">
        <v>7</v>
      </c>
    </row>
    <row r="1295" spans="2:13" ht="15" customHeight="1">
      <c r="B1295" t="s">
        <v>3298</v>
      </c>
      <c r="C1295" s="1">
        <v>41058.657141203701</v>
      </c>
      <c r="D1295" s="4" t="s">
        <v>1483</v>
      </c>
      <c r="E1295">
        <v>24000</v>
      </c>
      <c r="F1295" t="s">
        <v>22</v>
      </c>
      <c r="G1295" s="8">
        <f>tblSalaries[[#This Row],[clean Salary (in local currency)]]*VLOOKUP(tblSalaries[[#This Row],[Currency]],tblXrate[],2,FALSE)</f>
        <v>30489.586535798586</v>
      </c>
      <c r="H1295" t="s">
        <v>488</v>
      </c>
      <c r="I1295" t="s">
        <v>488</v>
      </c>
      <c r="J1295" t="s">
        <v>1351</v>
      </c>
      <c r="K1295" t="str">
        <f>VLOOKUP(tblSalaries[[#This Row],[Where do you work]],tblCountries[[Actual]:[Mapping]],2,FALSE)</f>
        <v>italy</v>
      </c>
      <c r="L1295" t="s">
        <v>9</v>
      </c>
      <c r="M1295">
        <v>10</v>
      </c>
    </row>
    <row r="1296" spans="2:13" ht="15" customHeight="1">
      <c r="B1296" t="s">
        <v>3299</v>
      </c>
      <c r="C1296" s="1">
        <v>41058.659502314818</v>
      </c>
      <c r="D1296" s="4">
        <v>314000</v>
      </c>
      <c r="E1296">
        <v>314000</v>
      </c>
      <c r="F1296" t="s">
        <v>40</v>
      </c>
      <c r="G1296" s="8">
        <f>tblSalaries[[#This Row],[clean Salary (in local currency)]]*VLOOKUP(tblSalaries[[#This Row],[Currency]],tblXrate[],2,FALSE)</f>
        <v>5591.6858398569666</v>
      </c>
      <c r="H1296" t="s">
        <v>1484</v>
      </c>
      <c r="I1296" t="s">
        <v>52</v>
      </c>
      <c r="J1296" t="s">
        <v>8</v>
      </c>
      <c r="K1296" t="str">
        <f>VLOOKUP(tblSalaries[[#This Row],[Where do you work]],tblCountries[[Actual]:[Mapping]],2,FALSE)</f>
        <v>India</v>
      </c>
      <c r="L1296" t="s">
        <v>25</v>
      </c>
      <c r="M1296">
        <v>0.1</v>
      </c>
    </row>
    <row r="1297" spans="2:13" ht="15" customHeight="1">
      <c r="B1297" t="s">
        <v>3300</v>
      </c>
      <c r="C1297" s="1">
        <v>41058.66065972222</v>
      </c>
      <c r="D1297" s="4" t="s">
        <v>1485</v>
      </c>
      <c r="E1297">
        <v>82000</v>
      </c>
      <c r="F1297" t="s">
        <v>6</v>
      </c>
      <c r="G1297" s="8">
        <f>tblSalaries[[#This Row],[clean Salary (in local currency)]]*VLOOKUP(tblSalaries[[#This Row],[Currency]],tblXrate[],2,FALSE)</f>
        <v>82000</v>
      </c>
      <c r="H1297" t="s">
        <v>356</v>
      </c>
      <c r="I1297" t="s">
        <v>356</v>
      </c>
      <c r="J1297" t="s">
        <v>48</v>
      </c>
      <c r="K1297" t="str">
        <f>VLOOKUP(tblSalaries[[#This Row],[Where do you work]],tblCountries[[Actual]:[Mapping]],2,FALSE)</f>
        <v>South Africa</v>
      </c>
      <c r="L1297" t="s">
        <v>9</v>
      </c>
      <c r="M1297">
        <v>10</v>
      </c>
    </row>
    <row r="1298" spans="2:13" ht="15" customHeight="1">
      <c r="B1298" t="s">
        <v>3301</v>
      </c>
      <c r="C1298" s="1">
        <v>41058.66196759259</v>
      </c>
      <c r="D1298" s="4">
        <v>10000</v>
      </c>
      <c r="E1298">
        <v>10000</v>
      </c>
      <c r="F1298" t="s">
        <v>6</v>
      </c>
      <c r="G1298" s="8">
        <f>tblSalaries[[#This Row],[clean Salary (in local currency)]]*VLOOKUP(tblSalaries[[#This Row],[Currency]],tblXrate[],2,FALSE)</f>
        <v>10000</v>
      </c>
      <c r="H1298" t="s">
        <v>360</v>
      </c>
      <c r="I1298" t="s">
        <v>3999</v>
      </c>
      <c r="J1298" t="s">
        <v>8</v>
      </c>
      <c r="K1298" t="str">
        <f>VLOOKUP(tblSalaries[[#This Row],[Where do you work]],tblCountries[[Actual]:[Mapping]],2,FALSE)</f>
        <v>India</v>
      </c>
      <c r="L1298" t="s">
        <v>25</v>
      </c>
      <c r="M1298">
        <v>0.5</v>
      </c>
    </row>
    <row r="1299" spans="2:13" ht="15" customHeight="1">
      <c r="B1299" t="s">
        <v>3302</v>
      </c>
      <c r="C1299" s="1">
        <v>41058.672210648147</v>
      </c>
      <c r="D1299" s="4">
        <v>9000</v>
      </c>
      <c r="E1299">
        <v>9000</v>
      </c>
      <c r="F1299" t="s">
        <v>6</v>
      </c>
      <c r="G1299" s="8">
        <f>tblSalaries[[#This Row],[clean Salary (in local currency)]]*VLOOKUP(tblSalaries[[#This Row],[Currency]],tblXrate[],2,FALSE)</f>
        <v>9000</v>
      </c>
      <c r="H1299" t="s">
        <v>153</v>
      </c>
      <c r="I1299" t="s">
        <v>20</v>
      </c>
      <c r="J1299" t="s">
        <v>8</v>
      </c>
      <c r="K1299" t="str">
        <f>VLOOKUP(tblSalaries[[#This Row],[Where do you work]],tblCountries[[Actual]:[Mapping]],2,FALSE)</f>
        <v>India</v>
      </c>
      <c r="L1299" t="s">
        <v>13</v>
      </c>
      <c r="M1299">
        <v>0.6</v>
      </c>
    </row>
    <row r="1300" spans="2:13" ht="15" customHeight="1">
      <c r="B1300" t="s">
        <v>3303</v>
      </c>
      <c r="C1300" s="1">
        <v>41058.672685185185</v>
      </c>
      <c r="D1300" s="4">
        <v>9000</v>
      </c>
      <c r="E1300">
        <v>9000</v>
      </c>
      <c r="F1300" t="s">
        <v>6</v>
      </c>
      <c r="G1300" s="8">
        <f>tblSalaries[[#This Row],[clean Salary (in local currency)]]*VLOOKUP(tblSalaries[[#This Row],[Currency]],tblXrate[],2,FALSE)</f>
        <v>9000</v>
      </c>
      <c r="H1300" t="s">
        <v>153</v>
      </c>
      <c r="I1300" t="s">
        <v>20</v>
      </c>
      <c r="J1300" t="s">
        <v>8</v>
      </c>
      <c r="K1300" t="str">
        <f>VLOOKUP(tblSalaries[[#This Row],[Where do you work]],tblCountries[[Actual]:[Mapping]],2,FALSE)</f>
        <v>India</v>
      </c>
      <c r="L1300" t="s">
        <v>9</v>
      </c>
      <c r="M1300">
        <v>1</v>
      </c>
    </row>
    <row r="1301" spans="2:13" ht="15" customHeight="1">
      <c r="B1301" t="s">
        <v>3304</v>
      </c>
      <c r="C1301" s="1">
        <v>41058.679849537039</v>
      </c>
      <c r="D1301" s="4" t="s">
        <v>1486</v>
      </c>
      <c r="E1301">
        <v>660000</v>
      </c>
      <c r="F1301" t="s">
        <v>40</v>
      </c>
      <c r="G1301" s="8">
        <f>tblSalaries[[#This Row],[clean Salary (in local currency)]]*VLOOKUP(tblSalaries[[#This Row],[Currency]],tblXrate[],2,FALSE)</f>
        <v>11753.225013712095</v>
      </c>
      <c r="H1301" t="s">
        <v>1487</v>
      </c>
      <c r="I1301" t="s">
        <v>52</v>
      </c>
      <c r="J1301" t="s">
        <v>8</v>
      </c>
      <c r="K1301" t="str">
        <f>VLOOKUP(tblSalaries[[#This Row],[Where do you work]],tblCountries[[Actual]:[Mapping]],2,FALSE)</f>
        <v>India</v>
      </c>
      <c r="L1301" t="s">
        <v>13</v>
      </c>
      <c r="M1301">
        <v>7</v>
      </c>
    </row>
    <row r="1302" spans="2:13" ht="15" customHeight="1">
      <c r="B1302" t="s">
        <v>3305</v>
      </c>
      <c r="C1302" s="1">
        <v>41058.684895833336</v>
      </c>
      <c r="D1302" s="4" t="s">
        <v>1488</v>
      </c>
      <c r="E1302">
        <v>204000</v>
      </c>
      <c r="F1302" t="s">
        <v>40</v>
      </c>
      <c r="G1302" s="8">
        <f>tblSalaries[[#This Row],[clean Salary (in local currency)]]*VLOOKUP(tblSalaries[[#This Row],[Currency]],tblXrate[],2,FALSE)</f>
        <v>3632.815004238284</v>
      </c>
      <c r="H1302" t="s">
        <v>1489</v>
      </c>
      <c r="I1302" t="s">
        <v>3999</v>
      </c>
      <c r="J1302" t="s">
        <v>8</v>
      </c>
      <c r="K1302" t="str">
        <f>VLOOKUP(tblSalaries[[#This Row],[Where do you work]],tblCountries[[Actual]:[Mapping]],2,FALSE)</f>
        <v>India</v>
      </c>
      <c r="L1302" t="s">
        <v>13</v>
      </c>
      <c r="M1302">
        <v>2</v>
      </c>
    </row>
    <row r="1303" spans="2:13" ht="15" customHeight="1">
      <c r="B1303" t="s">
        <v>3306</v>
      </c>
      <c r="C1303" s="1">
        <v>41058.688263888886</v>
      </c>
      <c r="D1303" s="4">
        <v>75000</v>
      </c>
      <c r="E1303">
        <v>75000</v>
      </c>
      <c r="F1303" t="s">
        <v>22</v>
      </c>
      <c r="G1303" s="8">
        <f>tblSalaries[[#This Row],[clean Salary (in local currency)]]*VLOOKUP(tblSalaries[[#This Row],[Currency]],tblXrate[],2,FALSE)</f>
        <v>95279.957924370581</v>
      </c>
      <c r="H1303" t="s">
        <v>14</v>
      </c>
      <c r="I1303" t="s">
        <v>20</v>
      </c>
      <c r="J1303" t="s">
        <v>628</v>
      </c>
      <c r="K1303" t="str">
        <f>VLOOKUP(tblSalaries[[#This Row],[Where do you work]],tblCountries[[Actual]:[Mapping]],2,FALSE)</f>
        <v>Netherlands</v>
      </c>
      <c r="L1303" t="s">
        <v>13</v>
      </c>
      <c r="M1303">
        <v>16</v>
      </c>
    </row>
    <row r="1304" spans="2:13" ht="15" customHeight="1">
      <c r="B1304" t="s">
        <v>3307</v>
      </c>
      <c r="C1304" s="1">
        <v>41058.693877314814</v>
      </c>
      <c r="D1304" s="4" t="s">
        <v>1249</v>
      </c>
      <c r="E1304">
        <v>45000</v>
      </c>
      <c r="F1304" t="s">
        <v>69</v>
      </c>
      <c r="G1304" s="8">
        <f>tblSalaries[[#This Row],[clean Salary (in local currency)]]*VLOOKUP(tblSalaries[[#This Row],[Currency]],tblXrate[],2,FALSE)</f>
        <v>70928.022243027779</v>
      </c>
      <c r="H1304" t="s">
        <v>76</v>
      </c>
      <c r="I1304" t="s">
        <v>356</v>
      </c>
      <c r="J1304" t="s">
        <v>71</v>
      </c>
      <c r="K1304" t="str">
        <f>VLOOKUP(tblSalaries[[#This Row],[Where do you work]],tblCountries[[Actual]:[Mapping]],2,FALSE)</f>
        <v>UK</v>
      </c>
      <c r="L1304" t="s">
        <v>18</v>
      </c>
      <c r="M1304">
        <v>4</v>
      </c>
    </row>
    <row r="1305" spans="2:13" ht="15" customHeight="1">
      <c r="B1305" t="s">
        <v>3308</v>
      </c>
      <c r="C1305" s="1">
        <v>41058.6953587963</v>
      </c>
      <c r="D1305" s="4" t="s">
        <v>1490</v>
      </c>
      <c r="E1305">
        <v>41000</v>
      </c>
      <c r="F1305" t="s">
        <v>22</v>
      </c>
      <c r="G1305" s="8">
        <f>tblSalaries[[#This Row],[clean Salary (in local currency)]]*VLOOKUP(tblSalaries[[#This Row],[Currency]],tblXrate[],2,FALSE)</f>
        <v>52086.37699865592</v>
      </c>
      <c r="H1305" t="s">
        <v>522</v>
      </c>
      <c r="I1305" t="s">
        <v>279</v>
      </c>
      <c r="J1305" t="s">
        <v>608</v>
      </c>
      <c r="K1305" t="str">
        <f>VLOOKUP(tblSalaries[[#This Row],[Where do you work]],tblCountries[[Actual]:[Mapping]],2,FALSE)</f>
        <v>Spain</v>
      </c>
      <c r="L1305" t="s">
        <v>9</v>
      </c>
      <c r="M1305">
        <v>12</v>
      </c>
    </row>
    <row r="1306" spans="2:13" ht="15" customHeight="1">
      <c r="B1306" t="s">
        <v>3309</v>
      </c>
      <c r="C1306" s="1">
        <v>41058.701203703706</v>
      </c>
      <c r="D1306" s="4">
        <v>275000</v>
      </c>
      <c r="E1306">
        <v>275000</v>
      </c>
      <c r="F1306" t="s">
        <v>40</v>
      </c>
      <c r="G1306" s="8">
        <f>tblSalaries[[#This Row],[clean Salary (in local currency)]]*VLOOKUP(tblSalaries[[#This Row],[Currency]],tblXrate[],2,FALSE)</f>
        <v>4897.177089046706</v>
      </c>
      <c r="H1306" t="s">
        <v>1491</v>
      </c>
      <c r="I1306" t="s">
        <v>52</v>
      </c>
      <c r="J1306" t="s">
        <v>8</v>
      </c>
      <c r="K1306" t="str">
        <f>VLOOKUP(tblSalaries[[#This Row],[Where do you work]],tblCountries[[Actual]:[Mapping]],2,FALSE)</f>
        <v>India</v>
      </c>
      <c r="L1306" t="s">
        <v>13</v>
      </c>
      <c r="M1306">
        <v>4</v>
      </c>
    </row>
    <row r="1307" spans="2:13" ht="15" customHeight="1">
      <c r="B1307" t="s">
        <v>3310</v>
      </c>
      <c r="C1307" s="1">
        <v>41058.705358796295</v>
      </c>
      <c r="D1307" s="4">
        <v>80000</v>
      </c>
      <c r="E1307">
        <v>80000</v>
      </c>
      <c r="F1307" t="s">
        <v>670</v>
      </c>
      <c r="G1307" s="8">
        <f>tblSalaries[[#This Row],[clean Salary (in local currency)]]*VLOOKUP(tblSalaries[[#This Row],[Currency]],tblXrate[],2,FALSE)</f>
        <v>63807.047488395103</v>
      </c>
      <c r="H1307" t="s">
        <v>932</v>
      </c>
      <c r="I1307" t="s">
        <v>310</v>
      </c>
      <c r="J1307" t="s">
        <v>1492</v>
      </c>
      <c r="K1307" t="str">
        <f>VLOOKUP(tblSalaries[[#This Row],[Where do you work]],tblCountries[[Actual]:[Mapping]],2,FALSE)</f>
        <v>New Zealand</v>
      </c>
      <c r="L1307" t="s">
        <v>13</v>
      </c>
      <c r="M1307">
        <v>15</v>
      </c>
    </row>
    <row r="1308" spans="2:13" ht="15" customHeight="1">
      <c r="B1308" t="s">
        <v>3311</v>
      </c>
      <c r="C1308" s="1">
        <v>41058.712164351855</v>
      </c>
      <c r="D1308" s="4">
        <v>24000</v>
      </c>
      <c r="E1308">
        <v>24000</v>
      </c>
      <c r="F1308" t="s">
        <v>6</v>
      </c>
      <c r="G1308" s="8">
        <f>tblSalaries[[#This Row],[clean Salary (in local currency)]]*VLOOKUP(tblSalaries[[#This Row],[Currency]],tblXrate[],2,FALSE)</f>
        <v>24000</v>
      </c>
      <c r="H1308" t="s">
        <v>1493</v>
      </c>
      <c r="I1308" t="s">
        <v>52</v>
      </c>
      <c r="J1308" t="s">
        <v>1494</v>
      </c>
      <c r="K1308" t="str">
        <f>VLOOKUP(tblSalaries[[#This Row],[Where do you work]],tblCountries[[Actual]:[Mapping]],2,FALSE)</f>
        <v>Saudi Arabia</v>
      </c>
      <c r="L1308" t="s">
        <v>9</v>
      </c>
      <c r="M1308">
        <v>5</v>
      </c>
    </row>
    <row r="1309" spans="2:13" ht="15" customHeight="1">
      <c r="B1309" t="s">
        <v>3312</v>
      </c>
      <c r="C1309" s="1">
        <v>41058.714606481481</v>
      </c>
      <c r="D1309" s="4" t="s">
        <v>1495</v>
      </c>
      <c r="E1309">
        <v>60000</v>
      </c>
      <c r="F1309" t="s">
        <v>6</v>
      </c>
      <c r="G1309" s="8">
        <f>tblSalaries[[#This Row],[clean Salary (in local currency)]]*VLOOKUP(tblSalaries[[#This Row],[Currency]],tblXrate[],2,FALSE)</f>
        <v>60000</v>
      </c>
      <c r="H1309" t="s">
        <v>1496</v>
      </c>
      <c r="I1309" t="s">
        <v>52</v>
      </c>
      <c r="J1309" t="s">
        <v>1497</v>
      </c>
      <c r="K1309" t="str">
        <f>VLOOKUP(tblSalaries[[#This Row],[Where do you work]],tblCountries[[Actual]:[Mapping]],2,FALSE)</f>
        <v>CEE</v>
      </c>
      <c r="L1309" t="s">
        <v>13</v>
      </c>
      <c r="M1309">
        <v>20</v>
      </c>
    </row>
    <row r="1310" spans="2:13" ht="15" customHeight="1">
      <c r="B1310" t="s">
        <v>3313</v>
      </c>
      <c r="C1310" s="1">
        <v>41058.715185185189</v>
      </c>
      <c r="D1310" s="4">
        <v>300000</v>
      </c>
      <c r="E1310">
        <v>300000</v>
      </c>
      <c r="F1310" t="s">
        <v>40</v>
      </c>
      <c r="G1310" s="8">
        <f>tblSalaries[[#This Row],[clean Salary (in local currency)]]*VLOOKUP(tblSalaries[[#This Row],[Currency]],tblXrate[],2,FALSE)</f>
        <v>5342.3750062327708</v>
      </c>
      <c r="H1310" t="s">
        <v>1498</v>
      </c>
      <c r="I1310" t="s">
        <v>20</v>
      </c>
      <c r="J1310" t="s">
        <v>8</v>
      </c>
      <c r="K1310" t="str">
        <f>VLOOKUP(tblSalaries[[#This Row],[Where do you work]],tblCountries[[Actual]:[Mapping]],2,FALSE)</f>
        <v>India</v>
      </c>
      <c r="L1310" t="s">
        <v>13</v>
      </c>
      <c r="M1310">
        <v>3</v>
      </c>
    </row>
    <row r="1311" spans="2:13" ht="15" customHeight="1">
      <c r="B1311" t="s">
        <v>3314</v>
      </c>
      <c r="C1311" s="1">
        <v>41058.719675925924</v>
      </c>
      <c r="D1311" s="4">
        <v>500000</v>
      </c>
      <c r="E1311">
        <v>500000</v>
      </c>
      <c r="F1311" t="s">
        <v>40</v>
      </c>
      <c r="G1311" s="8">
        <f>tblSalaries[[#This Row],[clean Salary (in local currency)]]*VLOOKUP(tblSalaries[[#This Row],[Currency]],tblXrate[],2,FALSE)</f>
        <v>8903.9583437212841</v>
      </c>
      <c r="H1311" t="s">
        <v>1499</v>
      </c>
      <c r="I1311" t="s">
        <v>52</v>
      </c>
      <c r="J1311" t="s">
        <v>8</v>
      </c>
      <c r="K1311" t="str">
        <f>VLOOKUP(tblSalaries[[#This Row],[Where do you work]],tblCountries[[Actual]:[Mapping]],2,FALSE)</f>
        <v>India</v>
      </c>
      <c r="L1311" t="s">
        <v>18</v>
      </c>
      <c r="M1311">
        <v>5</v>
      </c>
    </row>
    <row r="1312" spans="2:13" ht="15" customHeight="1">
      <c r="B1312" t="s">
        <v>3315</v>
      </c>
      <c r="C1312" s="1">
        <v>41058.720289351855</v>
      </c>
      <c r="D1312" s="4" t="s">
        <v>1382</v>
      </c>
      <c r="E1312">
        <v>26000</v>
      </c>
      <c r="F1312" t="s">
        <v>69</v>
      </c>
      <c r="G1312" s="8">
        <f>tblSalaries[[#This Row],[clean Salary (in local currency)]]*VLOOKUP(tblSalaries[[#This Row],[Currency]],tblXrate[],2,FALSE)</f>
        <v>40980.635073749385</v>
      </c>
      <c r="H1312" t="s">
        <v>1500</v>
      </c>
      <c r="I1312" t="s">
        <v>20</v>
      </c>
      <c r="J1312" t="s">
        <v>71</v>
      </c>
      <c r="K1312" t="str">
        <f>VLOOKUP(tblSalaries[[#This Row],[Where do you work]],tblCountries[[Actual]:[Mapping]],2,FALSE)</f>
        <v>UK</v>
      </c>
      <c r="L1312" t="s">
        <v>9</v>
      </c>
      <c r="M1312">
        <v>2</v>
      </c>
    </row>
    <row r="1313" spans="2:13" ht="15" customHeight="1">
      <c r="B1313" t="s">
        <v>3316</v>
      </c>
      <c r="C1313" s="1">
        <v>41058.720671296294</v>
      </c>
      <c r="D1313" s="4" t="s">
        <v>1501</v>
      </c>
      <c r="E1313">
        <v>600000</v>
      </c>
      <c r="F1313" t="s">
        <v>40</v>
      </c>
      <c r="G1313" s="8">
        <f>tblSalaries[[#This Row],[clean Salary (in local currency)]]*VLOOKUP(tblSalaries[[#This Row],[Currency]],tblXrate[],2,FALSE)</f>
        <v>10684.750012465542</v>
      </c>
      <c r="H1313" t="s">
        <v>1022</v>
      </c>
      <c r="I1313" t="s">
        <v>52</v>
      </c>
      <c r="J1313" t="s">
        <v>8</v>
      </c>
      <c r="K1313" t="str">
        <f>VLOOKUP(tblSalaries[[#This Row],[Where do you work]],tblCountries[[Actual]:[Mapping]],2,FALSE)</f>
        <v>India</v>
      </c>
      <c r="L1313" t="s">
        <v>25</v>
      </c>
      <c r="M1313">
        <v>7</v>
      </c>
    </row>
    <row r="1314" spans="2:13" ht="15" customHeight="1">
      <c r="B1314" t="s">
        <v>3317</v>
      </c>
      <c r="C1314" s="1">
        <v>41058.729664351849</v>
      </c>
      <c r="D1314" s="4">
        <v>1200000</v>
      </c>
      <c r="E1314">
        <v>1200000</v>
      </c>
      <c r="F1314" t="s">
        <v>40</v>
      </c>
      <c r="G1314" s="8">
        <f>tblSalaries[[#This Row],[clean Salary (in local currency)]]*VLOOKUP(tblSalaries[[#This Row],[Currency]],tblXrate[],2,FALSE)</f>
        <v>21369.500024931083</v>
      </c>
      <c r="H1314" t="s">
        <v>356</v>
      </c>
      <c r="I1314" t="s">
        <v>356</v>
      </c>
      <c r="J1314" t="s">
        <v>8</v>
      </c>
      <c r="K1314" t="str">
        <f>VLOOKUP(tblSalaries[[#This Row],[Where do you work]],tblCountries[[Actual]:[Mapping]],2,FALSE)</f>
        <v>India</v>
      </c>
      <c r="L1314" t="s">
        <v>18</v>
      </c>
      <c r="M1314">
        <v>21</v>
      </c>
    </row>
    <row r="1315" spans="2:13" ht="15" customHeight="1">
      <c r="B1315" t="s">
        <v>3318</v>
      </c>
      <c r="C1315" s="1">
        <v>41058.733483796299</v>
      </c>
      <c r="D1315" s="4">
        <v>18000</v>
      </c>
      <c r="E1315">
        <v>18000</v>
      </c>
      <c r="F1315" t="s">
        <v>6</v>
      </c>
      <c r="G1315" s="8">
        <f>tblSalaries[[#This Row],[clean Salary (in local currency)]]*VLOOKUP(tblSalaries[[#This Row],[Currency]],tblXrate[],2,FALSE)</f>
        <v>18000</v>
      </c>
      <c r="H1315" t="s">
        <v>1502</v>
      </c>
      <c r="I1315" t="s">
        <v>52</v>
      </c>
      <c r="J1315" t="s">
        <v>1503</v>
      </c>
      <c r="K1315" t="str">
        <f>VLOOKUP(tblSalaries[[#This Row],[Where do you work]],tblCountries[[Actual]:[Mapping]],2,FALSE)</f>
        <v>Ghana</v>
      </c>
      <c r="L1315" t="s">
        <v>9</v>
      </c>
      <c r="M1315">
        <v>12</v>
      </c>
    </row>
    <row r="1316" spans="2:13" ht="15" customHeight="1">
      <c r="B1316" t="s">
        <v>3319</v>
      </c>
      <c r="C1316" s="1">
        <v>41058.73605324074</v>
      </c>
      <c r="D1316" s="4" t="s">
        <v>1504</v>
      </c>
      <c r="E1316">
        <v>41000</v>
      </c>
      <c r="F1316" t="s">
        <v>6</v>
      </c>
      <c r="G1316" s="8">
        <f>tblSalaries[[#This Row],[clean Salary (in local currency)]]*VLOOKUP(tblSalaries[[#This Row],[Currency]],tblXrate[],2,FALSE)</f>
        <v>41000</v>
      </c>
      <c r="H1316" t="s">
        <v>1505</v>
      </c>
      <c r="I1316" t="s">
        <v>52</v>
      </c>
      <c r="J1316" t="s">
        <v>416</v>
      </c>
      <c r="K1316" t="str">
        <f>VLOOKUP(tblSalaries[[#This Row],[Where do you work]],tblCountries[[Actual]:[Mapping]],2,FALSE)</f>
        <v>Israel</v>
      </c>
      <c r="L1316" t="s">
        <v>18</v>
      </c>
      <c r="M1316">
        <v>4</v>
      </c>
    </row>
    <row r="1317" spans="2:13" ht="15" customHeight="1">
      <c r="B1317" t="s">
        <v>3320</v>
      </c>
      <c r="C1317" s="1">
        <v>41058.740266203706</v>
      </c>
      <c r="D1317" s="4" t="s">
        <v>1506</v>
      </c>
      <c r="E1317">
        <v>1600000</v>
      </c>
      <c r="F1317" t="s">
        <v>40</v>
      </c>
      <c r="G1317" s="8">
        <f>tblSalaries[[#This Row],[clean Salary (in local currency)]]*VLOOKUP(tblSalaries[[#This Row],[Currency]],tblXrate[],2,FALSE)</f>
        <v>28492.66669990811</v>
      </c>
      <c r="H1317" t="s">
        <v>1507</v>
      </c>
      <c r="I1317" t="s">
        <v>20</v>
      </c>
      <c r="J1317" t="s">
        <v>8</v>
      </c>
      <c r="K1317" t="str">
        <f>VLOOKUP(tblSalaries[[#This Row],[Where do you work]],tblCountries[[Actual]:[Mapping]],2,FALSE)</f>
        <v>India</v>
      </c>
      <c r="L1317" t="s">
        <v>18</v>
      </c>
      <c r="M1317">
        <v>4</v>
      </c>
    </row>
    <row r="1318" spans="2:13" ht="15" customHeight="1">
      <c r="B1318" t="s">
        <v>3321</v>
      </c>
      <c r="C1318" s="1">
        <v>41058.741712962961</v>
      </c>
      <c r="D1318" s="4">
        <v>49500</v>
      </c>
      <c r="E1318">
        <v>49500</v>
      </c>
      <c r="F1318" t="s">
        <v>6</v>
      </c>
      <c r="G1318" s="8">
        <f>tblSalaries[[#This Row],[clean Salary (in local currency)]]*VLOOKUP(tblSalaries[[#This Row],[Currency]],tblXrate[],2,FALSE)</f>
        <v>49500</v>
      </c>
      <c r="H1318" t="s">
        <v>118</v>
      </c>
      <c r="I1318" t="s">
        <v>20</v>
      </c>
      <c r="J1318" t="s">
        <v>15</v>
      </c>
      <c r="K1318" t="str">
        <f>VLOOKUP(tblSalaries[[#This Row],[Where do you work]],tblCountries[[Actual]:[Mapping]],2,FALSE)</f>
        <v>USA</v>
      </c>
      <c r="L1318" t="s">
        <v>9</v>
      </c>
      <c r="M1318">
        <v>4.5</v>
      </c>
    </row>
    <row r="1319" spans="2:13" ht="15" customHeight="1">
      <c r="B1319" t="s">
        <v>3322</v>
      </c>
      <c r="C1319" s="1">
        <v>41058.750219907408</v>
      </c>
      <c r="D1319" s="4">
        <v>6600</v>
      </c>
      <c r="E1319">
        <v>6600</v>
      </c>
      <c r="F1319" t="s">
        <v>6</v>
      </c>
      <c r="G1319" s="8">
        <f>tblSalaries[[#This Row],[clean Salary (in local currency)]]*VLOOKUP(tblSalaries[[#This Row],[Currency]],tblXrate[],2,FALSE)</f>
        <v>6600</v>
      </c>
      <c r="H1319" t="s">
        <v>1508</v>
      </c>
      <c r="I1319" t="s">
        <v>3999</v>
      </c>
      <c r="J1319" t="s">
        <v>8</v>
      </c>
      <c r="K1319" t="str">
        <f>VLOOKUP(tblSalaries[[#This Row],[Where do you work]],tblCountries[[Actual]:[Mapping]],2,FALSE)</f>
        <v>India</v>
      </c>
      <c r="L1319" t="s">
        <v>18</v>
      </c>
      <c r="M1319">
        <v>6.4</v>
      </c>
    </row>
    <row r="1320" spans="2:13" ht="15" customHeight="1">
      <c r="B1320" t="s">
        <v>3323</v>
      </c>
      <c r="C1320" s="1">
        <v>41058.754050925927</v>
      </c>
      <c r="D1320" s="4" t="s">
        <v>1509</v>
      </c>
      <c r="E1320">
        <v>70000</v>
      </c>
      <c r="F1320" t="s">
        <v>69</v>
      </c>
      <c r="G1320" s="8">
        <f>tblSalaries[[#This Row],[clean Salary (in local currency)]]*VLOOKUP(tblSalaries[[#This Row],[Currency]],tblXrate[],2,FALSE)</f>
        <v>110332.47904470989</v>
      </c>
      <c r="H1320" t="s">
        <v>356</v>
      </c>
      <c r="I1320" t="s">
        <v>356</v>
      </c>
      <c r="J1320" t="s">
        <v>71</v>
      </c>
      <c r="K1320" t="str">
        <f>VLOOKUP(tblSalaries[[#This Row],[Where do you work]],tblCountries[[Actual]:[Mapping]],2,FALSE)</f>
        <v>UK</v>
      </c>
      <c r="L1320" t="s">
        <v>9</v>
      </c>
      <c r="M1320">
        <v>15</v>
      </c>
    </row>
    <row r="1321" spans="2:13" ht="15" customHeight="1">
      <c r="B1321" t="s">
        <v>3324</v>
      </c>
      <c r="C1321" s="1">
        <v>41058.760277777779</v>
      </c>
      <c r="D1321" s="4" t="s">
        <v>137</v>
      </c>
      <c r="E1321">
        <v>30000</v>
      </c>
      <c r="F1321" t="s">
        <v>69</v>
      </c>
      <c r="G1321" s="8">
        <f>tblSalaries[[#This Row],[clean Salary (in local currency)]]*VLOOKUP(tblSalaries[[#This Row],[Currency]],tblXrate[],2,FALSE)</f>
        <v>47285.348162018527</v>
      </c>
      <c r="H1321" t="s">
        <v>185</v>
      </c>
      <c r="I1321" t="s">
        <v>20</v>
      </c>
      <c r="J1321" t="s">
        <v>71</v>
      </c>
      <c r="K1321" t="str">
        <f>VLOOKUP(tblSalaries[[#This Row],[Where do you work]],tblCountries[[Actual]:[Mapping]],2,FALSE)</f>
        <v>UK</v>
      </c>
      <c r="L1321" t="s">
        <v>13</v>
      </c>
      <c r="M1321">
        <v>6</v>
      </c>
    </row>
    <row r="1322" spans="2:13" ht="15" customHeight="1">
      <c r="B1322" t="s">
        <v>3325</v>
      </c>
      <c r="C1322" s="1">
        <v>41058.760335648149</v>
      </c>
      <c r="D1322" s="4" t="s">
        <v>1510</v>
      </c>
      <c r="E1322">
        <v>5300</v>
      </c>
      <c r="F1322" t="s">
        <v>6</v>
      </c>
      <c r="G1322" s="8">
        <f>tblSalaries[[#This Row],[clean Salary (in local currency)]]*VLOOKUP(tblSalaries[[#This Row],[Currency]],tblXrate[],2,FALSE)</f>
        <v>5300</v>
      </c>
      <c r="H1322" t="s">
        <v>1511</v>
      </c>
      <c r="I1322" t="s">
        <v>52</v>
      </c>
      <c r="J1322" t="s">
        <v>17</v>
      </c>
      <c r="K1322" t="str">
        <f>VLOOKUP(tblSalaries[[#This Row],[Where do you work]],tblCountries[[Actual]:[Mapping]],2,FALSE)</f>
        <v>Pakistan</v>
      </c>
      <c r="L1322" t="s">
        <v>9</v>
      </c>
      <c r="M1322">
        <v>5</v>
      </c>
    </row>
    <row r="1323" spans="2:13" ht="15" customHeight="1">
      <c r="B1323" t="s">
        <v>3326</v>
      </c>
      <c r="C1323" s="1">
        <v>41058.764733796299</v>
      </c>
      <c r="D1323" s="4">
        <v>34500</v>
      </c>
      <c r="E1323">
        <v>34500</v>
      </c>
      <c r="F1323" t="s">
        <v>22</v>
      </c>
      <c r="G1323" s="8">
        <f>tblSalaries[[#This Row],[clean Salary (in local currency)]]*VLOOKUP(tblSalaries[[#This Row],[Currency]],tblXrate[],2,FALSE)</f>
        <v>43828.780645210471</v>
      </c>
      <c r="H1323" t="s">
        <v>20</v>
      </c>
      <c r="I1323" t="s">
        <v>20</v>
      </c>
      <c r="J1323" t="s">
        <v>628</v>
      </c>
      <c r="K1323" t="str">
        <f>VLOOKUP(tblSalaries[[#This Row],[Where do you work]],tblCountries[[Actual]:[Mapping]],2,FALSE)</f>
        <v>Netherlands</v>
      </c>
      <c r="L1323" t="s">
        <v>9</v>
      </c>
      <c r="M1323">
        <v>15</v>
      </c>
    </row>
    <row r="1324" spans="2:13" ht="15" customHeight="1">
      <c r="B1324" t="s">
        <v>3327</v>
      </c>
      <c r="C1324" s="1">
        <v>41058.773009259261</v>
      </c>
      <c r="D1324" s="4">
        <v>80000</v>
      </c>
      <c r="E1324">
        <v>80000</v>
      </c>
      <c r="F1324" t="s">
        <v>6</v>
      </c>
      <c r="G1324" s="8">
        <f>tblSalaries[[#This Row],[clean Salary (in local currency)]]*VLOOKUP(tblSalaries[[#This Row],[Currency]],tblXrate[],2,FALSE)</f>
        <v>80000</v>
      </c>
      <c r="H1324" t="s">
        <v>1252</v>
      </c>
      <c r="I1324" t="s">
        <v>20</v>
      </c>
      <c r="J1324" t="s">
        <v>15</v>
      </c>
      <c r="K1324" t="str">
        <f>VLOOKUP(tblSalaries[[#This Row],[Where do you work]],tblCountries[[Actual]:[Mapping]],2,FALSE)</f>
        <v>USA</v>
      </c>
      <c r="L1324" t="s">
        <v>25</v>
      </c>
      <c r="M1324">
        <v>14</v>
      </c>
    </row>
    <row r="1325" spans="2:13" ht="15" customHeight="1">
      <c r="B1325" t="s">
        <v>3328</v>
      </c>
      <c r="C1325" s="1">
        <v>41058.774421296293</v>
      </c>
      <c r="D1325" s="4" t="s">
        <v>1512</v>
      </c>
      <c r="E1325">
        <v>9067</v>
      </c>
      <c r="F1325" t="s">
        <v>22</v>
      </c>
      <c r="G1325" s="8">
        <f>tblSalaries[[#This Row],[clean Salary (in local currency)]]*VLOOKUP(tblSalaries[[#This Row],[Currency]],tblXrate[],2,FALSE)</f>
        <v>11518.711713336908</v>
      </c>
      <c r="H1325" t="s">
        <v>1513</v>
      </c>
      <c r="I1325" t="s">
        <v>20</v>
      </c>
      <c r="J1325" t="s">
        <v>38</v>
      </c>
      <c r="K1325" t="str">
        <f>VLOOKUP(tblSalaries[[#This Row],[Where do you work]],tblCountries[[Actual]:[Mapping]],2,FALSE)</f>
        <v>Hungary</v>
      </c>
      <c r="L1325" t="s">
        <v>18</v>
      </c>
      <c r="M1325">
        <v>3</v>
      </c>
    </row>
    <row r="1326" spans="2:13" ht="15" customHeight="1">
      <c r="B1326" t="s">
        <v>3329</v>
      </c>
      <c r="C1326" s="1">
        <v>41058.774664351855</v>
      </c>
      <c r="D1326" s="4" t="s">
        <v>1514</v>
      </c>
      <c r="E1326">
        <v>150000</v>
      </c>
      <c r="F1326" t="s">
        <v>82</v>
      </c>
      <c r="G1326" s="8">
        <f>tblSalaries[[#This Row],[clean Salary (in local currency)]]*VLOOKUP(tblSalaries[[#This Row],[Currency]],tblXrate[],2,FALSE)</f>
        <v>152986.44846039536</v>
      </c>
      <c r="H1326" t="s">
        <v>1515</v>
      </c>
      <c r="I1326" t="s">
        <v>20</v>
      </c>
      <c r="J1326" t="s">
        <v>84</v>
      </c>
      <c r="K1326" t="str">
        <f>VLOOKUP(tblSalaries[[#This Row],[Where do you work]],tblCountries[[Actual]:[Mapping]],2,FALSE)</f>
        <v>Australia</v>
      </c>
      <c r="L1326" t="s">
        <v>25</v>
      </c>
      <c r="M1326">
        <v>5.5</v>
      </c>
    </row>
    <row r="1327" spans="2:13" ht="15" customHeight="1">
      <c r="B1327" t="s">
        <v>3330</v>
      </c>
      <c r="C1327" s="1">
        <v>41058.776979166665</v>
      </c>
      <c r="D1327" s="4">
        <v>125000</v>
      </c>
      <c r="E1327">
        <v>125000</v>
      </c>
      <c r="F1327" t="s">
        <v>6</v>
      </c>
      <c r="G1327" s="8">
        <f>tblSalaries[[#This Row],[clean Salary (in local currency)]]*VLOOKUP(tblSalaries[[#This Row],[Currency]],tblXrate[],2,FALSE)</f>
        <v>125000</v>
      </c>
      <c r="H1327" t="s">
        <v>1516</v>
      </c>
      <c r="I1327" t="s">
        <v>52</v>
      </c>
      <c r="J1327" t="s">
        <v>15</v>
      </c>
      <c r="K1327" t="str">
        <f>VLOOKUP(tblSalaries[[#This Row],[Where do you work]],tblCountries[[Actual]:[Mapping]],2,FALSE)</f>
        <v>USA</v>
      </c>
      <c r="L1327" t="s">
        <v>9</v>
      </c>
      <c r="M1327">
        <v>2</v>
      </c>
    </row>
    <row r="1328" spans="2:13" ht="15" customHeight="1">
      <c r="B1328" t="s">
        <v>3331</v>
      </c>
      <c r="C1328" s="1">
        <v>41058.788402777776</v>
      </c>
      <c r="D1328" s="4">
        <v>100000</v>
      </c>
      <c r="E1328">
        <v>100000</v>
      </c>
      <c r="F1328" t="s">
        <v>82</v>
      </c>
      <c r="G1328" s="8">
        <f>tblSalaries[[#This Row],[clean Salary (in local currency)]]*VLOOKUP(tblSalaries[[#This Row],[Currency]],tblXrate[],2,FALSE)</f>
        <v>101990.96564026357</v>
      </c>
      <c r="H1328" t="s">
        <v>1517</v>
      </c>
      <c r="I1328" t="s">
        <v>356</v>
      </c>
      <c r="J1328" t="s">
        <v>84</v>
      </c>
      <c r="K1328" t="str">
        <f>VLOOKUP(tblSalaries[[#This Row],[Where do you work]],tblCountries[[Actual]:[Mapping]],2,FALSE)</f>
        <v>Australia</v>
      </c>
      <c r="L1328" t="s">
        <v>25</v>
      </c>
      <c r="M1328">
        <v>30</v>
      </c>
    </row>
    <row r="1329" spans="2:13" ht="15" customHeight="1">
      <c r="B1329" t="s">
        <v>3332</v>
      </c>
      <c r="C1329" s="1">
        <v>41058.788425925923</v>
      </c>
      <c r="D1329" s="4">
        <v>105000</v>
      </c>
      <c r="E1329">
        <v>105000</v>
      </c>
      <c r="F1329" t="s">
        <v>6</v>
      </c>
      <c r="G1329" s="8">
        <f>tblSalaries[[#This Row],[clean Salary (in local currency)]]*VLOOKUP(tblSalaries[[#This Row],[Currency]],tblXrate[],2,FALSE)</f>
        <v>105000</v>
      </c>
      <c r="H1329" t="s">
        <v>1518</v>
      </c>
      <c r="I1329" t="s">
        <v>4001</v>
      </c>
      <c r="J1329" t="s">
        <v>15</v>
      </c>
      <c r="K1329" t="str">
        <f>VLOOKUP(tblSalaries[[#This Row],[Where do you work]],tblCountries[[Actual]:[Mapping]],2,FALSE)</f>
        <v>USA</v>
      </c>
      <c r="L1329" t="s">
        <v>25</v>
      </c>
      <c r="M1329">
        <v>15</v>
      </c>
    </row>
    <row r="1330" spans="2:13" ht="15" customHeight="1">
      <c r="B1330" t="s">
        <v>3333</v>
      </c>
      <c r="C1330" s="1">
        <v>41058.79241898148</v>
      </c>
      <c r="D1330" s="4">
        <v>40000</v>
      </c>
      <c r="E1330">
        <v>40000</v>
      </c>
      <c r="F1330" t="s">
        <v>22</v>
      </c>
      <c r="G1330" s="8">
        <f>tblSalaries[[#This Row],[clean Salary (in local currency)]]*VLOOKUP(tblSalaries[[#This Row],[Currency]],tblXrate[],2,FALSE)</f>
        <v>50815.977559664309</v>
      </c>
      <c r="H1330" t="s">
        <v>1264</v>
      </c>
      <c r="I1330" t="s">
        <v>52</v>
      </c>
      <c r="J1330" t="s">
        <v>1519</v>
      </c>
      <c r="K1330" t="str">
        <f>VLOOKUP(tblSalaries[[#This Row],[Where do you work]],tblCountries[[Actual]:[Mapping]],2,FALSE)</f>
        <v>Austria</v>
      </c>
      <c r="L1330" t="s">
        <v>9</v>
      </c>
      <c r="M1330">
        <v>20</v>
      </c>
    </row>
    <row r="1331" spans="2:13" ht="15" customHeight="1">
      <c r="B1331" t="s">
        <v>3334</v>
      </c>
      <c r="C1331" s="1">
        <v>41058.792916666665</v>
      </c>
      <c r="D1331" s="4">
        <v>75000</v>
      </c>
      <c r="E1331">
        <v>75000</v>
      </c>
      <c r="F1331" t="s">
        <v>6</v>
      </c>
      <c r="G1331" s="8">
        <f>tblSalaries[[#This Row],[clean Salary (in local currency)]]*VLOOKUP(tblSalaries[[#This Row],[Currency]],tblXrate[],2,FALSE)</f>
        <v>75000</v>
      </c>
      <c r="H1331" t="s">
        <v>14</v>
      </c>
      <c r="I1331" t="s">
        <v>20</v>
      </c>
      <c r="J1331" t="s">
        <v>15</v>
      </c>
      <c r="K1331" t="str">
        <f>VLOOKUP(tblSalaries[[#This Row],[Where do you work]],tblCountries[[Actual]:[Mapping]],2,FALSE)</f>
        <v>USA</v>
      </c>
      <c r="L1331" t="s">
        <v>9</v>
      </c>
      <c r="M1331">
        <v>7</v>
      </c>
    </row>
    <row r="1332" spans="2:13" ht="15" customHeight="1">
      <c r="B1332" t="s">
        <v>3335</v>
      </c>
      <c r="C1332" s="1">
        <v>41058.795995370368</v>
      </c>
      <c r="D1332" s="4" t="s">
        <v>1520</v>
      </c>
      <c r="E1332">
        <v>250000</v>
      </c>
      <c r="F1332" t="s">
        <v>40</v>
      </c>
      <c r="G1332" s="8">
        <f>tblSalaries[[#This Row],[clean Salary (in local currency)]]*VLOOKUP(tblSalaries[[#This Row],[Currency]],tblXrate[],2,FALSE)</f>
        <v>4451.9791718606421</v>
      </c>
      <c r="H1332" t="s">
        <v>1521</v>
      </c>
      <c r="I1332" t="s">
        <v>20</v>
      </c>
      <c r="J1332" t="s">
        <v>8</v>
      </c>
      <c r="K1332" t="str">
        <f>VLOOKUP(tblSalaries[[#This Row],[Where do you work]],tblCountries[[Actual]:[Mapping]],2,FALSE)</f>
        <v>India</v>
      </c>
      <c r="L1332" t="s">
        <v>13</v>
      </c>
      <c r="M1332">
        <v>8</v>
      </c>
    </row>
    <row r="1333" spans="2:13" ht="15" customHeight="1">
      <c r="B1333" t="s">
        <v>3336</v>
      </c>
      <c r="C1333" s="1">
        <v>41058.797650462962</v>
      </c>
      <c r="D1333" s="4">
        <v>110000</v>
      </c>
      <c r="E1333">
        <v>110000</v>
      </c>
      <c r="F1333" t="s">
        <v>6</v>
      </c>
      <c r="G1333" s="8">
        <f>tblSalaries[[#This Row],[clean Salary (in local currency)]]*VLOOKUP(tblSalaries[[#This Row],[Currency]],tblXrate[],2,FALSE)</f>
        <v>110000</v>
      </c>
      <c r="H1333" t="s">
        <v>1522</v>
      </c>
      <c r="I1333" t="s">
        <v>20</v>
      </c>
      <c r="J1333" t="s">
        <v>15</v>
      </c>
      <c r="K1333" t="str">
        <f>VLOOKUP(tblSalaries[[#This Row],[Where do you work]],tblCountries[[Actual]:[Mapping]],2,FALSE)</f>
        <v>USA</v>
      </c>
      <c r="L1333" t="s">
        <v>25</v>
      </c>
      <c r="M1333">
        <v>10</v>
      </c>
    </row>
    <row r="1334" spans="2:13" ht="15" customHeight="1">
      <c r="B1334" t="s">
        <v>3337</v>
      </c>
      <c r="C1334" s="1">
        <v>41058.798668981479</v>
      </c>
      <c r="D1334" s="4" t="s">
        <v>1523</v>
      </c>
      <c r="E1334">
        <v>27000</v>
      </c>
      <c r="F1334" t="s">
        <v>69</v>
      </c>
      <c r="G1334" s="8">
        <f>tblSalaries[[#This Row],[clean Salary (in local currency)]]*VLOOKUP(tblSalaries[[#This Row],[Currency]],tblXrate[],2,FALSE)</f>
        <v>42556.81334581667</v>
      </c>
      <c r="H1334" t="s">
        <v>1524</v>
      </c>
      <c r="I1334" t="s">
        <v>279</v>
      </c>
      <c r="J1334" t="s">
        <v>71</v>
      </c>
      <c r="K1334" t="str">
        <f>VLOOKUP(tblSalaries[[#This Row],[Where do you work]],tblCountries[[Actual]:[Mapping]],2,FALSE)</f>
        <v>UK</v>
      </c>
      <c r="L1334" t="s">
        <v>9</v>
      </c>
      <c r="M1334">
        <v>1</v>
      </c>
    </row>
    <row r="1335" spans="2:13" ht="15" customHeight="1">
      <c r="B1335" t="s">
        <v>3338</v>
      </c>
      <c r="C1335" s="1">
        <v>41058.799664351849</v>
      </c>
      <c r="D1335" s="4" t="s">
        <v>1525</v>
      </c>
      <c r="E1335">
        <v>450000</v>
      </c>
      <c r="F1335" t="s">
        <v>40</v>
      </c>
      <c r="G1335" s="8">
        <f>tblSalaries[[#This Row],[clean Salary (in local currency)]]*VLOOKUP(tblSalaries[[#This Row],[Currency]],tblXrate[],2,FALSE)</f>
        <v>8013.5625093491553</v>
      </c>
      <c r="H1335" t="s">
        <v>1526</v>
      </c>
      <c r="I1335" t="s">
        <v>279</v>
      </c>
      <c r="J1335" t="s">
        <v>8</v>
      </c>
      <c r="K1335" t="str">
        <f>VLOOKUP(tblSalaries[[#This Row],[Where do you work]],tblCountries[[Actual]:[Mapping]],2,FALSE)</f>
        <v>India</v>
      </c>
      <c r="L1335" t="s">
        <v>25</v>
      </c>
      <c r="M1335">
        <v>7</v>
      </c>
    </row>
    <row r="1336" spans="2:13" ht="15" customHeight="1">
      <c r="B1336" t="s">
        <v>3339</v>
      </c>
      <c r="C1336" s="1">
        <v>41058.800219907411</v>
      </c>
      <c r="D1336" s="4">
        <v>125000</v>
      </c>
      <c r="E1336">
        <v>125000</v>
      </c>
      <c r="F1336" t="s">
        <v>6</v>
      </c>
      <c r="G1336" s="8">
        <f>tblSalaries[[#This Row],[clean Salary (in local currency)]]*VLOOKUP(tblSalaries[[#This Row],[Currency]],tblXrate[],2,FALSE)</f>
        <v>125000</v>
      </c>
      <c r="H1336" t="s">
        <v>642</v>
      </c>
      <c r="I1336" t="s">
        <v>52</v>
      </c>
      <c r="J1336" t="s">
        <v>15</v>
      </c>
      <c r="K1336" t="str">
        <f>VLOOKUP(tblSalaries[[#This Row],[Where do you work]],tblCountries[[Actual]:[Mapping]],2,FALSE)</f>
        <v>USA</v>
      </c>
      <c r="L1336" t="s">
        <v>9</v>
      </c>
      <c r="M1336">
        <v>25</v>
      </c>
    </row>
    <row r="1337" spans="2:13" ht="15" customHeight="1">
      <c r="B1337" t="s">
        <v>3340</v>
      </c>
      <c r="C1337" s="1">
        <v>41058.808009259257</v>
      </c>
      <c r="D1337" s="4">
        <v>60000</v>
      </c>
      <c r="E1337">
        <v>60000</v>
      </c>
      <c r="F1337" t="s">
        <v>6</v>
      </c>
      <c r="G1337" s="8">
        <f>tblSalaries[[#This Row],[clean Salary (in local currency)]]*VLOOKUP(tblSalaries[[#This Row],[Currency]],tblXrate[],2,FALSE)</f>
        <v>60000</v>
      </c>
      <c r="H1337" t="s">
        <v>1527</v>
      </c>
      <c r="I1337" t="s">
        <v>20</v>
      </c>
      <c r="J1337" t="s">
        <v>15</v>
      </c>
      <c r="K1337" t="str">
        <f>VLOOKUP(tblSalaries[[#This Row],[Where do you work]],tblCountries[[Actual]:[Mapping]],2,FALSE)</f>
        <v>USA</v>
      </c>
      <c r="L1337" t="s">
        <v>13</v>
      </c>
      <c r="M1337">
        <v>12</v>
      </c>
    </row>
    <row r="1338" spans="2:13" ht="15" customHeight="1">
      <c r="B1338" t="s">
        <v>3341</v>
      </c>
      <c r="C1338" s="1">
        <v>41058.813564814816</v>
      </c>
      <c r="D1338" s="4" t="s">
        <v>1528</v>
      </c>
      <c r="E1338">
        <v>2210000</v>
      </c>
      <c r="F1338" t="s">
        <v>40</v>
      </c>
      <c r="G1338" s="8">
        <f>tblSalaries[[#This Row],[clean Salary (in local currency)]]*VLOOKUP(tblSalaries[[#This Row],[Currency]],tblXrate[],2,FALSE)</f>
        <v>39355.495879248076</v>
      </c>
      <c r="H1338" t="s">
        <v>387</v>
      </c>
      <c r="I1338" t="s">
        <v>20</v>
      </c>
      <c r="J1338" t="s">
        <v>8</v>
      </c>
      <c r="K1338" t="str">
        <f>VLOOKUP(tblSalaries[[#This Row],[Where do you work]],tblCountries[[Actual]:[Mapping]],2,FALSE)</f>
        <v>India</v>
      </c>
      <c r="L1338" t="s">
        <v>25</v>
      </c>
      <c r="M1338">
        <v>5.6</v>
      </c>
    </row>
    <row r="1339" spans="2:13" ht="15" customHeight="1">
      <c r="B1339" t="s">
        <v>3342</v>
      </c>
      <c r="C1339" s="1">
        <v>41058.814664351848</v>
      </c>
      <c r="D1339" s="4">
        <v>45000</v>
      </c>
      <c r="E1339">
        <v>45000</v>
      </c>
      <c r="F1339" t="s">
        <v>22</v>
      </c>
      <c r="G1339" s="8">
        <f>tblSalaries[[#This Row],[clean Salary (in local currency)]]*VLOOKUP(tblSalaries[[#This Row],[Currency]],tblXrate[],2,FALSE)</f>
        <v>57167.974754622352</v>
      </c>
      <c r="H1339" t="s">
        <v>1529</v>
      </c>
      <c r="I1339" t="s">
        <v>488</v>
      </c>
      <c r="J1339" t="s">
        <v>24</v>
      </c>
      <c r="K1339" t="str">
        <f>VLOOKUP(tblSalaries[[#This Row],[Where do you work]],tblCountries[[Actual]:[Mapping]],2,FALSE)</f>
        <v>Germany</v>
      </c>
      <c r="L1339" t="s">
        <v>9</v>
      </c>
      <c r="M1339">
        <v>12</v>
      </c>
    </row>
    <row r="1340" spans="2:13" ht="15" customHeight="1">
      <c r="B1340" t="s">
        <v>3343</v>
      </c>
      <c r="C1340" s="1">
        <v>41058.819155092591</v>
      </c>
      <c r="D1340" s="4" t="s">
        <v>1530</v>
      </c>
      <c r="E1340">
        <v>4000000</v>
      </c>
      <c r="F1340" t="s">
        <v>1531</v>
      </c>
      <c r="G1340" s="8">
        <f>tblSalaries[[#This Row],[clean Salary (in local currency)]]*VLOOKUP(tblSalaries[[#This Row],[Currency]],tblXrate[],2,FALSE)</f>
        <v>50694.322109187968</v>
      </c>
      <c r="H1340" t="s">
        <v>1532</v>
      </c>
      <c r="I1340" t="s">
        <v>20</v>
      </c>
      <c r="J1340" t="s">
        <v>654</v>
      </c>
      <c r="K1340" t="str">
        <f>VLOOKUP(tblSalaries[[#This Row],[Where do you work]],tblCountries[[Actual]:[Mapping]],2,FALSE)</f>
        <v>Japan</v>
      </c>
      <c r="L1340" t="s">
        <v>9</v>
      </c>
      <c r="M1340">
        <v>8</v>
      </c>
    </row>
    <row r="1341" spans="2:13" ht="15" customHeight="1">
      <c r="B1341" t="s">
        <v>3344</v>
      </c>
      <c r="C1341" s="1">
        <v>41058.824513888889</v>
      </c>
      <c r="D1341" s="4">
        <v>57500</v>
      </c>
      <c r="E1341">
        <v>57500</v>
      </c>
      <c r="F1341" t="s">
        <v>6</v>
      </c>
      <c r="G1341" s="8">
        <f>tblSalaries[[#This Row],[clean Salary (in local currency)]]*VLOOKUP(tblSalaries[[#This Row],[Currency]],tblXrate[],2,FALSE)</f>
        <v>57500</v>
      </c>
      <c r="H1341" t="s">
        <v>1533</v>
      </c>
      <c r="I1341" t="s">
        <v>52</v>
      </c>
      <c r="J1341" t="s">
        <v>15</v>
      </c>
      <c r="K1341" t="str">
        <f>VLOOKUP(tblSalaries[[#This Row],[Where do you work]],tblCountries[[Actual]:[Mapping]],2,FALSE)</f>
        <v>USA</v>
      </c>
      <c r="L1341" t="s">
        <v>9</v>
      </c>
      <c r="M1341">
        <v>30</v>
      </c>
    </row>
    <row r="1342" spans="2:13" ht="15" customHeight="1">
      <c r="B1342" t="s">
        <v>3345</v>
      </c>
      <c r="C1342" s="1">
        <v>41058.826678240737</v>
      </c>
      <c r="D1342" s="4">
        <v>62000</v>
      </c>
      <c r="E1342">
        <v>62000</v>
      </c>
      <c r="F1342" t="s">
        <v>22</v>
      </c>
      <c r="G1342" s="8">
        <f>tblSalaries[[#This Row],[clean Salary (in local currency)]]*VLOOKUP(tblSalaries[[#This Row],[Currency]],tblXrate[],2,FALSE)</f>
        <v>78764.765217479682</v>
      </c>
      <c r="H1342" t="s">
        <v>488</v>
      </c>
      <c r="I1342" t="s">
        <v>488</v>
      </c>
      <c r="J1342" t="s">
        <v>628</v>
      </c>
      <c r="K1342" t="str">
        <f>VLOOKUP(tblSalaries[[#This Row],[Where do you work]],tblCountries[[Actual]:[Mapping]],2,FALSE)</f>
        <v>Netherlands</v>
      </c>
      <c r="L1342" t="s">
        <v>9</v>
      </c>
      <c r="M1342">
        <v>15</v>
      </c>
    </row>
    <row r="1343" spans="2:13" ht="15" customHeight="1">
      <c r="B1343" t="s">
        <v>3346</v>
      </c>
      <c r="C1343" s="1">
        <v>41058.828182870369</v>
      </c>
      <c r="D1343" s="4" t="s">
        <v>1534</v>
      </c>
      <c r="E1343">
        <v>80000</v>
      </c>
      <c r="F1343" t="s">
        <v>6</v>
      </c>
      <c r="G1343" s="8">
        <f>tblSalaries[[#This Row],[clean Salary (in local currency)]]*VLOOKUP(tblSalaries[[#This Row],[Currency]],tblXrate[],2,FALSE)</f>
        <v>80000</v>
      </c>
      <c r="H1343" t="s">
        <v>1535</v>
      </c>
      <c r="I1343" t="s">
        <v>52</v>
      </c>
      <c r="J1343" t="s">
        <v>15</v>
      </c>
      <c r="K1343" t="str">
        <f>VLOOKUP(tblSalaries[[#This Row],[Where do you work]],tblCountries[[Actual]:[Mapping]],2,FALSE)</f>
        <v>USA</v>
      </c>
      <c r="L1343" t="s">
        <v>9</v>
      </c>
      <c r="M1343">
        <v>10</v>
      </c>
    </row>
    <row r="1344" spans="2:13" ht="15" customHeight="1">
      <c r="B1344" t="s">
        <v>3347</v>
      </c>
      <c r="C1344" s="1">
        <v>41058.829606481479</v>
      </c>
      <c r="D1344" s="4" t="s">
        <v>1249</v>
      </c>
      <c r="E1344">
        <v>45000</v>
      </c>
      <c r="F1344" t="s">
        <v>69</v>
      </c>
      <c r="G1344" s="8">
        <f>tblSalaries[[#This Row],[clean Salary (in local currency)]]*VLOOKUP(tblSalaries[[#This Row],[Currency]],tblXrate[],2,FALSE)</f>
        <v>70928.022243027779</v>
      </c>
      <c r="H1344" t="s">
        <v>772</v>
      </c>
      <c r="I1344" t="s">
        <v>52</v>
      </c>
      <c r="J1344" t="s">
        <v>71</v>
      </c>
      <c r="K1344" t="str">
        <f>VLOOKUP(tblSalaries[[#This Row],[Where do you work]],tblCountries[[Actual]:[Mapping]],2,FALSE)</f>
        <v>UK</v>
      </c>
      <c r="L1344" t="s">
        <v>18</v>
      </c>
      <c r="M1344">
        <v>15</v>
      </c>
    </row>
    <row r="1345" spans="2:13" ht="15" customHeight="1">
      <c r="B1345" t="s">
        <v>3348</v>
      </c>
      <c r="C1345" s="1">
        <v>41058.835497685184</v>
      </c>
      <c r="D1345" s="4">
        <v>33000</v>
      </c>
      <c r="E1345">
        <v>33000</v>
      </c>
      <c r="F1345" t="s">
        <v>6</v>
      </c>
      <c r="G1345" s="8">
        <f>tblSalaries[[#This Row],[clean Salary (in local currency)]]*VLOOKUP(tblSalaries[[#This Row],[Currency]],tblXrate[],2,FALSE)</f>
        <v>33000</v>
      </c>
      <c r="H1345" t="s">
        <v>1536</v>
      </c>
      <c r="I1345" t="s">
        <v>488</v>
      </c>
      <c r="J1345" t="s">
        <v>15</v>
      </c>
      <c r="K1345" t="str">
        <f>VLOOKUP(tblSalaries[[#This Row],[Where do you work]],tblCountries[[Actual]:[Mapping]],2,FALSE)</f>
        <v>USA</v>
      </c>
      <c r="L1345" t="s">
        <v>9</v>
      </c>
      <c r="M1345">
        <v>3</v>
      </c>
    </row>
    <row r="1346" spans="2:13" ht="15" customHeight="1">
      <c r="B1346" t="s">
        <v>3349</v>
      </c>
      <c r="C1346" s="1">
        <v>41058.84746527778</v>
      </c>
      <c r="D1346" s="4" t="s">
        <v>1537</v>
      </c>
      <c r="E1346">
        <v>100000</v>
      </c>
      <c r="F1346" t="s">
        <v>6</v>
      </c>
      <c r="G1346" s="8">
        <f>tblSalaries[[#This Row],[clean Salary (in local currency)]]*VLOOKUP(tblSalaries[[#This Row],[Currency]],tblXrate[],2,FALSE)</f>
        <v>100000</v>
      </c>
      <c r="H1346" t="s">
        <v>424</v>
      </c>
      <c r="I1346" t="s">
        <v>20</v>
      </c>
      <c r="J1346" t="s">
        <v>15</v>
      </c>
      <c r="K1346" t="str">
        <f>VLOOKUP(tblSalaries[[#This Row],[Where do you work]],tblCountries[[Actual]:[Mapping]],2,FALSE)</f>
        <v>USA</v>
      </c>
      <c r="L1346" t="s">
        <v>9</v>
      </c>
      <c r="M1346">
        <v>1</v>
      </c>
    </row>
    <row r="1347" spans="2:13" ht="15" customHeight="1">
      <c r="B1347" t="s">
        <v>3350</v>
      </c>
      <c r="C1347" s="1">
        <v>41058.861250000002</v>
      </c>
      <c r="D1347" s="4" t="s">
        <v>1538</v>
      </c>
      <c r="E1347">
        <v>60000</v>
      </c>
      <c r="F1347" t="s">
        <v>6</v>
      </c>
      <c r="G1347" s="8">
        <f>tblSalaries[[#This Row],[clean Salary (in local currency)]]*VLOOKUP(tblSalaries[[#This Row],[Currency]],tblXrate[],2,FALSE)</f>
        <v>60000</v>
      </c>
      <c r="H1347" t="s">
        <v>204</v>
      </c>
      <c r="I1347" t="s">
        <v>52</v>
      </c>
      <c r="J1347" t="s">
        <v>15</v>
      </c>
      <c r="K1347" t="str">
        <f>VLOOKUP(tblSalaries[[#This Row],[Where do you work]],tblCountries[[Actual]:[Mapping]],2,FALSE)</f>
        <v>USA</v>
      </c>
      <c r="L1347" t="s">
        <v>18</v>
      </c>
      <c r="M1347">
        <v>20</v>
      </c>
    </row>
    <row r="1348" spans="2:13" ht="15" customHeight="1">
      <c r="B1348" t="s">
        <v>3351</v>
      </c>
      <c r="C1348" s="1">
        <v>41058.870636574073</v>
      </c>
      <c r="D1348" s="4">
        <v>95000</v>
      </c>
      <c r="E1348">
        <v>95000</v>
      </c>
      <c r="F1348" t="s">
        <v>6</v>
      </c>
      <c r="G1348" s="8">
        <f>tblSalaries[[#This Row],[clean Salary (in local currency)]]*VLOOKUP(tblSalaries[[#This Row],[Currency]],tblXrate[],2,FALSE)</f>
        <v>95000</v>
      </c>
      <c r="H1348" t="s">
        <v>653</v>
      </c>
      <c r="I1348" t="s">
        <v>20</v>
      </c>
      <c r="J1348" t="s">
        <v>15</v>
      </c>
      <c r="K1348" t="str">
        <f>VLOOKUP(tblSalaries[[#This Row],[Where do you work]],tblCountries[[Actual]:[Mapping]],2,FALSE)</f>
        <v>USA</v>
      </c>
      <c r="L1348" t="s">
        <v>18</v>
      </c>
      <c r="M1348">
        <v>7</v>
      </c>
    </row>
    <row r="1349" spans="2:13" ht="15" customHeight="1">
      <c r="B1349" t="s">
        <v>3352</v>
      </c>
      <c r="C1349" s="1">
        <v>41058.880173611113</v>
      </c>
      <c r="D1349" s="4">
        <v>24000</v>
      </c>
      <c r="E1349">
        <v>24000</v>
      </c>
      <c r="F1349" t="s">
        <v>6</v>
      </c>
      <c r="G1349" s="8">
        <f>tblSalaries[[#This Row],[clean Salary (in local currency)]]*VLOOKUP(tblSalaries[[#This Row],[Currency]],tblXrate[],2,FALSE)</f>
        <v>24000</v>
      </c>
      <c r="H1349" t="s">
        <v>1539</v>
      </c>
      <c r="I1349" t="s">
        <v>20</v>
      </c>
      <c r="J1349" t="s">
        <v>15</v>
      </c>
      <c r="K1349" t="str">
        <f>VLOOKUP(tblSalaries[[#This Row],[Where do you work]],tblCountries[[Actual]:[Mapping]],2,FALSE)</f>
        <v>USA</v>
      </c>
      <c r="L1349" t="s">
        <v>25</v>
      </c>
      <c r="M1349">
        <v>33</v>
      </c>
    </row>
    <row r="1350" spans="2:13" ht="15" customHeight="1">
      <c r="B1350" t="s">
        <v>3353</v>
      </c>
      <c r="C1350" s="1">
        <v>41058.887106481481</v>
      </c>
      <c r="D1350" s="4">
        <v>50000</v>
      </c>
      <c r="E1350">
        <v>50000</v>
      </c>
      <c r="F1350" t="s">
        <v>6</v>
      </c>
      <c r="G1350" s="8">
        <f>tblSalaries[[#This Row],[clean Salary (in local currency)]]*VLOOKUP(tblSalaries[[#This Row],[Currency]],tblXrate[],2,FALSE)</f>
        <v>50000</v>
      </c>
      <c r="H1350" t="s">
        <v>1540</v>
      </c>
      <c r="I1350" t="s">
        <v>279</v>
      </c>
      <c r="J1350" t="s">
        <v>15</v>
      </c>
      <c r="K1350" t="str">
        <f>VLOOKUP(tblSalaries[[#This Row],[Where do you work]],tblCountries[[Actual]:[Mapping]],2,FALSE)</f>
        <v>USA</v>
      </c>
      <c r="L1350" t="s">
        <v>9</v>
      </c>
      <c r="M1350">
        <v>0.5</v>
      </c>
    </row>
    <row r="1351" spans="2:13" ht="15" customHeight="1">
      <c r="B1351" t="s">
        <v>3354</v>
      </c>
      <c r="C1351" s="1">
        <v>41058.892395833333</v>
      </c>
      <c r="D1351" s="4">
        <v>103000</v>
      </c>
      <c r="E1351">
        <v>103000</v>
      </c>
      <c r="F1351" t="s">
        <v>6</v>
      </c>
      <c r="G1351" s="8">
        <f>tblSalaries[[#This Row],[clean Salary (in local currency)]]*VLOOKUP(tblSalaries[[#This Row],[Currency]],tblXrate[],2,FALSE)</f>
        <v>103000</v>
      </c>
      <c r="H1351" t="s">
        <v>488</v>
      </c>
      <c r="I1351" t="s">
        <v>488</v>
      </c>
      <c r="J1351" t="s">
        <v>15</v>
      </c>
      <c r="K1351" t="str">
        <f>VLOOKUP(tblSalaries[[#This Row],[Where do you work]],tblCountries[[Actual]:[Mapping]],2,FALSE)</f>
        <v>USA</v>
      </c>
      <c r="L1351" t="s">
        <v>9</v>
      </c>
      <c r="M1351">
        <v>22</v>
      </c>
    </row>
    <row r="1352" spans="2:13" ht="15" customHeight="1">
      <c r="B1352" t="s">
        <v>3355</v>
      </c>
      <c r="C1352" s="1">
        <v>41058.894016203703</v>
      </c>
      <c r="D1352" s="4">
        <v>36000</v>
      </c>
      <c r="E1352">
        <v>36000</v>
      </c>
      <c r="F1352" t="s">
        <v>6</v>
      </c>
      <c r="G1352" s="8">
        <f>tblSalaries[[#This Row],[clean Salary (in local currency)]]*VLOOKUP(tblSalaries[[#This Row],[Currency]],tblXrate[],2,FALSE)</f>
        <v>36000</v>
      </c>
      <c r="H1352" t="s">
        <v>1144</v>
      </c>
      <c r="I1352" t="s">
        <v>67</v>
      </c>
      <c r="J1352" t="s">
        <v>15</v>
      </c>
      <c r="K1352" t="str">
        <f>VLOOKUP(tblSalaries[[#This Row],[Where do you work]],tblCountries[[Actual]:[Mapping]],2,FALSE)</f>
        <v>USA</v>
      </c>
      <c r="L1352" t="s">
        <v>13</v>
      </c>
      <c r="M1352">
        <v>8</v>
      </c>
    </row>
    <row r="1353" spans="2:13" ht="15" customHeight="1">
      <c r="B1353" t="s">
        <v>3356</v>
      </c>
      <c r="C1353" s="1">
        <v>41058.894525462965</v>
      </c>
      <c r="D1353" s="4">
        <v>85000</v>
      </c>
      <c r="E1353">
        <v>85000</v>
      </c>
      <c r="F1353" t="s">
        <v>6</v>
      </c>
      <c r="G1353" s="8">
        <f>tblSalaries[[#This Row],[clean Salary (in local currency)]]*VLOOKUP(tblSalaries[[#This Row],[Currency]],tblXrate[],2,FALSE)</f>
        <v>85000</v>
      </c>
      <c r="H1353" t="s">
        <v>72</v>
      </c>
      <c r="I1353" t="s">
        <v>20</v>
      </c>
      <c r="J1353" t="s">
        <v>15</v>
      </c>
      <c r="K1353" t="str">
        <f>VLOOKUP(tblSalaries[[#This Row],[Where do you work]],tblCountries[[Actual]:[Mapping]],2,FALSE)</f>
        <v>USA</v>
      </c>
      <c r="L1353" t="s">
        <v>9</v>
      </c>
      <c r="M1353">
        <v>17</v>
      </c>
    </row>
    <row r="1354" spans="2:13" ht="15" customHeight="1">
      <c r="B1354" t="s">
        <v>3357</v>
      </c>
      <c r="C1354" s="1">
        <v>41058.895555555559</v>
      </c>
      <c r="D1354" s="4">
        <v>100000</v>
      </c>
      <c r="E1354">
        <v>100000</v>
      </c>
      <c r="F1354" t="s">
        <v>6</v>
      </c>
      <c r="G1354" s="8">
        <f>tblSalaries[[#This Row],[clean Salary (in local currency)]]*VLOOKUP(tblSalaries[[#This Row],[Currency]],tblXrate[],2,FALSE)</f>
        <v>100000</v>
      </c>
      <c r="H1354" t="s">
        <v>1541</v>
      </c>
      <c r="I1354" t="s">
        <v>4001</v>
      </c>
      <c r="J1354" t="s">
        <v>447</v>
      </c>
      <c r="K1354" t="str">
        <f>VLOOKUP(tblSalaries[[#This Row],[Where do you work]],tblCountries[[Actual]:[Mapping]],2,FALSE)</f>
        <v>Sweden</v>
      </c>
      <c r="L1354" t="s">
        <v>18</v>
      </c>
      <c r="M1354">
        <v>20</v>
      </c>
    </row>
    <row r="1355" spans="2:13" ht="15" customHeight="1">
      <c r="B1355" t="s">
        <v>3358</v>
      </c>
      <c r="C1355" s="1">
        <v>41058.898402777777</v>
      </c>
      <c r="D1355" s="4" t="s">
        <v>1542</v>
      </c>
      <c r="E1355">
        <v>83000</v>
      </c>
      <c r="F1355" t="s">
        <v>6</v>
      </c>
      <c r="G1355" s="8">
        <f>tblSalaries[[#This Row],[clean Salary (in local currency)]]*VLOOKUP(tblSalaries[[#This Row],[Currency]],tblXrate[],2,FALSE)</f>
        <v>83000</v>
      </c>
      <c r="H1355" t="s">
        <v>1543</v>
      </c>
      <c r="I1355" t="s">
        <v>20</v>
      </c>
      <c r="J1355" t="s">
        <v>88</v>
      </c>
      <c r="K1355" t="str">
        <f>VLOOKUP(tblSalaries[[#This Row],[Where do you work]],tblCountries[[Actual]:[Mapping]],2,FALSE)</f>
        <v>Canada</v>
      </c>
      <c r="L1355" t="s">
        <v>9</v>
      </c>
      <c r="M1355">
        <v>12</v>
      </c>
    </row>
    <row r="1356" spans="2:13" ht="15" customHeight="1">
      <c r="B1356" t="s">
        <v>3359</v>
      </c>
      <c r="C1356" s="1">
        <v>41058.901504629626</v>
      </c>
      <c r="D1356" s="4">
        <v>85000</v>
      </c>
      <c r="E1356">
        <v>85000</v>
      </c>
      <c r="F1356" t="s">
        <v>6</v>
      </c>
      <c r="G1356" s="8">
        <f>tblSalaries[[#This Row],[clean Salary (in local currency)]]*VLOOKUP(tblSalaries[[#This Row],[Currency]],tblXrate[],2,FALSE)</f>
        <v>85000</v>
      </c>
      <c r="H1356" t="s">
        <v>1544</v>
      </c>
      <c r="I1356" t="s">
        <v>279</v>
      </c>
      <c r="J1356" t="s">
        <v>15</v>
      </c>
      <c r="K1356" t="str">
        <f>VLOOKUP(tblSalaries[[#This Row],[Where do you work]],tblCountries[[Actual]:[Mapping]],2,FALSE)</f>
        <v>USA</v>
      </c>
      <c r="L1356" t="s">
        <v>18</v>
      </c>
      <c r="M1356">
        <v>25</v>
      </c>
    </row>
    <row r="1357" spans="2:13" ht="15" customHeight="1">
      <c r="B1357" t="s">
        <v>3360</v>
      </c>
      <c r="C1357" s="1">
        <v>41058.904675925929</v>
      </c>
      <c r="D1357" s="4">
        <v>120000</v>
      </c>
      <c r="E1357">
        <v>120000</v>
      </c>
      <c r="F1357" t="s">
        <v>6</v>
      </c>
      <c r="G1357" s="8">
        <f>tblSalaries[[#This Row],[clean Salary (in local currency)]]*VLOOKUP(tblSalaries[[#This Row],[Currency]],tblXrate[],2,FALSE)</f>
        <v>120000</v>
      </c>
      <c r="H1357" t="s">
        <v>642</v>
      </c>
      <c r="I1357" t="s">
        <v>52</v>
      </c>
      <c r="J1357" t="s">
        <v>15</v>
      </c>
      <c r="K1357" t="str">
        <f>VLOOKUP(tblSalaries[[#This Row],[Where do you work]],tblCountries[[Actual]:[Mapping]],2,FALSE)</f>
        <v>USA</v>
      </c>
      <c r="L1357" t="s">
        <v>18</v>
      </c>
      <c r="M1357">
        <v>5</v>
      </c>
    </row>
    <row r="1358" spans="2:13" ht="15" customHeight="1">
      <c r="B1358" t="s">
        <v>3361</v>
      </c>
      <c r="C1358" s="1">
        <v>41058.905555555553</v>
      </c>
      <c r="D1358" s="4">
        <v>69960</v>
      </c>
      <c r="E1358">
        <v>69960</v>
      </c>
      <c r="F1358" t="s">
        <v>6</v>
      </c>
      <c r="G1358" s="8">
        <f>tblSalaries[[#This Row],[clean Salary (in local currency)]]*VLOOKUP(tblSalaries[[#This Row],[Currency]],tblXrate[],2,FALSE)</f>
        <v>69960</v>
      </c>
      <c r="H1358" t="s">
        <v>1545</v>
      </c>
      <c r="I1358" t="s">
        <v>279</v>
      </c>
      <c r="J1358" t="s">
        <v>15</v>
      </c>
      <c r="K1358" t="str">
        <f>VLOOKUP(tblSalaries[[#This Row],[Where do you work]],tblCountries[[Actual]:[Mapping]],2,FALSE)</f>
        <v>USA</v>
      </c>
      <c r="L1358" t="s">
        <v>18</v>
      </c>
      <c r="M1358">
        <v>22</v>
      </c>
    </row>
    <row r="1359" spans="2:13" ht="15" customHeight="1">
      <c r="B1359" t="s">
        <v>3362</v>
      </c>
      <c r="C1359" s="1">
        <v>41058.907268518517</v>
      </c>
      <c r="D1359" s="4" t="s">
        <v>1546</v>
      </c>
      <c r="E1359">
        <v>97000</v>
      </c>
      <c r="F1359" t="s">
        <v>6</v>
      </c>
      <c r="G1359" s="8">
        <f>tblSalaries[[#This Row],[clean Salary (in local currency)]]*VLOOKUP(tblSalaries[[#This Row],[Currency]],tblXrate[],2,FALSE)</f>
        <v>97000</v>
      </c>
      <c r="H1359" t="s">
        <v>1547</v>
      </c>
      <c r="I1359" t="s">
        <v>52</v>
      </c>
      <c r="J1359" t="s">
        <v>15</v>
      </c>
      <c r="K1359" t="str">
        <f>VLOOKUP(tblSalaries[[#This Row],[Where do you work]],tblCountries[[Actual]:[Mapping]],2,FALSE)</f>
        <v>USA</v>
      </c>
      <c r="L1359" t="s">
        <v>9</v>
      </c>
      <c r="M1359">
        <v>14</v>
      </c>
    </row>
    <row r="1360" spans="2:13" ht="15" customHeight="1">
      <c r="B1360" t="s">
        <v>3363</v>
      </c>
      <c r="C1360" s="1">
        <v>41058.908483796295</v>
      </c>
      <c r="D1360" s="4" t="s">
        <v>1548</v>
      </c>
      <c r="E1360">
        <v>60000</v>
      </c>
      <c r="F1360" t="s">
        <v>69</v>
      </c>
      <c r="G1360" s="8">
        <f>tblSalaries[[#This Row],[clean Salary (in local currency)]]*VLOOKUP(tblSalaries[[#This Row],[Currency]],tblXrate[],2,FALSE)</f>
        <v>94570.696324037053</v>
      </c>
      <c r="H1360" t="s">
        <v>20</v>
      </c>
      <c r="I1360" t="s">
        <v>20</v>
      </c>
      <c r="J1360" t="s">
        <v>71</v>
      </c>
      <c r="K1360" t="str">
        <f>VLOOKUP(tblSalaries[[#This Row],[Where do you work]],tblCountries[[Actual]:[Mapping]],2,FALSE)</f>
        <v>UK</v>
      </c>
      <c r="L1360" t="s">
        <v>9</v>
      </c>
      <c r="M1360">
        <v>7</v>
      </c>
    </row>
    <row r="1361" spans="2:13" ht="15" customHeight="1">
      <c r="B1361" t="s">
        <v>3364</v>
      </c>
      <c r="C1361" s="1">
        <v>41058.910069444442</v>
      </c>
      <c r="D1361" s="4">
        <v>39000</v>
      </c>
      <c r="E1361">
        <v>39000</v>
      </c>
      <c r="F1361" t="s">
        <v>6</v>
      </c>
      <c r="G1361" s="8">
        <f>tblSalaries[[#This Row],[clean Salary (in local currency)]]*VLOOKUP(tblSalaries[[#This Row],[Currency]],tblXrate[],2,FALSE)</f>
        <v>39000</v>
      </c>
      <c r="H1361" t="s">
        <v>1549</v>
      </c>
      <c r="I1361" t="s">
        <v>52</v>
      </c>
      <c r="J1361" t="s">
        <v>48</v>
      </c>
      <c r="K1361" t="str">
        <f>VLOOKUP(tblSalaries[[#This Row],[Where do you work]],tblCountries[[Actual]:[Mapping]],2,FALSE)</f>
        <v>South Africa</v>
      </c>
      <c r="L1361" t="s">
        <v>13</v>
      </c>
      <c r="M1361">
        <v>6</v>
      </c>
    </row>
    <row r="1362" spans="2:13" ht="15" customHeight="1">
      <c r="B1362" t="s">
        <v>3365</v>
      </c>
      <c r="C1362" s="1">
        <v>41058.910243055558</v>
      </c>
      <c r="D1362" s="4" t="s">
        <v>1550</v>
      </c>
      <c r="E1362">
        <v>250000</v>
      </c>
      <c r="F1362" t="s">
        <v>40</v>
      </c>
      <c r="G1362" s="8">
        <f>tblSalaries[[#This Row],[clean Salary (in local currency)]]*VLOOKUP(tblSalaries[[#This Row],[Currency]],tblXrate[],2,FALSE)</f>
        <v>4451.9791718606421</v>
      </c>
      <c r="H1362" t="s">
        <v>52</v>
      </c>
      <c r="I1362" t="s">
        <v>52</v>
      </c>
      <c r="J1362" t="s">
        <v>8</v>
      </c>
      <c r="K1362" t="str">
        <f>VLOOKUP(tblSalaries[[#This Row],[Where do you work]],tblCountries[[Actual]:[Mapping]],2,FALSE)</f>
        <v>India</v>
      </c>
      <c r="L1362" t="s">
        <v>25</v>
      </c>
      <c r="M1362">
        <v>15</v>
      </c>
    </row>
    <row r="1363" spans="2:13" ht="15" customHeight="1">
      <c r="B1363" t="s">
        <v>3366</v>
      </c>
      <c r="C1363" s="1">
        <v>41058.912881944445</v>
      </c>
      <c r="D1363" s="4">
        <v>62000</v>
      </c>
      <c r="E1363">
        <v>62000</v>
      </c>
      <c r="F1363" t="s">
        <v>6</v>
      </c>
      <c r="G1363" s="8">
        <f>tblSalaries[[#This Row],[clean Salary (in local currency)]]*VLOOKUP(tblSalaries[[#This Row],[Currency]],tblXrate[],2,FALSE)</f>
        <v>62000</v>
      </c>
      <c r="H1363" t="s">
        <v>1551</v>
      </c>
      <c r="I1363" t="s">
        <v>67</v>
      </c>
      <c r="J1363" t="s">
        <v>15</v>
      </c>
      <c r="K1363" t="str">
        <f>VLOOKUP(tblSalaries[[#This Row],[Where do you work]],tblCountries[[Actual]:[Mapping]],2,FALSE)</f>
        <v>USA</v>
      </c>
      <c r="L1363" t="s">
        <v>13</v>
      </c>
      <c r="M1363">
        <v>25</v>
      </c>
    </row>
    <row r="1364" spans="2:13" ht="15" customHeight="1">
      <c r="B1364" t="s">
        <v>3367</v>
      </c>
      <c r="C1364" s="1">
        <v>41058.916377314818</v>
      </c>
      <c r="D1364" s="4">
        <v>44000</v>
      </c>
      <c r="E1364">
        <v>44000</v>
      </c>
      <c r="F1364" t="s">
        <v>6</v>
      </c>
      <c r="G1364" s="8">
        <f>tblSalaries[[#This Row],[clean Salary (in local currency)]]*VLOOKUP(tblSalaries[[#This Row],[Currency]],tblXrate[],2,FALSE)</f>
        <v>44000</v>
      </c>
      <c r="H1364" t="s">
        <v>1552</v>
      </c>
      <c r="I1364" t="s">
        <v>279</v>
      </c>
      <c r="J1364" t="s">
        <v>15</v>
      </c>
      <c r="K1364" t="str">
        <f>VLOOKUP(tblSalaries[[#This Row],[Where do you work]],tblCountries[[Actual]:[Mapping]],2,FALSE)</f>
        <v>USA</v>
      </c>
      <c r="L1364" t="s">
        <v>9</v>
      </c>
      <c r="M1364">
        <v>15</v>
      </c>
    </row>
    <row r="1365" spans="2:13" ht="15" customHeight="1">
      <c r="B1365" t="s">
        <v>3368</v>
      </c>
      <c r="C1365" s="1">
        <v>41058.918414351851</v>
      </c>
      <c r="D1365" s="4">
        <v>150000</v>
      </c>
      <c r="E1365">
        <v>150000</v>
      </c>
      <c r="F1365" t="s">
        <v>6</v>
      </c>
      <c r="G1365" s="8">
        <f>tblSalaries[[#This Row],[clean Salary (in local currency)]]*VLOOKUP(tblSalaries[[#This Row],[Currency]],tblXrate[],2,FALSE)</f>
        <v>150000</v>
      </c>
      <c r="H1365" t="s">
        <v>1553</v>
      </c>
      <c r="I1365" t="s">
        <v>52</v>
      </c>
      <c r="J1365" t="s">
        <v>15</v>
      </c>
      <c r="K1365" t="str">
        <f>VLOOKUP(tblSalaries[[#This Row],[Where do you work]],tblCountries[[Actual]:[Mapping]],2,FALSE)</f>
        <v>USA</v>
      </c>
      <c r="L1365" t="s">
        <v>18</v>
      </c>
      <c r="M1365">
        <v>30</v>
      </c>
    </row>
    <row r="1366" spans="2:13" ht="15" customHeight="1">
      <c r="B1366" t="s">
        <v>3369</v>
      </c>
      <c r="C1366" s="1">
        <v>41058.919548611113</v>
      </c>
      <c r="D1366" s="4">
        <v>180000</v>
      </c>
      <c r="E1366">
        <v>180000</v>
      </c>
      <c r="F1366" t="s">
        <v>22</v>
      </c>
      <c r="G1366" s="8">
        <f>tblSalaries[[#This Row],[clean Salary (in local currency)]]*VLOOKUP(tblSalaries[[#This Row],[Currency]],tblXrate[],2,FALSE)</f>
        <v>228671.89901848941</v>
      </c>
      <c r="H1366" t="s">
        <v>1554</v>
      </c>
      <c r="I1366" t="s">
        <v>488</v>
      </c>
      <c r="J1366" t="s">
        <v>983</v>
      </c>
      <c r="K1366" t="str">
        <f>VLOOKUP(tblSalaries[[#This Row],[Where do you work]],tblCountries[[Actual]:[Mapping]],2,FALSE)</f>
        <v>Europe</v>
      </c>
      <c r="L1366" t="s">
        <v>9</v>
      </c>
      <c r="M1366">
        <v>15</v>
      </c>
    </row>
    <row r="1367" spans="2:13" ht="15" customHeight="1">
      <c r="B1367" t="s">
        <v>3370</v>
      </c>
      <c r="C1367" s="1">
        <v>41058.925787037035</v>
      </c>
      <c r="D1367" s="4">
        <v>73500</v>
      </c>
      <c r="E1367">
        <v>73500</v>
      </c>
      <c r="F1367" t="s">
        <v>6</v>
      </c>
      <c r="G1367" s="8">
        <f>tblSalaries[[#This Row],[clean Salary (in local currency)]]*VLOOKUP(tblSalaries[[#This Row],[Currency]],tblXrate[],2,FALSE)</f>
        <v>73500</v>
      </c>
      <c r="H1367" t="s">
        <v>1555</v>
      </c>
      <c r="I1367" t="s">
        <v>20</v>
      </c>
      <c r="J1367" t="s">
        <v>15</v>
      </c>
      <c r="K1367" t="str">
        <f>VLOOKUP(tblSalaries[[#This Row],[Where do you work]],tblCountries[[Actual]:[Mapping]],2,FALSE)</f>
        <v>USA</v>
      </c>
      <c r="L1367" t="s">
        <v>13</v>
      </c>
      <c r="M1367">
        <v>6</v>
      </c>
    </row>
    <row r="1368" spans="2:13" ht="15" customHeight="1">
      <c r="B1368" t="s">
        <v>3371</v>
      </c>
      <c r="C1368" s="1">
        <v>41058.926608796297</v>
      </c>
      <c r="D1368" s="4">
        <v>77500</v>
      </c>
      <c r="E1368">
        <v>77500</v>
      </c>
      <c r="F1368" t="s">
        <v>6</v>
      </c>
      <c r="G1368" s="8">
        <f>tblSalaries[[#This Row],[clean Salary (in local currency)]]*VLOOKUP(tblSalaries[[#This Row],[Currency]],tblXrate[],2,FALSE)</f>
        <v>77500</v>
      </c>
      <c r="H1368" t="s">
        <v>266</v>
      </c>
      <c r="I1368" t="s">
        <v>20</v>
      </c>
      <c r="J1368" t="s">
        <v>15</v>
      </c>
      <c r="K1368" t="str">
        <f>VLOOKUP(tblSalaries[[#This Row],[Where do you work]],tblCountries[[Actual]:[Mapping]],2,FALSE)</f>
        <v>USA</v>
      </c>
      <c r="L1368" t="s">
        <v>9</v>
      </c>
      <c r="M1368">
        <v>7</v>
      </c>
    </row>
    <row r="1369" spans="2:13" ht="15" customHeight="1">
      <c r="B1369" t="s">
        <v>3372</v>
      </c>
      <c r="C1369" s="1">
        <v>41058.929722222223</v>
      </c>
      <c r="D1369" s="4">
        <v>60800</v>
      </c>
      <c r="E1369">
        <v>60800</v>
      </c>
      <c r="F1369" t="s">
        <v>6</v>
      </c>
      <c r="G1369" s="8">
        <f>tblSalaries[[#This Row],[clean Salary (in local currency)]]*VLOOKUP(tblSalaries[[#This Row],[Currency]],tblXrate[],2,FALSE)</f>
        <v>60800</v>
      </c>
      <c r="H1369" t="s">
        <v>1556</v>
      </c>
      <c r="I1369" t="s">
        <v>20</v>
      </c>
      <c r="J1369" t="s">
        <v>15</v>
      </c>
      <c r="K1369" t="str">
        <f>VLOOKUP(tblSalaries[[#This Row],[Where do you work]],tblCountries[[Actual]:[Mapping]],2,FALSE)</f>
        <v>USA</v>
      </c>
      <c r="L1369" t="s">
        <v>13</v>
      </c>
      <c r="M1369">
        <v>10</v>
      </c>
    </row>
    <row r="1370" spans="2:13" ht="15" customHeight="1">
      <c r="B1370" t="s">
        <v>3373</v>
      </c>
      <c r="C1370" s="1">
        <v>41058.933657407404</v>
      </c>
      <c r="D1370" s="4">
        <v>136000</v>
      </c>
      <c r="E1370">
        <v>136000</v>
      </c>
      <c r="F1370" t="s">
        <v>6</v>
      </c>
      <c r="G1370" s="8">
        <f>tblSalaries[[#This Row],[clean Salary (in local currency)]]*VLOOKUP(tblSalaries[[#This Row],[Currency]],tblXrate[],2,FALSE)</f>
        <v>136000</v>
      </c>
      <c r="H1370" t="s">
        <v>1557</v>
      </c>
      <c r="I1370" t="s">
        <v>52</v>
      </c>
      <c r="J1370" t="s">
        <v>15</v>
      </c>
      <c r="K1370" t="str">
        <f>VLOOKUP(tblSalaries[[#This Row],[Where do you work]],tblCountries[[Actual]:[Mapping]],2,FALSE)</f>
        <v>USA</v>
      </c>
      <c r="L1370" t="s">
        <v>9</v>
      </c>
      <c r="M1370">
        <v>10</v>
      </c>
    </row>
    <row r="1371" spans="2:13" ht="15" customHeight="1">
      <c r="B1371" t="s">
        <v>3374</v>
      </c>
      <c r="C1371" s="1">
        <v>41058.939074074071</v>
      </c>
      <c r="D1371" s="4">
        <v>20000</v>
      </c>
      <c r="E1371">
        <v>20000</v>
      </c>
      <c r="F1371" t="s">
        <v>6</v>
      </c>
      <c r="G1371" s="8">
        <f>tblSalaries[[#This Row],[clean Salary (in local currency)]]*VLOOKUP(tblSalaries[[#This Row],[Currency]],tblXrate[],2,FALSE)</f>
        <v>20000</v>
      </c>
      <c r="H1371" t="s">
        <v>1558</v>
      </c>
      <c r="I1371" t="s">
        <v>67</v>
      </c>
      <c r="J1371" t="s">
        <v>8</v>
      </c>
      <c r="K1371" t="str">
        <f>VLOOKUP(tblSalaries[[#This Row],[Where do you work]],tblCountries[[Actual]:[Mapping]],2,FALSE)</f>
        <v>India</v>
      </c>
      <c r="L1371" t="s">
        <v>9</v>
      </c>
      <c r="M1371">
        <v>6</v>
      </c>
    </row>
    <row r="1372" spans="2:13" ht="15" customHeight="1">
      <c r="B1372" t="s">
        <v>3375</v>
      </c>
      <c r="C1372" s="1">
        <v>41058.941168981481</v>
      </c>
      <c r="D1372" s="4">
        <v>95000</v>
      </c>
      <c r="E1372">
        <v>95000</v>
      </c>
      <c r="F1372" t="s">
        <v>6</v>
      </c>
      <c r="G1372" s="8">
        <f>tblSalaries[[#This Row],[clean Salary (in local currency)]]*VLOOKUP(tblSalaries[[#This Row],[Currency]],tblXrate[],2,FALSE)</f>
        <v>95000</v>
      </c>
      <c r="H1372" t="s">
        <v>1559</v>
      </c>
      <c r="I1372" t="s">
        <v>279</v>
      </c>
      <c r="J1372" t="s">
        <v>15</v>
      </c>
      <c r="K1372" t="str">
        <f>VLOOKUP(tblSalaries[[#This Row],[Where do you work]],tblCountries[[Actual]:[Mapping]],2,FALSE)</f>
        <v>USA</v>
      </c>
      <c r="L1372" t="s">
        <v>9</v>
      </c>
      <c r="M1372">
        <v>14</v>
      </c>
    </row>
    <row r="1373" spans="2:13" ht="15" customHeight="1">
      <c r="B1373" t="s">
        <v>3376</v>
      </c>
      <c r="C1373" s="1">
        <v>41058.949421296296</v>
      </c>
      <c r="D1373" s="4">
        <v>130000</v>
      </c>
      <c r="E1373">
        <v>130000</v>
      </c>
      <c r="F1373" t="s">
        <v>6</v>
      </c>
      <c r="G1373" s="8">
        <f>tblSalaries[[#This Row],[clean Salary (in local currency)]]*VLOOKUP(tblSalaries[[#This Row],[Currency]],tblXrate[],2,FALSE)</f>
        <v>130000</v>
      </c>
      <c r="H1373" t="s">
        <v>52</v>
      </c>
      <c r="I1373" t="s">
        <v>52</v>
      </c>
      <c r="J1373" t="s">
        <v>15</v>
      </c>
      <c r="K1373" t="str">
        <f>VLOOKUP(tblSalaries[[#This Row],[Where do you work]],tblCountries[[Actual]:[Mapping]],2,FALSE)</f>
        <v>USA</v>
      </c>
      <c r="L1373" t="s">
        <v>25</v>
      </c>
      <c r="M1373">
        <v>25</v>
      </c>
    </row>
    <row r="1374" spans="2:13" ht="15" customHeight="1">
      <c r="B1374" t="s">
        <v>3377</v>
      </c>
      <c r="C1374" s="1">
        <v>41058.951574074075</v>
      </c>
      <c r="D1374" s="4">
        <v>65000</v>
      </c>
      <c r="E1374">
        <v>65000</v>
      </c>
      <c r="F1374" t="s">
        <v>6</v>
      </c>
      <c r="G1374" s="8">
        <f>tblSalaries[[#This Row],[clean Salary (in local currency)]]*VLOOKUP(tblSalaries[[#This Row],[Currency]],tblXrate[],2,FALSE)</f>
        <v>65000</v>
      </c>
      <c r="H1374" t="s">
        <v>1560</v>
      </c>
      <c r="I1374" t="s">
        <v>20</v>
      </c>
      <c r="J1374" t="s">
        <v>15</v>
      </c>
      <c r="K1374" t="str">
        <f>VLOOKUP(tblSalaries[[#This Row],[Where do you work]],tblCountries[[Actual]:[Mapping]],2,FALSE)</f>
        <v>USA</v>
      </c>
      <c r="L1374" t="s">
        <v>18</v>
      </c>
      <c r="M1374">
        <v>10</v>
      </c>
    </row>
    <row r="1375" spans="2:13" ht="15" customHeight="1">
      <c r="B1375" t="s">
        <v>3378</v>
      </c>
      <c r="C1375" s="1">
        <v>41058.951620370368</v>
      </c>
      <c r="D1375" s="4">
        <v>80000</v>
      </c>
      <c r="E1375">
        <v>80000</v>
      </c>
      <c r="F1375" t="s">
        <v>6</v>
      </c>
      <c r="G1375" s="8">
        <f>tblSalaries[[#This Row],[clean Salary (in local currency)]]*VLOOKUP(tblSalaries[[#This Row],[Currency]],tblXrate[],2,FALSE)</f>
        <v>80000</v>
      </c>
      <c r="H1375" t="s">
        <v>1561</v>
      </c>
      <c r="I1375" t="s">
        <v>356</v>
      </c>
      <c r="J1375" t="s">
        <v>15</v>
      </c>
      <c r="K1375" t="str">
        <f>VLOOKUP(tblSalaries[[#This Row],[Where do you work]],tblCountries[[Actual]:[Mapping]],2,FALSE)</f>
        <v>USA</v>
      </c>
      <c r="L1375" t="s">
        <v>18</v>
      </c>
      <c r="M1375">
        <v>8</v>
      </c>
    </row>
    <row r="1376" spans="2:13" ht="15" customHeight="1">
      <c r="B1376" t="s">
        <v>3379</v>
      </c>
      <c r="C1376" s="1">
        <v>41058.955833333333</v>
      </c>
      <c r="D1376" s="4" t="s">
        <v>1562</v>
      </c>
      <c r="E1376">
        <v>37000</v>
      </c>
      <c r="F1376" t="s">
        <v>6</v>
      </c>
      <c r="G1376" s="8">
        <f>tblSalaries[[#This Row],[clean Salary (in local currency)]]*VLOOKUP(tblSalaries[[#This Row],[Currency]],tblXrate[],2,FALSE)</f>
        <v>37000</v>
      </c>
      <c r="H1376" t="s">
        <v>1563</v>
      </c>
      <c r="I1376" t="s">
        <v>3999</v>
      </c>
      <c r="J1376" t="s">
        <v>15</v>
      </c>
      <c r="K1376" t="str">
        <f>VLOOKUP(tblSalaries[[#This Row],[Where do you work]],tblCountries[[Actual]:[Mapping]],2,FALSE)</f>
        <v>USA</v>
      </c>
      <c r="L1376" t="s">
        <v>18</v>
      </c>
      <c r="M1376">
        <v>30</v>
      </c>
    </row>
    <row r="1377" spans="2:13" ht="15" customHeight="1">
      <c r="B1377" t="s">
        <v>3380</v>
      </c>
      <c r="C1377" s="1">
        <v>41058.962500000001</v>
      </c>
      <c r="D1377" s="4">
        <v>40000</v>
      </c>
      <c r="E1377">
        <v>40000</v>
      </c>
      <c r="F1377" t="s">
        <v>6</v>
      </c>
      <c r="G1377" s="8">
        <f>tblSalaries[[#This Row],[clean Salary (in local currency)]]*VLOOKUP(tblSalaries[[#This Row],[Currency]],tblXrate[],2,FALSE)</f>
        <v>40000</v>
      </c>
      <c r="H1377" t="s">
        <v>1564</v>
      </c>
      <c r="I1377" t="s">
        <v>52</v>
      </c>
      <c r="J1377" t="s">
        <v>15</v>
      </c>
      <c r="K1377" t="str">
        <f>VLOOKUP(tblSalaries[[#This Row],[Where do you work]],tblCountries[[Actual]:[Mapping]],2,FALSE)</f>
        <v>USA</v>
      </c>
      <c r="L1377" t="s">
        <v>25</v>
      </c>
      <c r="M1377">
        <v>8</v>
      </c>
    </row>
    <row r="1378" spans="2:13" ht="15" customHeight="1">
      <c r="B1378" t="s">
        <v>3381</v>
      </c>
      <c r="C1378" s="1">
        <v>41058.964409722219</v>
      </c>
      <c r="D1378" s="4">
        <v>49000</v>
      </c>
      <c r="E1378">
        <v>49000</v>
      </c>
      <c r="F1378" t="s">
        <v>6</v>
      </c>
      <c r="G1378" s="8">
        <f>tblSalaries[[#This Row],[clean Salary (in local currency)]]*VLOOKUP(tblSalaries[[#This Row],[Currency]],tblXrate[],2,FALSE)</f>
        <v>49000</v>
      </c>
      <c r="H1378" t="s">
        <v>200</v>
      </c>
      <c r="I1378" t="s">
        <v>20</v>
      </c>
      <c r="J1378" t="s">
        <v>15</v>
      </c>
      <c r="K1378" t="str">
        <f>VLOOKUP(tblSalaries[[#This Row],[Where do you work]],tblCountries[[Actual]:[Mapping]],2,FALSE)</f>
        <v>USA</v>
      </c>
      <c r="L1378" t="s">
        <v>9</v>
      </c>
      <c r="M1378">
        <v>10</v>
      </c>
    </row>
    <row r="1379" spans="2:13" ht="15" customHeight="1">
      <c r="B1379" t="s">
        <v>3382</v>
      </c>
      <c r="C1379" s="1">
        <v>41058.964918981481</v>
      </c>
      <c r="D1379" s="4">
        <v>65000</v>
      </c>
      <c r="E1379">
        <v>65000</v>
      </c>
      <c r="F1379" t="s">
        <v>6</v>
      </c>
      <c r="G1379" s="8">
        <f>tblSalaries[[#This Row],[clean Salary (in local currency)]]*VLOOKUP(tblSalaries[[#This Row],[Currency]],tblXrate[],2,FALSE)</f>
        <v>65000</v>
      </c>
      <c r="H1379" t="s">
        <v>153</v>
      </c>
      <c r="I1379" t="s">
        <v>20</v>
      </c>
      <c r="J1379" t="s">
        <v>15</v>
      </c>
      <c r="K1379" t="str">
        <f>VLOOKUP(tblSalaries[[#This Row],[Where do you work]],tblCountries[[Actual]:[Mapping]],2,FALSE)</f>
        <v>USA</v>
      </c>
      <c r="L1379" t="s">
        <v>13</v>
      </c>
      <c r="M1379">
        <v>14</v>
      </c>
    </row>
    <row r="1380" spans="2:13" ht="15" customHeight="1">
      <c r="B1380" t="s">
        <v>3383</v>
      </c>
      <c r="C1380" s="1">
        <v>41058.967731481483</v>
      </c>
      <c r="D1380" s="4">
        <v>55000</v>
      </c>
      <c r="E1380">
        <v>55000</v>
      </c>
      <c r="F1380" t="s">
        <v>6</v>
      </c>
      <c r="G1380" s="8">
        <f>tblSalaries[[#This Row],[clean Salary (in local currency)]]*VLOOKUP(tblSalaries[[#This Row],[Currency]],tblXrate[],2,FALSE)</f>
        <v>55000</v>
      </c>
      <c r="H1380" t="s">
        <v>1565</v>
      </c>
      <c r="I1380" t="s">
        <v>20</v>
      </c>
      <c r="J1380" t="s">
        <v>15</v>
      </c>
      <c r="K1380" t="str">
        <f>VLOOKUP(tblSalaries[[#This Row],[Where do you work]],tblCountries[[Actual]:[Mapping]],2,FALSE)</f>
        <v>USA</v>
      </c>
      <c r="L1380" t="s">
        <v>13</v>
      </c>
      <c r="M1380">
        <v>1</v>
      </c>
    </row>
    <row r="1381" spans="2:13" ht="15" customHeight="1">
      <c r="B1381" t="s">
        <v>3384</v>
      </c>
      <c r="C1381" s="1">
        <v>41058.972696759258</v>
      </c>
      <c r="D1381" s="4">
        <v>40000</v>
      </c>
      <c r="E1381">
        <v>40000</v>
      </c>
      <c r="F1381" t="s">
        <v>6</v>
      </c>
      <c r="G1381" s="8">
        <f>tblSalaries[[#This Row],[clean Salary (in local currency)]]*VLOOKUP(tblSalaries[[#This Row],[Currency]],tblXrate[],2,FALSE)</f>
        <v>40000</v>
      </c>
      <c r="H1381" t="s">
        <v>1566</v>
      </c>
      <c r="I1381" t="s">
        <v>52</v>
      </c>
      <c r="J1381" t="s">
        <v>15</v>
      </c>
      <c r="K1381" t="str">
        <f>VLOOKUP(tblSalaries[[#This Row],[Where do you work]],tblCountries[[Actual]:[Mapping]],2,FALSE)</f>
        <v>USA</v>
      </c>
      <c r="L1381" t="s">
        <v>9</v>
      </c>
      <c r="M1381">
        <v>1</v>
      </c>
    </row>
    <row r="1382" spans="2:13" ht="15" customHeight="1">
      <c r="B1382" t="s">
        <v>3385</v>
      </c>
      <c r="C1382" s="1">
        <v>41058.97320601852</v>
      </c>
      <c r="D1382" s="4">
        <v>60000</v>
      </c>
      <c r="E1382">
        <v>60000</v>
      </c>
      <c r="F1382" t="s">
        <v>6</v>
      </c>
      <c r="G1382" s="8">
        <f>tblSalaries[[#This Row],[clean Salary (in local currency)]]*VLOOKUP(tblSalaries[[#This Row],[Currency]],tblXrate[],2,FALSE)</f>
        <v>60000</v>
      </c>
      <c r="H1382" t="s">
        <v>42</v>
      </c>
      <c r="I1382" t="s">
        <v>20</v>
      </c>
      <c r="J1382" t="s">
        <v>15</v>
      </c>
      <c r="K1382" t="str">
        <f>VLOOKUP(tblSalaries[[#This Row],[Where do you work]],tblCountries[[Actual]:[Mapping]],2,FALSE)</f>
        <v>USA</v>
      </c>
      <c r="L1382" t="s">
        <v>9</v>
      </c>
      <c r="M1382">
        <v>15</v>
      </c>
    </row>
    <row r="1383" spans="2:13" ht="15" customHeight="1">
      <c r="B1383" t="s">
        <v>3386</v>
      </c>
      <c r="C1383" s="1">
        <v>41058.979895833334</v>
      </c>
      <c r="D1383" s="4" t="s">
        <v>1567</v>
      </c>
      <c r="E1383">
        <v>36000</v>
      </c>
      <c r="F1383" t="s">
        <v>22</v>
      </c>
      <c r="G1383" s="8">
        <f>tblSalaries[[#This Row],[clean Salary (in local currency)]]*VLOOKUP(tblSalaries[[#This Row],[Currency]],tblXrate[],2,FALSE)</f>
        <v>45734.379803697877</v>
      </c>
      <c r="H1383" t="s">
        <v>1568</v>
      </c>
      <c r="I1383" t="s">
        <v>20</v>
      </c>
      <c r="J1383" t="s">
        <v>36</v>
      </c>
      <c r="K1383" t="str">
        <f>VLOOKUP(tblSalaries[[#This Row],[Where do you work]],tblCountries[[Actual]:[Mapping]],2,FALSE)</f>
        <v>Ireland</v>
      </c>
      <c r="L1383" t="s">
        <v>18</v>
      </c>
      <c r="M1383">
        <v>4</v>
      </c>
    </row>
    <row r="1384" spans="2:13" ht="15" customHeight="1">
      <c r="B1384" t="s">
        <v>3387</v>
      </c>
      <c r="C1384" s="1">
        <v>41058.985567129632</v>
      </c>
      <c r="D1384" s="4">
        <v>150000</v>
      </c>
      <c r="E1384">
        <v>150000</v>
      </c>
      <c r="F1384" t="s">
        <v>6</v>
      </c>
      <c r="G1384" s="8">
        <f>tblSalaries[[#This Row],[clean Salary (in local currency)]]*VLOOKUP(tblSalaries[[#This Row],[Currency]],tblXrate[],2,FALSE)</f>
        <v>150000</v>
      </c>
      <c r="H1384" t="s">
        <v>72</v>
      </c>
      <c r="I1384" t="s">
        <v>20</v>
      </c>
      <c r="J1384" t="s">
        <v>15</v>
      </c>
      <c r="K1384" t="str">
        <f>VLOOKUP(tblSalaries[[#This Row],[Where do you work]],tblCountries[[Actual]:[Mapping]],2,FALSE)</f>
        <v>USA</v>
      </c>
      <c r="L1384" t="s">
        <v>18</v>
      </c>
      <c r="M1384">
        <v>30</v>
      </c>
    </row>
    <row r="1385" spans="2:13" ht="15" customHeight="1">
      <c r="B1385" t="s">
        <v>3388</v>
      </c>
      <c r="C1385" s="1">
        <v>41058.989189814813</v>
      </c>
      <c r="D1385" s="4">
        <v>88000</v>
      </c>
      <c r="E1385">
        <v>88000</v>
      </c>
      <c r="F1385" t="s">
        <v>6</v>
      </c>
      <c r="G1385" s="8">
        <f>tblSalaries[[#This Row],[clean Salary (in local currency)]]*VLOOKUP(tblSalaries[[#This Row],[Currency]],tblXrate[],2,FALSE)</f>
        <v>88000</v>
      </c>
      <c r="H1385" t="s">
        <v>1569</v>
      </c>
      <c r="I1385" t="s">
        <v>52</v>
      </c>
      <c r="J1385" t="s">
        <v>15</v>
      </c>
      <c r="K1385" t="str">
        <f>VLOOKUP(tblSalaries[[#This Row],[Where do you work]],tblCountries[[Actual]:[Mapping]],2,FALSE)</f>
        <v>USA</v>
      </c>
      <c r="L1385" t="s">
        <v>9</v>
      </c>
      <c r="M1385">
        <v>21</v>
      </c>
    </row>
    <row r="1386" spans="2:13" ht="15" customHeight="1">
      <c r="B1386" t="s">
        <v>3389</v>
      </c>
      <c r="C1386" s="1">
        <v>41059.001481481479</v>
      </c>
      <c r="D1386" s="4">
        <v>64500</v>
      </c>
      <c r="E1386">
        <v>64500</v>
      </c>
      <c r="F1386" t="s">
        <v>6</v>
      </c>
      <c r="G1386" s="8">
        <f>tblSalaries[[#This Row],[clean Salary (in local currency)]]*VLOOKUP(tblSalaries[[#This Row],[Currency]],tblXrate[],2,FALSE)</f>
        <v>64500</v>
      </c>
      <c r="H1386" t="s">
        <v>1570</v>
      </c>
      <c r="I1386" t="s">
        <v>20</v>
      </c>
      <c r="J1386" t="s">
        <v>15</v>
      </c>
      <c r="K1386" t="str">
        <f>VLOOKUP(tblSalaries[[#This Row],[Where do you work]],tblCountries[[Actual]:[Mapping]],2,FALSE)</f>
        <v>USA</v>
      </c>
      <c r="L1386" t="s">
        <v>9</v>
      </c>
      <c r="M1386">
        <v>13</v>
      </c>
    </row>
    <row r="1387" spans="2:13" ht="15" customHeight="1">
      <c r="B1387" t="s">
        <v>3390</v>
      </c>
      <c r="C1387" s="1">
        <v>41059.009108796294</v>
      </c>
      <c r="D1387" s="4" t="s">
        <v>1571</v>
      </c>
      <c r="E1387">
        <v>216000</v>
      </c>
      <c r="F1387" t="s">
        <v>3958</v>
      </c>
      <c r="G1387" s="8">
        <f>tblSalaries[[#This Row],[clean Salary (in local currency)]]*VLOOKUP(tblSalaries[[#This Row],[Currency]],tblXrate[],2,FALSE)</f>
        <v>57600</v>
      </c>
      <c r="H1387" t="s">
        <v>1572</v>
      </c>
      <c r="I1387" t="s">
        <v>279</v>
      </c>
      <c r="J1387" t="s">
        <v>133</v>
      </c>
      <c r="K1387" t="str">
        <f>VLOOKUP(tblSalaries[[#This Row],[Where do you work]],tblCountries[[Actual]:[Mapping]],2,FALSE)</f>
        <v>Saudi Arabia</v>
      </c>
      <c r="L1387" t="s">
        <v>9</v>
      </c>
      <c r="M1387">
        <v>20</v>
      </c>
    </row>
    <row r="1388" spans="2:13" ht="15" customHeight="1">
      <c r="B1388" t="s">
        <v>3391</v>
      </c>
      <c r="C1388" s="1">
        <v>41059.015601851854</v>
      </c>
      <c r="D1388" s="4">
        <v>50000</v>
      </c>
      <c r="E1388">
        <v>50000</v>
      </c>
      <c r="F1388" t="s">
        <v>6</v>
      </c>
      <c r="G1388" s="8">
        <f>tblSalaries[[#This Row],[clean Salary (in local currency)]]*VLOOKUP(tblSalaries[[#This Row],[Currency]],tblXrate[],2,FALSE)</f>
        <v>50000</v>
      </c>
      <c r="H1388" t="s">
        <v>1573</v>
      </c>
      <c r="I1388" t="s">
        <v>310</v>
      </c>
      <c r="J1388" t="s">
        <v>15</v>
      </c>
      <c r="K1388" t="str">
        <f>VLOOKUP(tblSalaries[[#This Row],[Where do you work]],tblCountries[[Actual]:[Mapping]],2,FALSE)</f>
        <v>USA</v>
      </c>
      <c r="L1388" t="s">
        <v>9</v>
      </c>
      <c r="M1388">
        <v>15</v>
      </c>
    </row>
    <row r="1389" spans="2:13" ht="15" customHeight="1">
      <c r="B1389" t="s">
        <v>3392</v>
      </c>
      <c r="C1389" s="1">
        <v>41059.017858796295</v>
      </c>
      <c r="D1389" s="4">
        <v>120000</v>
      </c>
      <c r="E1389">
        <v>120000</v>
      </c>
      <c r="F1389" t="s">
        <v>6</v>
      </c>
      <c r="G1389" s="8">
        <f>tblSalaries[[#This Row],[clean Salary (in local currency)]]*VLOOKUP(tblSalaries[[#This Row],[Currency]],tblXrate[],2,FALSE)</f>
        <v>120000</v>
      </c>
      <c r="H1389" t="s">
        <v>642</v>
      </c>
      <c r="I1389" t="s">
        <v>52</v>
      </c>
      <c r="J1389" t="s">
        <v>15</v>
      </c>
      <c r="K1389" t="str">
        <f>VLOOKUP(tblSalaries[[#This Row],[Where do you work]],tblCountries[[Actual]:[Mapping]],2,FALSE)</f>
        <v>USA</v>
      </c>
      <c r="L1389" t="s">
        <v>18</v>
      </c>
      <c r="M1389">
        <v>10</v>
      </c>
    </row>
    <row r="1390" spans="2:13" ht="15" customHeight="1">
      <c r="B1390" t="s">
        <v>3393</v>
      </c>
      <c r="C1390" s="1">
        <v>41059.024224537039</v>
      </c>
      <c r="D1390" s="4">
        <v>107000</v>
      </c>
      <c r="E1390">
        <v>107000</v>
      </c>
      <c r="F1390" t="s">
        <v>6</v>
      </c>
      <c r="G1390" s="8">
        <f>tblSalaries[[#This Row],[clean Salary (in local currency)]]*VLOOKUP(tblSalaries[[#This Row],[Currency]],tblXrate[],2,FALSE)</f>
        <v>107000</v>
      </c>
      <c r="H1390" t="s">
        <v>1574</v>
      </c>
      <c r="I1390" t="s">
        <v>52</v>
      </c>
      <c r="J1390" t="s">
        <v>15</v>
      </c>
      <c r="K1390" t="str">
        <f>VLOOKUP(tblSalaries[[#This Row],[Where do you work]],tblCountries[[Actual]:[Mapping]],2,FALSE)</f>
        <v>USA</v>
      </c>
      <c r="L1390" t="s">
        <v>13</v>
      </c>
      <c r="M1390">
        <v>29</v>
      </c>
    </row>
    <row r="1391" spans="2:13" ht="15" customHeight="1">
      <c r="B1391" t="s">
        <v>3394</v>
      </c>
      <c r="C1391" s="1">
        <v>41059.029745370368</v>
      </c>
      <c r="D1391" s="4">
        <v>40000</v>
      </c>
      <c r="E1391">
        <v>40000</v>
      </c>
      <c r="F1391" t="s">
        <v>6</v>
      </c>
      <c r="G1391" s="8">
        <f>tblSalaries[[#This Row],[clean Salary (in local currency)]]*VLOOKUP(tblSalaries[[#This Row],[Currency]],tblXrate[],2,FALSE)</f>
        <v>40000</v>
      </c>
      <c r="H1391" t="s">
        <v>621</v>
      </c>
      <c r="I1391" t="s">
        <v>20</v>
      </c>
      <c r="J1391" t="s">
        <v>15</v>
      </c>
      <c r="K1391" t="str">
        <f>VLOOKUP(tblSalaries[[#This Row],[Where do you work]],tblCountries[[Actual]:[Mapping]],2,FALSE)</f>
        <v>USA</v>
      </c>
      <c r="L1391" t="s">
        <v>18</v>
      </c>
      <c r="M1391">
        <v>6</v>
      </c>
    </row>
    <row r="1392" spans="2:13" ht="15" customHeight="1">
      <c r="B1392" t="s">
        <v>3395</v>
      </c>
      <c r="C1392" s="1">
        <v>41059.034756944442</v>
      </c>
      <c r="D1392" s="4">
        <v>81000</v>
      </c>
      <c r="E1392">
        <v>81000</v>
      </c>
      <c r="F1392" t="s">
        <v>6</v>
      </c>
      <c r="G1392" s="8">
        <f>tblSalaries[[#This Row],[clean Salary (in local currency)]]*VLOOKUP(tblSalaries[[#This Row],[Currency]],tblXrate[],2,FALSE)</f>
        <v>81000</v>
      </c>
      <c r="H1392" t="s">
        <v>1575</v>
      </c>
      <c r="I1392" t="s">
        <v>52</v>
      </c>
      <c r="J1392" t="s">
        <v>15</v>
      </c>
      <c r="K1392" t="str">
        <f>VLOOKUP(tblSalaries[[#This Row],[Where do you work]],tblCountries[[Actual]:[Mapping]],2,FALSE)</f>
        <v>USA</v>
      </c>
      <c r="L1392" t="s">
        <v>25</v>
      </c>
      <c r="M1392">
        <v>12</v>
      </c>
    </row>
    <row r="1393" spans="2:13" ht="15" customHeight="1">
      <c r="B1393" t="s">
        <v>3396</v>
      </c>
      <c r="C1393" s="1">
        <v>41059.045439814814</v>
      </c>
      <c r="D1393" s="4">
        <v>45000</v>
      </c>
      <c r="E1393">
        <v>45000</v>
      </c>
      <c r="F1393" t="s">
        <v>6</v>
      </c>
      <c r="G1393" s="8">
        <f>tblSalaries[[#This Row],[clean Salary (in local currency)]]*VLOOKUP(tblSalaries[[#This Row],[Currency]],tblXrate[],2,FALSE)</f>
        <v>45000</v>
      </c>
      <c r="H1393" t="s">
        <v>1576</v>
      </c>
      <c r="I1393" t="s">
        <v>67</v>
      </c>
      <c r="J1393" t="s">
        <v>15</v>
      </c>
      <c r="K1393" t="str">
        <f>VLOOKUP(tblSalaries[[#This Row],[Where do you work]],tblCountries[[Actual]:[Mapping]],2,FALSE)</f>
        <v>USA</v>
      </c>
      <c r="L1393" t="s">
        <v>9</v>
      </c>
      <c r="M1393">
        <v>20</v>
      </c>
    </row>
    <row r="1394" spans="2:13" ht="15" customHeight="1">
      <c r="B1394" t="s">
        <v>3397</v>
      </c>
      <c r="C1394" s="1">
        <v>41059.050046296295</v>
      </c>
      <c r="D1394" s="4">
        <v>49000</v>
      </c>
      <c r="E1394">
        <v>49000</v>
      </c>
      <c r="F1394" t="s">
        <v>6</v>
      </c>
      <c r="G1394" s="8">
        <f>tblSalaries[[#This Row],[clean Salary (in local currency)]]*VLOOKUP(tblSalaries[[#This Row],[Currency]],tblXrate[],2,FALSE)</f>
        <v>49000</v>
      </c>
      <c r="H1394" t="s">
        <v>1577</v>
      </c>
      <c r="I1394" t="s">
        <v>67</v>
      </c>
      <c r="J1394" t="s">
        <v>15</v>
      </c>
      <c r="K1394" t="str">
        <f>VLOOKUP(tblSalaries[[#This Row],[Where do you work]],tblCountries[[Actual]:[Mapping]],2,FALSE)</f>
        <v>USA</v>
      </c>
      <c r="L1394" t="s">
        <v>9</v>
      </c>
      <c r="M1394">
        <v>5</v>
      </c>
    </row>
    <row r="1395" spans="2:13" ht="15" customHeight="1">
      <c r="B1395" t="s">
        <v>3398</v>
      </c>
      <c r="C1395" s="1">
        <v>41059.050405092596</v>
      </c>
      <c r="D1395" s="4" t="s">
        <v>1578</v>
      </c>
      <c r="E1395">
        <v>750000</v>
      </c>
      <c r="F1395" t="s">
        <v>40</v>
      </c>
      <c r="G1395" s="8">
        <f>tblSalaries[[#This Row],[clean Salary (in local currency)]]*VLOOKUP(tblSalaries[[#This Row],[Currency]],tblXrate[],2,FALSE)</f>
        <v>13355.937515581925</v>
      </c>
      <c r="H1395" t="s">
        <v>1579</v>
      </c>
      <c r="I1395" t="s">
        <v>4001</v>
      </c>
      <c r="J1395" t="s">
        <v>8</v>
      </c>
      <c r="K1395" t="str">
        <f>VLOOKUP(tblSalaries[[#This Row],[Where do you work]],tblCountries[[Actual]:[Mapping]],2,FALSE)</f>
        <v>India</v>
      </c>
      <c r="L1395" t="s">
        <v>25</v>
      </c>
      <c r="M1395">
        <v>1</v>
      </c>
    </row>
    <row r="1396" spans="2:13" ht="15" customHeight="1">
      <c r="B1396" t="s">
        <v>3399</v>
      </c>
      <c r="C1396" s="1">
        <v>41059.052453703705</v>
      </c>
      <c r="D1396" s="4">
        <v>72000</v>
      </c>
      <c r="E1396">
        <v>72000</v>
      </c>
      <c r="F1396" t="s">
        <v>6</v>
      </c>
      <c r="G1396" s="8">
        <f>tblSalaries[[#This Row],[clean Salary (in local currency)]]*VLOOKUP(tblSalaries[[#This Row],[Currency]],tblXrate[],2,FALSE)</f>
        <v>72000</v>
      </c>
      <c r="H1396" t="s">
        <v>52</v>
      </c>
      <c r="I1396" t="s">
        <v>52</v>
      </c>
      <c r="J1396" t="s">
        <v>15</v>
      </c>
      <c r="K1396" t="str">
        <f>VLOOKUP(tblSalaries[[#This Row],[Where do you work]],tblCountries[[Actual]:[Mapping]],2,FALSE)</f>
        <v>USA</v>
      </c>
      <c r="L1396" t="s">
        <v>25</v>
      </c>
      <c r="M1396">
        <v>20</v>
      </c>
    </row>
    <row r="1397" spans="2:13" ht="15" customHeight="1">
      <c r="B1397" t="s">
        <v>3400</v>
      </c>
      <c r="C1397" s="1">
        <v>41059.059224537035</v>
      </c>
      <c r="D1397" s="4">
        <v>50000</v>
      </c>
      <c r="E1397">
        <v>50000</v>
      </c>
      <c r="F1397" t="s">
        <v>6</v>
      </c>
      <c r="G1397" s="8">
        <f>tblSalaries[[#This Row],[clean Salary (in local currency)]]*VLOOKUP(tblSalaries[[#This Row],[Currency]],tblXrate[],2,FALSE)</f>
        <v>50000</v>
      </c>
      <c r="H1397" t="s">
        <v>1580</v>
      </c>
      <c r="I1397" t="s">
        <v>20</v>
      </c>
      <c r="J1397" t="s">
        <v>15</v>
      </c>
      <c r="K1397" t="str">
        <f>VLOOKUP(tblSalaries[[#This Row],[Where do you work]],tblCountries[[Actual]:[Mapping]],2,FALSE)</f>
        <v>USA</v>
      </c>
      <c r="L1397" t="s">
        <v>9</v>
      </c>
      <c r="M1397">
        <v>7</v>
      </c>
    </row>
    <row r="1398" spans="2:13" ht="15" customHeight="1">
      <c r="B1398" t="s">
        <v>3401</v>
      </c>
      <c r="C1398" s="1">
        <v>41059.059328703705</v>
      </c>
      <c r="D1398" s="4">
        <v>57678.400000000001</v>
      </c>
      <c r="E1398">
        <v>57678</v>
      </c>
      <c r="F1398" t="s">
        <v>6</v>
      </c>
      <c r="G1398" s="8">
        <f>tblSalaries[[#This Row],[clean Salary (in local currency)]]*VLOOKUP(tblSalaries[[#This Row],[Currency]],tblXrate[],2,FALSE)</f>
        <v>57678</v>
      </c>
      <c r="H1398" t="s">
        <v>14</v>
      </c>
      <c r="I1398" t="s">
        <v>20</v>
      </c>
      <c r="J1398" t="s">
        <v>15</v>
      </c>
      <c r="K1398" t="str">
        <f>VLOOKUP(tblSalaries[[#This Row],[Where do you work]],tblCountries[[Actual]:[Mapping]],2,FALSE)</f>
        <v>USA</v>
      </c>
      <c r="L1398" t="s">
        <v>9</v>
      </c>
      <c r="M1398">
        <v>2</v>
      </c>
    </row>
    <row r="1399" spans="2:13" ht="15" customHeight="1">
      <c r="B1399" t="s">
        <v>3402</v>
      </c>
      <c r="C1399" s="1">
        <v>41059.062395833331</v>
      </c>
      <c r="D1399" s="4">
        <v>80442</v>
      </c>
      <c r="E1399">
        <v>80442</v>
      </c>
      <c r="F1399" t="s">
        <v>6</v>
      </c>
      <c r="G1399" s="8">
        <f>tblSalaries[[#This Row],[clean Salary (in local currency)]]*VLOOKUP(tblSalaries[[#This Row],[Currency]],tblXrate[],2,FALSE)</f>
        <v>80442</v>
      </c>
      <c r="H1399" t="s">
        <v>1581</v>
      </c>
      <c r="I1399" t="s">
        <v>20</v>
      </c>
      <c r="J1399" t="s">
        <v>15</v>
      </c>
      <c r="K1399" t="str">
        <f>VLOOKUP(tblSalaries[[#This Row],[Where do you work]],tblCountries[[Actual]:[Mapping]],2,FALSE)</f>
        <v>USA</v>
      </c>
      <c r="L1399" t="s">
        <v>9</v>
      </c>
      <c r="M1399">
        <v>16</v>
      </c>
    </row>
    <row r="1400" spans="2:13" ht="15" customHeight="1">
      <c r="B1400" t="s">
        <v>3403</v>
      </c>
      <c r="C1400" s="1">
        <v>41059.075208333335</v>
      </c>
      <c r="D1400" s="4">
        <v>75000</v>
      </c>
      <c r="E1400">
        <v>75000</v>
      </c>
      <c r="F1400" t="s">
        <v>6</v>
      </c>
      <c r="G1400" s="8">
        <f>tblSalaries[[#This Row],[clean Salary (in local currency)]]*VLOOKUP(tblSalaries[[#This Row],[Currency]],tblXrate[],2,FALSE)</f>
        <v>75000</v>
      </c>
      <c r="H1400" t="s">
        <v>1582</v>
      </c>
      <c r="I1400" t="s">
        <v>52</v>
      </c>
      <c r="J1400" t="s">
        <v>15</v>
      </c>
      <c r="K1400" t="str">
        <f>VLOOKUP(tblSalaries[[#This Row],[Where do you work]],tblCountries[[Actual]:[Mapping]],2,FALSE)</f>
        <v>USA</v>
      </c>
      <c r="L1400" t="s">
        <v>25</v>
      </c>
      <c r="M1400">
        <v>9</v>
      </c>
    </row>
    <row r="1401" spans="2:13" ht="15" customHeight="1">
      <c r="B1401" t="s">
        <v>3404</v>
      </c>
      <c r="C1401" s="1">
        <v>41059.078159722223</v>
      </c>
      <c r="D1401" s="4">
        <v>61000</v>
      </c>
      <c r="E1401">
        <v>61000</v>
      </c>
      <c r="F1401" t="s">
        <v>6</v>
      </c>
      <c r="G1401" s="8">
        <f>tblSalaries[[#This Row],[clean Salary (in local currency)]]*VLOOKUP(tblSalaries[[#This Row],[Currency]],tblXrate[],2,FALSE)</f>
        <v>61000</v>
      </c>
      <c r="H1401" t="s">
        <v>1583</v>
      </c>
      <c r="I1401" t="s">
        <v>20</v>
      </c>
      <c r="J1401" t="s">
        <v>15</v>
      </c>
      <c r="K1401" t="str">
        <f>VLOOKUP(tblSalaries[[#This Row],[Where do you work]],tblCountries[[Actual]:[Mapping]],2,FALSE)</f>
        <v>USA</v>
      </c>
      <c r="L1401" t="s">
        <v>9</v>
      </c>
      <c r="M1401">
        <v>12</v>
      </c>
    </row>
    <row r="1402" spans="2:13" ht="15" customHeight="1">
      <c r="B1402" t="s">
        <v>3405</v>
      </c>
      <c r="C1402" s="1">
        <v>41059.081921296296</v>
      </c>
      <c r="D1402" s="4">
        <v>77000</v>
      </c>
      <c r="E1402">
        <v>77000</v>
      </c>
      <c r="F1402" t="s">
        <v>6</v>
      </c>
      <c r="G1402" s="8">
        <f>tblSalaries[[#This Row],[clean Salary (in local currency)]]*VLOOKUP(tblSalaries[[#This Row],[Currency]],tblXrate[],2,FALSE)</f>
        <v>77000</v>
      </c>
      <c r="H1402" t="s">
        <v>1584</v>
      </c>
      <c r="I1402" t="s">
        <v>279</v>
      </c>
      <c r="J1402" t="s">
        <v>15</v>
      </c>
      <c r="K1402" t="str">
        <f>VLOOKUP(tblSalaries[[#This Row],[Where do you work]],tblCountries[[Actual]:[Mapping]],2,FALSE)</f>
        <v>USA</v>
      </c>
      <c r="L1402" t="s">
        <v>9</v>
      </c>
      <c r="M1402">
        <v>10</v>
      </c>
    </row>
    <row r="1403" spans="2:13" ht="15" customHeight="1">
      <c r="B1403" t="s">
        <v>3406</v>
      </c>
      <c r="C1403" s="1">
        <v>41059.095856481479</v>
      </c>
      <c r="D1403" s="4" t="s">
        <v>1585</v>
      </c>
      <c r="E1403">
        <v>92000</v>
      </c>
      <c r="F1403" t="s">
        <v>6</v>
      </c>
      <c r="G1403" s="8">
        <f>tblSalaries[[#This Row],[clean Salary (in local currency)]]*VLOOKUP(tblSalaries[[#This Row],[Currency]],tblXrate[],2,FALSE)</f>
        <v>92000</v>
      </c>
      <c r="H1403" t="s">
        <v>488</v>
      </c>
      <c r="I1403" t="s">
        <v>488</v>
      </c>
      <c r="J1403" t="s">
        <v>15</v>
      </c>
      <c r="K1403" t="str">
        <f>VLOOKUP(tblSalaries[[#This Row],[Where do you work]],tblCountries[[Actual]:[Mapping]],2,FALSE)</f>
        <v>USA</v>
      </c>
      <c r="L1403" t="s">
        <v>18</v>
      </c>
      <c r="M1403">
        <v>9</v>
      </c>
    </row>
    <row r="1404" spans="2:13" ht="15" customHeight="1">
      <c r="B1404" t="s">
        <v>3407</v>
      </c>
      <c r="C1404" s="1">
        <v>41059.096180555556</v>
      </c>
      <c r="D1404" s="4">
        <v>72000</v>
      </c>
      <c r="E1404">
        <v>72000</v>
      </c>
      <c r="F1404" t="s">
        <v>6</v>
      </c>
      <c r="G1404" s="8">
        <f>tblSalaries[[#This Row],[clean Salary (in local currency)]]*VLOOKUP(tblSalaries[[#This Row],[Currency]],tblXrate[],2,FALSE)</f>
        <v>72000</v>
      </c>
      <c r="H1404" t="s">
        <v>1586</v>
      </c>
      <c r="I1404" t="s">
        <v>20</v>
      </c>
      <c r="J1404" t="s">
        <v>15</v>
      </c>
      <c r="K1404" t="str">
        <f>VLOOKUP(tblSalaries[[#This Row],[Where do you work]],tblCountries[[Actual]:[Mapping]],2,FALSE)</f>
        <v>USA</v>
      </c>
      <c r="L1404" t="s">
        <v>13</v>
      </c>
      <c r="M1404">
        <v>10</v>
      </c>
    </row>
    <row r="1405" spans="2:13" ht="15" customHeight="1">
      <c r="B1405" t="s">
        <v>3408</v>
      </c>
      <c r="C1405" s="1">
        <v>41059.099062499998</v>
      </c>
      <c r="D1405" s="4">
        <v>14000</v>
      </c>
      <c r="E1405">
        <v>14000</v>
      </c>
      <c r="F1405" t="s">
        <v>6</v>
      </c>
      <c r="G1405" s="8">
        <f>tblSalaries[[#This Row],[clean Salary (in local currency)]]*VLOOKUP(tblSalaries[[#This Row],[Currency]],tblXrate[],2,FALSE)</f>
        <v>14000</v>
      </c>
      <c r="H1405" t="s">
        <v>356</v>
      </c>
      <c r="I1405" t="s">
        <v>356</v>
      </c>
      <c r="J1405" t="s">
        <v>8</v>
      </c>
      <c r="K1405" t="str">
        <f>VLOOKUP(tblSalaries[[#This Row],[Where do you work]],tblCountries[[Actual]:[Mapping]],2,FALSE)</f>
        <v>India</v>
      </c>
      <c r="L1405" t="s">
        <v>9</v>
      </c>
      <c r="M1405">
        <v>3</v>
      </c>
    </row>
    <row r="1406" spans="2:13" ht="15" customHeight="1">
      <c r="B1406" t="s">
        <v>3409</v>
      </c>
      <c r="C1406" s="1">
        <v>41059.099293981482</v>
      </c>
      <c r="D1406" s="4">
        <v>111000</v>
      </c>
      <c r="E1406">
        <v>111000</v>
      </c>
      <c r="F1406" t="s">
        <v>6</v>
      </c>
      <c r="G1406" s="8">
        <f>tblSalaries[[#This Row],[clean Salary (in local currency)]]*VLOOKUP(tblSalaries[[#This Row],[Currency]],tblXrate[],2,FALSE)</f>
        <v>111000</v>
      </c>
      <c r="H1406" t="s">
        <v>1587</v>
      </c>
      <c r="I1406" t="s">
        <v>52</v>
      </c>
      <c r="J1406" t="s">
        <v>15</v>
      </c>
      <c r="K1406" t="str">
        <f>VLOOKUP(tblSalaries[[#This Row],[Where do you work]],tblCountries[[Actual]:[Mapping]],2,FALSE)</f>
        <v>USA</v>
      </c>
      <c r="L1406" t="s">
        <v>18</v>
      </c>
      <c r="M1406">
        <v>10</v>
      </c>
    </row>
    <row r="1407" spans="2:13" ht="15" customHeight="1">
      <c r="B1407" t="s">
        <v>3410</v>
      </c>
      <c r="C1407" s="1">
        <v>41059.105752314812</v>
      </c>
      <c r="D1407" s="4">
        <v>80000</v>
      </c>
      <c r="E1407">
        <v>80000</v>
      </c>
      <c r="F1407" t="s">
        <v>6</v>
      </c>
      <c r="G1407" s="8">
        <f>tblSalaries[[#This Row],[clean Salary (in local currency)]]*VLOOKUP(tblSalaries[[#This Row],[Currency]],tblXrate[],2,FALSE)</f>
        <v>80000</v>
      </c>
      <c r="H1407" t="s">
        <v>1588</v>
      </c>
      <c r="I1407" t="s">
        <v>20</v>
      </c>
      <c r="J1407" t="s">
        <v>15</v>
      </c>
      <c r="K1407" t="str">
        <f>VLOOKUP(tblSalaries[[#This Row],[Where do you work]],tblCountries[[Actual]:[Mapping]],2,FALSE)</f>
        <v>USA</v>
      </c>
      <c r="L1407" t="s">
        <v>9</v>
      </c>
      <c r="M1407">
        <v>20</v>
      </c>
    </row>
    <row r="1408" spans="2:13" ht="15" customHeight="1">
      <c r="B1408" t="s">
        <v>3411</v>
      </c>
      <c r="C1408" s="1">
        <v>41059.108101851853</v>
      </c>
      <c r="D1408" s="4" t="s">
        <v>1589</v>
      </c>
      <c r="E1408">
        <v>3250000</v>
      </c>
      <c r="F1408" t="s">
        <v>40</v>
      </c>
      <c r="G1408" s="8">
        <f>tblSalaries[[#This Row],[clean Salary (in local currency)]]*VLOOKUP(tblSalaries[[#This Row],[Currency]],tblXrate[],2,FALSE)</f>
        <v>57875.729234188344</v>
      </c>
      <c r="H1408" t="s">
        <v>1590</v>
      </c>
      <c r="I1408" t="s">
        <v>20</v>
      </c>
      <c r="J1408" t="s">
        <v>8</v>
      </c>
      <c r="K1408" t="str">
        <f>VLOOKUP(tblSalaries[[#This Row],[Where do you work]],tblCountries[[Actual]:[Mapping]],2,FALSE)</f>
        <v>India</v>
      </c>
      <c r="L1408" t="s">
        <v>9</v>
      </c>
      <c r="M1408">
        <v>5.5</v>
      </c>
    </row>
    <row r="1409" spans="2:13" ht="15" customHeight="1">
      <c r="B1409" t="s">
        <v>3412</v>
      </c>
      <c r="C1409" s="1">
        <v>41059.110995370371</v>
      </c>
      <c r="D1409" s="4">
        <v>25000</v>
      </c>
      <c r="E1409">
        <v>25000</v>
      </c>
      <c r="F1409" t="s">
        <v>6</v>
      </c>
      <c r="G1409" s="8">
        <f>tblSalaries[[#This Row],[clean Salary (in local currency)]]*VLOOKUP(tblSalaries[[#This Row],[Currency]],tblXrate[],2,FALSE)</f>
        <v>25000</v>
      </c>
      <c r="H1409" t="s">
        <v>310</v>
      </c>
      <c r="I1409" t="s">
        <v>310</v>
      </c>
      <c r="J1409" t="s">
        <v>8</v>
      </c>
      <c r="K1409" t="str">
        <f>VLOOKUP(tblSalaries[[#This Row],[Where do you work]],tblCountries[[Actual]:[Mapping]],2,FALSE)</f>
        <v>India</v>
      </c>
      <c r="L1409" t="s">
        <v>18</v>
      </c>
      <c r="M1409">
        <v>8</v>
      </c>
    </row>
    <row r="1410" spans="2:13" ht="15" customHeight="1">
      <c r="B1410" t="s">
        <v>3413</v>
      </c>
      <c r="C1410" s="1">
        <v>41059.139085648145</v>
      </c>
      <c r="D1410" s="4" t="s">
        <v>1591</v>
      </c>
      <c r="E1410">
        <v>24000</v>
      </c>
      <c r="F1410" t="s">
        <v>6</v>
      </c>
      <c r="G1410" s="8">
        <f>tblSalaries[[#This Row],[clean Salary (in local currency)]]*VLOOKUP(tblSalaries[[#This Row],[Currency]],tblXrate[],2,FALSE)</f>
        <v>24000</v>
      </c>
      <c r="H1410" t="s">
        <v>1592</v>
      </c>
      <c r="I1410" t="s">
        <v>488</v>
      </c>
      <c r="J1410" t="s">
        <v>15</v>
      </c>
      <c r="K1410" t="str">
        <f>VLOOKUP(tblSalaries[[#This Row],[Where do you work]],tblCountries[[Actual]:[Mapping]],2,FALSE)</f>
        <v>USA</v>
      </c>
      <c r="L1410" t="s">
        <v>25</v>
      </c>
      <c r="M1410">
        <v>2</v>
      </c>
    </row>
    <row r="1411" spans="2:13" ht="15" customHeight="1">
      <c r="B1411" t="s">
        <v>3414</v>
      </c>
      <c r="C1411" s="1">
        <v>41059.17627314815</v>
      </c>
      <c r="D1411" s="4">
        <v>61000</v>
      </c>
      <c r="E1411">
        <v>61000</v>
      </c>
      <c r="F1411" t="s">
        <v>6</v>
      </c>
      <c r="G1411" s="8">
        <f>tblSalaries[[#This Row],[clean Salary (in local currency)]]*VLOOKUP(tblSalaries[[#This Row],[Currency]],tblXrate[],2,FALSE)</f>
        <v>61000</v>
      </c>
      <c r="H1411" t="s">
        <v>1593</v>
      </c>
      <c r="I1411" t="s">
        <v>52</v>
      </c>
      <c r="J1411" t="s">
        <v>15</v>
      </c>
      <c r="K1411" t="str">
        <f>VLOOKUP(tblSalaries[[#This Row],[Where do you work]],tblCountries[[Actual]:[Mapping]],2,FALSE)</f>
        <v>USA</v>
      </c>
      <c r="L1411" t="s">
        <v>18</v>
      </c>
      <c r="M1411">
        <v>25</v>
      </c>
    </row>
    <row r="1412" spans="2:13" ht="15" customHeight="1">
      <c r="B1412" t="s">
        <v>3415</v>
      </c>
      <c r="C1412" s="1">
        <v>41059.33699074074</v>
      </c>
      <c r="D1412" s="4" t="s">
        <v>1594</v>
      </c>
      <c r="E1412">
        <v>55000</v>
      </c>
      <c r="F1412" t="s">
        <v>82</v>
      </c>
      <c r="G1412" s="8">
        <f>tblSalaries[[#This Row],[clean Salary (in local currency)]]*VLOOKUP(tblSalaries[[#This Row],[Currency]],tblXrate[],2,FALSE)</f>
        <v>56095.031102144967</v>
      </c>
      <c r="H1412" t="s">
        <v>1595</v>
      </c>
      <c r="I1412" t="s">
        <v>20</v>
      </c>
      <c r="J1412" t="s">
        <v>84</v>
      </c>
      <c r="K1412" t="str">
        <f>VLOOKUP(tblSalaries[[#This Row],[Where do you work]],tblCountries[[Actual]:[Mapping]],2,FALSE)</f>
        <v>Australia</v>
      </c>
      <c r="L1412" t="s">
        <v>18</v>
      </c>
      <c r="M1412">
        <v>11</v>
      </c>
    </row>
    <row r="1413" spans="2:13" ht="15" customHeight="1">
      <c r="B1413" t="s">
        <v>3416</v>
      </c>
      <c r="C1413" s="1">
        <v>41059.404178240744</v>
      </c>
      <c r="D1413" s="4">
        <v>70000</v>
      </c>
      <c r="E1413">
        <v>70000</v>
      </c>
      <c r="F1413" t="s">
        <v>82</v>
      </c>
      <c r="G1413" s="8">
        <f>tblSalaries[[#This Row],[clean Salary (in local currency)]]*VLOOKUP(tblSalaries[[#This Row],[Currency]],tblXrate[],2,FALSE)</f>
        <v>71393.675948184507</v>
      </c>
      <c r="H1413" t="s">
        <v>1287</v>
      </c>
      <c r="I1413" t="s">
        <v>310</v>
      </c>
      <c r="J1413" t="s">
        <v>84</v>
      </c>
      <c r="K1413" t="str">
        <f>VLOOKUP(tblSalaries[[#This Row],[Where do you work]],tblCountries[[Actual]:[Mapping]],2,FALSE)</f>
        <v>Australia</v>
      </c>
      <c r="L1413" t="s">
        <v>18</v>
      </c>
      <c r="M1413">
        <v>5</v>
      </c>
    </row>
    <row r="1414" spans="2:13" ht="15" customHeight="1">
      <c r="B1414" t="s">
        <v>3417</v>
      </c>
      <c r="C1414" s="1">
        <v>41059.424525462964</v>
      </c>
      <c r="D1414" s="4">
        <v>96230</v>
      </c>
      <c r="E1414">
        <v>96230</v>
      </c>
      <c r="F1414" t="s">
        <v>6</v>
      </c>
      <c r="G1414" s="8">
        <f>tblSalaries[[#This Row],[clean Salary (in local currency)]]*VLOOKUP(tblSalaries[[#This Row],[Currency]],tblXrate[],2,FALSE)</f>
        <v>96230</v>
      </c>
      <c r="H1414" t="s">
        <v>1596</v>
      </c>
      <c r="I1414" t="s">
        <v>52</v>
      </c>
      <c r="J1414" t="s">
        <v>15</v>
      </c>
      <c r="K1414" t="str">
        <f>VLOOKUP(tblSalaries[[#This Row],[Where do you work]],tblCountries[[Actual]:[Mapping]],2,FALSE)</f>
        <v>USA</v>
      </c>
      <c r="L1414" t="s">
        <v>9</v>
      </c>
      <c r="M1414">
        <v>18</v>
      </c>
    </row>
    <row r="1415" spans="2:13" ht="15" customHeight="1">
      <c r="B1415" t="s">
        <v>3418</v>
      </c>
      <c r="C1415" s="1">
        <v>41059.444722222222</v>
      </c>
      <c r="D1415" s="4">
        <v>75000</v>
      </c>
      <c r="E1415">
        <v>75000</v>
      </c>
      <c r="F1415" t="s">
        <v>6</v>
      </c>
      <c r="G1415" s="8">
        <f>tblSalaries[[#This Row],[clean Salary (in local currency)]]*VLOOKUP(tblSalaries[[#This Row],[Currency]],tblXrate[],2,FALSE)</f>
        <v>75000</v>
      </c>
      <c r="H1415" t="s">
        <v>207</v>
      </c>
      <c r="I1415" t="s">
        <v>20</v>
      </c>
      <c r="J1415" t="s">
        <v>15</v>
      </c>
      <c r="K1415" t="str">
        <f>VLOOKUP(tblSalaries[[#This Row],[Where do you work]],tblCountries[[Actual]:[Mapping]],2,FALSE)</f>
        <v>USA</v>
      </c>
      <c r="L1415" t="s">
        <v>18</v>
      </c>
      <c r="M1415">
        <v>1.5</v>
      </c>
    </row>
    <row r="1416" spans="2:13" ht="15" customHeight="1">
      <c r="B1416" t="s">
        <v>3419</v>
      </c>
      <c r="C1416" s="1">
        <v>41059.456689814811</v>
      </c>
      <c r="D1416" s="4">
        <v>8500</v>
      </c>
      <c r="E1416">
        <v>102000</v>
      </c>
      <c r="F1416" t="s">
        <v>6</v>
      </c>
      <c r="G1416" s="8">
        <f>tblSalaries[[#This Row],[clean Salary (in local currency)]]*VLOOKUP(tblSalaries[[#This Row],[Currency]],tblXrate[],2,FALSE)</f>
        <v>102000</v>
      </c>
      <c r="H1416" t="s">
        <v>108</v>
      </c>
      <c r="I1416" t="s">
        <v>20</v>
      </c>
      <c r="J1416" t="s">
        <v>15</v>
      </c>
      <c r="K1416" t="str">
        <f>VLOOKUP(tblSalaries[[#This Row],[Where do you work]],tblCountries[[Actual]:[Mapping]],2,FALSE)</f>
        <v>USA</v>
      </c>
      <c r="L1416" t="s">
        <v>9</v>
      </c>
      <c r="M1416">
        <v>5</v>
      </c>
    </row>
    <row r="1417" spans="2:13" ht="15" customHeight="1">
      <c r="B1417" t="s">
        <v>3420</v>
      </c>
      <c r="C1417" s="1">
        <v>41059.472604166665</v>
      </c>
      <c r="D1417" s="4" t="s">
        <v>1597</v>
      </c>
      <c r="E1417">
        <v>60000</v>
      </c>
      <c r="F1417" t="s">
        <v>3939</v>
      </c>
      <c r="G1417" s="8">
        <f>tblSalaries[[#This Row],[clean Salary (in local currency)]]*VLOOKUP(tblSalaries[[#This Row],[Currency]],tblXrate[],2,FALSE)</f>
        <v>19008.034062397041</v>
      </c>
      <c r="H1417" t="s">
        <v>1598</v>
      </c>
      <c r="I1417" t="s">
        <v>52</v>
      </c>
      <c r="J1417" t="s">
        <v>1131</v>
      </c>
      <c r="K1417" t="str">
        <f>VLOOKUP(tblSalaries[[#This Row],[Where do you work]],tblCountries[[Actual]:[Mapping]],2,FALSE)</f>
        <v>malaysia</v>
      </c>
      <c r="L1417" t="s">
        <v>9</v>
      </c>
      <c r="M1417">
        <v>3</v>
      </c>
    </row>
    <row r="1418" spans="2:13" ht="15" customHeight="1">
      <c r="B1418" t="s">
        <v>3421</v>
      </c>
      <c r="C1418" s="1">
        <v>41059.485335648147</v>
      </c>
      <c r="D1418" s="4">
        <v>363</v>
      </c>
      <c r="E1418">
        <v>4356</v>
      </c>
      <c r="F1418" t="s">
        <v>6</v>
      </c>
      <c r="G1418" s="8">
        <f>tblSalaries[[#This Row],[clean Salary (in local currency)]]*VLOOKUP(tblSalaries[[#This Row],[Currency]],tblXrate[],2,FALSE)</f>
        <v>4356</v>
      </c>
      <c r="H1418" t="s">
        <v>207</v>
      </c>
      <c r="I1418" t="s">
        <v>20</v>
      </c>
      <c r="J1418" t="s">
        <v>8</v>
      </c>
      <c r="K1418" t="str">
        <f>VLOOKUP(tblSalaries[[#This Row],[Where do you work]],tblCountries[[Actual]:[Mapping]],2,FALSE)</f>
        <v>India</v>
      </c>
      <c r="L1418" t="s">
        <v>9</v>
      </c>
      <c r="M1418">
        <v>5</v>
      </c>
    </row>
    <row r="1419" spans="2:13" ht="15" customHeight="1">
      <c r="B1419" t="s">
        <v>3422</v>
      </c>
      <c r="C1419" s="1">
        <v>41059.48877314815</v>
      </c>
      <c r="D1419" s="4">
        <v>300000</v>
      </c>
      <c r="E1419">
        <v>300000</v>
      </c>
      <c r="F1419" t="s">
        <v>40</v>
      </c>
      <c r="G1419" s="8">
        <f>tblSalaries[[#This Row],[clean Salary (in local currency)]]*VLOOKUP(tblSalaries[[#This Row],[Currency]],tblXrate[],2,FALSE)</f>
        <v>5342.3750062327708</v>
      </c>
      <c r="H1419" t="s">
        <v>932</v>
      </c>
      <c r="I1419" t="s">
        <v>310</v>
      </c>
      <c r="J1419" t="s">
        <v>8</v>
      </c>
      <c r="K1419" t="str">
        <f>VLOOKUP(tblSalaries[[#This Row],[Where do you work]],tblCountries[[Actual]:[Mapping]],2,FALSE)</f>
        <v>India</v>
      </c>
      <c r="L1419" t="s">
        <v>9</v>
      </c>
      <c r="M1419">
        <v>4</v>
      </c>
    </row>
    <row r="1420" spans="2:13" ht="15" customHeight="1">
      <c r="B1420" t="s">
        <v>3423</v>
      </c>
      <c r="C1420" s="1">
        <v>41059.508773148147</v>
      </c>
      <c r="D1420" s="4">
        <v>67000</v>
      </c>
      <c r="E1420">
        <v>67000</v>
      </c>
      <c r="F1420" t="s">
        <v>6</v>
      </c>
      <c r="G1420" s="8">
        <f>tblSalaries[[#This Row],[clean Salary (in local currency)]]*VLOOKUP(tblSalaries[[#This Row],[Currency]],tblXrate[],2,FALSE)</f>
        <v>67000</v>
      </c>
      <c r="H1420" t="s">
        <v>1599</v>
      </c>
      <c r="I1420" t="s">
        <v>52</v>
      </c>
      <c r="J1420" t="s">
        <v>15</v>
      </c>
      <c r="K1420" t="str">
        <f>VLOOKUP(tblSalaries[[#This Row],[Where do you work]],tblCountries[[Actual]:[Mapping]],2,FALSE)</f>
        <v>USA</v>
      </c>
      <c r="L1420" t="s">
        <v>18</v>
      </c>
      <c r="M1420">
        <v>20</v>
      </c>
    </row>
    <row r="1421" spans="2:13" ht="15" customHeight="1">
      <c r="B1421" t="s">
        <v>3424</v>
      </c>
      <c r="C1421" s="1">
        <v>41059.517627314817</v>
      </c>
      <c r="D1421" s="4">
        <v>480000</v>
      </c>
      <c r="E1421">
        <v>480000</v>
      </c>
      <c r="F1421" t="s">
        <v>40</v>
      </c>
      <c r="G1421" s="8">
        <f>tblSalaries[[#This Row],[clean Salary (in local currency)]]*VLOOKUP(tblSalaries[[#This Row],[Currency]],tblXrate[],2,FALSE)</f>
        <v>8547.8000099724322</v>
      </c>
      <c r="H1421" t="s">
        <v>1324</v>
      </c>
      <c r="I1421" t="s">
        <v>20</v>
      </c>
      <c r="J1421" t="s">
        <v>8</v>
      </c>
      <c r="K1421" t="str">
        <f>VLOOKUP(tblSalaries[[#This Row],[Where do you work]],tblCountries[[Actual]:[Mapping]],2,FALSE)</f>
        <v>India</v>
      </c>
      <c r="L1421" t="s">
        <v>9</v>
      </c>
      <c r="M1421">
        <v>7</v>
      </c>
    </row>
    <row r="1422" spans="2:13" ht="15" customHeight="1">
      <c r="B1422" t="s">
        <v>3425</v>
      </c>
      <c r="C1422" s="1">
        <v>41059.524398148147</v>
      </c>
      <c r="D1422" s="4" t="s">
        <v>1600</v>
      </c>
      <c r="E1422">
        <v>900000</v>
      </c>
      <c r="F1422" t="s">
        <v>40</v>
      </c>
      <c r="G1422" s="8">
        <f>tblSalaries[[#This Row],[clean Salary (in local currency)]]*VLOOKUP(tblSalaries[[#This Row],[Currency]],tblXrate[],2,FALSE)</f>
        <v>16027.125018698311</v>
      </c>
      <c r="H1422" t="s">
        <v>153</v>
      </c>
      <c r="I1422" t="s">
        <v>20</v>
      </c>
      <c r="J1422" t="s">
        <v>8</v>
      </c>
      <c r="K1422" t="str">
        <f>VLOOKUP(tblSalaries[[#This Row],[Where do you work]],tblCountries[[Actual]:[Mapping]],2,FALSE)</f>
        <v>India</v>
      </c>
      <c r="L1422" t="s">
        <v>9</v>
      </c>
      <c r="M1422">
        <v>4</v>
      </c>
    </row>
    <row r="1423" spans="2:13" ht="15" customHeight="1">
      <c r="B1423" t="s">
        <v>3426</v>
      </c>
      <c r="C1423" s="1">
        <v>41059.5393287037</v>
      </c>
      <c r="D1423" s="4" t="s">
        <v>1601</v>
      </c>
      <c r="E1423">
        <v>600000</v>
      </c>
      <c r="F1423" t="s">
        <v>40</v>
      </c>
      <c r="G1423" s="8">
        <f>tblSalaries[[#This Row],[clean Salary (in local currency)]]*VLOOKUP(tblSalaries[[#This Row],[Currency]],tblXrate[],2,FALSE)</f>
        <v>10684.750012465542</v>
      </c>
      <c r="H1423" t="s">
        <v>83</v>
      </c>
      <c r="I1423" t="s">
        <v>356</v>
      </c>
      <c r="J1423" t="s">
        <v>8</v>
      </c>
      <c r="K1423" t="str">
        <f>VLOOKUP(tblSalaries[[#This Row],[Where do you work]],tblCountries[[Actual]:[Mapping]],2,FALSE)</f>
        <v>India</v>
      </c>
      <c r="L1423" t="s">
        <v>18</v>
      </c>
      <c r="M1423">
        <v>36</v>
      </c>
    </row>
    <row r="1424" spans="2:13" ht="15" customHeight="1">
      <c r="B1424" t="s">
        <v>3427</v>
      </c>
      <c r="C1424" s="1">
        <v>41059.545972222222</v>
      </c>
      <c r="D1424" s="4">
        <v>30000</v>
      </c>
      <c r="E1424">
        <v>30000</v>
      </c>
      <c r="F1424" t="s">
        <v>6</v>
      </c>
      <c r="G1424" s="8">
        <f>tblSalaries[[#This Row],[clean Salary (in local currency)]]*VLOOKUP(tblSalaries[[#This Row],[Currency]],tblXrate[],2,FALSE)</f>
        <v>30000</v>
      </c>
      <c r="H1424" t="s">
        <v>1602</v>
      </c>
      <c r="I1424" t="s">
        <v>310</v>
      </c>
      <c r="J1424" t="s">
        <v>179</v>
      </c>
      <c r="K1424" t="str">
        <f>VLOOKUP(tblSalaries[[#This Row],[Where do you work]],tblCountries[[Actual]:[Mapping]],2,FALSE)</f>
        <v>UAE</v>
      </c>
      <c r="L1424" t="s">
        <v>9</v>
      </c>
      <c r="M1424">
        <v>8</v>
      </c>
    </row>
    <row r="1425" spans="2:13" ht="15" customHeight="1">
      <c r="B1425" t="s">
        <v>3428</v>
      </c>
      <c r="C1425" s="1">
        <v>41059.556319444448</v>
      </c>
      <c r="D1425" s="4">
        <v>500000</v>
      </c>
      <c r="E1425">
        <v>500000</v>
      </c>
      <c r="F1425" t="s">
        <v>40</v>
      </c>
      <c r="G1425" s="8">
        <f>tblSalaries[[#This Row],[clean Salary (in local currency)]]*VLOOKUP(tblSalaries[[#This Row],[Currency]],tblXrate[],2,FALSE)</f>
        <v>8903.9583437212841</v>
      </c>
      <c r="H1425" t="s">
        <v>1603</v>
      </c>
      <c r="I1425" t="s">
        <v>52</v>
      </c>
      <c r="J1425" t="s">
        <v>8</v>
      </c>
      <c r="K1425" t="str">
        <f>VLOOKUP(tblSalaries[[#This Row],[Where do you work]],tblCountries[[Actual]:[Mapping]],2,FALSE)</f>
        <v>India</v>
      </c>
      <c r="L1425" t="s">
        <v>18</v>
      </c>
      <c r="M1425">
        <v>0</v>
      </c>
    </row>
    <row r="1426" spans="2:13" ht="15" customHeight="1">
      <c r="B1426" t="s">
        <v>3429</v>
      </c>
      <c r="C1426" s="1">
        <v>41059.559166666666</v>
      </c>
      <c r="D1426" s="4">
        <v>20000</v>
      </c>
      <c r="E1426">
        <v>20000</v>
      </c>
      <c r="F1426" t="s">
        <v>6</v>
      </c>
      <c r="G1426" s="8">
        <f>tblSalaries[[#This Row],[clean Salary (in local currency)]]*VLOOKUP(tblSalaries[[#This Row],[Currency]],tblXrate[],2,FALSE)</f>
        <v>20000</v>
      </c>
      <c r="H1426" t="s">
        <v>635</v>
      </c>
      <c r="I1426" t="s">
        <v>52</v>
      </c>
      <c r="J1426" t="s">
        <v>8</v>
      </c>
      <c r="K1426" t="str">
        <f>VLOOKUP(tblSalaries[[#This Row],[Where do you work]],tblCountries[[Actual]:[Mapping]],2,FALSE)</f>
        <v>India</v>
      </c>
      <c r="L1426" t="s">
        <v>186</v>
      </c>
      <c r="M1426">
        <v>10</v>
      </c>
    </row>
    <row r="1427" spans="2:13" ht="15" customHeight="1">
      <c r="B1427" t="s">
        <v>3430</v>
      </c>
      <c r="C1427" s="1">
        <v>41059.563599537039</v>
      </c>
      <c r="D1427" s="4">
        <v>86000</v>
      </c>
      <c r="E1427">
        <v>86000</v>
      </c>
      <c r="F1427" t="s">
        <v>82</v>
      </c>
      <c r="G1427" s="8">
        <f>tblSalaries[[#This Row],[clean Salary (in local currency)]]*VLOOKUP(tblSalaries[[#This Row],[Currency]],tblXrate[],2,FALSE)</f>
        <v>87712.230450626681</v>
      </c>
      <c r="H1427" t="s">
        <v>214</v>
      </c>
      <c r="I1427" t="s">
        <v>20</v>
      </c>
      <c r="J1427" t="s">
        <v>84</v>
      </c>
      <c r="K1427" t="str">
        <f>VLOOKUP(tblSalaries[[#This Row],[Where do you work]],tblCountries[[Actual]:[Mapping]],2,FALSE)</f>
        <v>Australia</v>
      </c>
      <c r="L1427" t="s">
        <v>9</v>
      </c>
      <c r="M1427">
        <v>10</v>
      </c>
    </row>
    <row r="1428" spans="2:13" ht="15" customHeight="1">
      <c r="B1428" t="s">
        <v>3431</v>
      </c>
      <c r="C1428" s="1">
        <v>41059.567152777781</v>
      </c>
      <c r="D1428" s="4">
        <v>1000000</v>
      </c>
      <c r="E1428">
        <v>1000000</v>
      </c>
      <c r="F1428" t="s">
        <v>40</v>
      </c>
      <c r="G1428" s="8">
        <f>tblSalaries[[#This Row],[clean Salary (in local currency)]]*VLOOKUP(tblSalaries[[#This Row],[Currency]],tblXrate[],2,FALSE)</f>
        <v>17807.916687442568</v>
      </c>
      <c r="H1428" t="s">
        <v>1604</v>
      </c>
      <c r="I1428" t="s">
        <v>52</v>
      </c>
      <c r="J1428" t="s">
        <v>8</v>
      </c>
      <c r="K1428" t="str">
        <f>VLOOKUP(tblSalaries[[#This Row],[Where do you work]],tblCountries[[Actual]:[Mapping]],2,FALSE)</f>
        <v>India</v>
      </c>
      <c r="L1428" t="s">
        <v>13</v>
      </c>
      <c r="M1428">
        <v>6</v>
      </c>
    </row>
    <row r="1429" spans="2:13" ht="15" customHeight="1">
      <c r="B1429" t="s">
        <v>3432</v>
      </c>
      <c r="C1429" s="1">
        <v>41059.56722222222</v>
      </c>
      <c r="D1429" s="4">
        <v>41000</v>
      </c>
      <c r="E1429">
        <v>41000</v>
      </c>
      <c r="F1429" t="s">
        <v>6</v>
      </c>
      <c r="G1429" s="8">
        <f>tblSalaries[[#This Row],[clean Salary (in local currency)]]*VLOOKUP(tblSalaries[[#This Row],[Currency]],tblXrate[],2,FALSE)</f>
        <v>41000</v>
      </c>
      <c r="H1429" t="s">
        <v>135</v>
      </c>
      <c r="I1429" t="s">
        <v>20</v>
      </c>
      <c r="J1429" t="s">
        <v>654</v>
      </c>
      <c r="K1429" t="str">
        <f>VLOOKUP(tblSalaries[[#This Row],[Where do you work]],tblCountries[[Actual]:[Mapping]],2,FALSE)</f>
        <v>Japan</v>
      </c>
      <c r="L1429" t="s">
        <v>18</v>
      </c>
      <c r="M1429">
        <v>2</v>
      </c>
    </row>
    <row r="1430" spans="2:13" ht="15" customHeight="1">
      <c r="B1430" t="s">
        <v>3433</v>
      </c>
      <c r="C1430" s="1">
        <v>41059.570613425924</v>
      </c>
      <c r="D1430" s="4">
        <v>60000</v>
      </c>
      <c r="E1430">
        <v>60000</v>
      </c>
      <c r="F1430" t="s">
        <v>6</v>
      </c>
      <c r="G1430" s="8">
        <f>tblSalaries[[#This Row],[clean Salary (in local currency)]]*VLOOKUP(tblSalaries[[#This Row],[Currency]],tblXrate[],2,FALSE)</f>
        <v>60000</v>
      </c>
      <c r="H1430" t="s">
        <v>1605</v>
      </c>
      <c r="I1430" t="s">
        <v>52</v>
      </c>
      <c r="J1430" t="s">
        <v>15</v>
      </c>
      <c r="K1430" t="str">
        <f>VLOOKUP(tblSalaries[[#This Row],[Where do you work]],tblCountries[[Actual]:[Mapping]],2,FALSE)</f>
        <v>USA</v>
      </c>
      <c r="L1430" t="s">
        <v>18</v>
      </c>
      <c r="M1430">
        <v>4</v>
      </c>
    </row>
    <row r="1431" spans="2:13" ht="15" customHeight="1">
      <c r="B1431" t="s">
        <v>3434</v>
      </c>
      <c r="C1431" s="1">
        <v>41059.574895833335</v>
      </c>
      <c r="D1431" s="4" t="s">
        <v>1606</v>
      </c>
      <c r="E1431">
        <v>264000</v>
      </c>
      <c r="F1431" t="s">
        <v>585</v>
      </c>
      <c r="G1431" s="8">
        <f>tblSalaries[[#This Row],[clean Salary (in local currency)]]*VLOOKUP(tblSalaries[[#This Row],[Currency]],tblXrate[],2,FALSE)</f>
        <v>32187.34988380854</v>
      </c>
      <c r="H1431" t="s">
        <v>20</v>
      </c>
      <c r="I1431" t="s">
        <v>20</v>
      </c>
      <c r="J1431" t="s">
        <v>1607</v>
      </c>
      <c r="K1431" t="str">
        <f>VLOOKUP(tblSalaries[[#This Row],[Where do you work]],tblCountries[[Actual]:[Mapping]],2,FALSE)</f>
        <v>South Africa</v>
      </c>
      <c r="L1431" t="s">
        <v>13</v>
      </c>
      <c r="M1431">
        <v>2</v>
      </c>
    </row>
    <row r="1432" spans="2:13" ht="15" customHeight="1">
      <c r="B1432" t="s">
        <v>3435</v>
      </c>
      <c r="C1432" s="1">
        <v>41059.580868055556</v>
      </c>
      <c r="D1432" s="4">
        <v>50000</v>
      </c>
      <c r="E1432">
        <v>50000</v>
      </c>
      <c r="F1432" t="s">
        <v>670</v>
      </c>
      <c r="G1432" s="8">
        <f>tblSalaries[[#This Row],[clean Salary (in local currency)]]*VLOOKUP(tblSalaries[[#This Row],[Currency]],tblXrate[],2,FALSE)</f>
        <v>39879.404680246938</v>
      </c>
      <c r="H1432" t="s">
        <v>1608</v>
      </c>
      <c r="I1432" t="s">
        <v>279</v>
      </c>
      <c r="J1432" t="s">
        <v>1609</v>
      </c>
      <c r="K1432" t="str">
        <f>VLOOKUP(tblSalaries[[#This Row],[Where do you work]],tblCountries[[Actual]:[Mapping]],2,FALSE)</f>
        <v>New Zealand</v>
      </c>
      <c r="L1432" t="s">
        <v>9</v>
      </c>
      <c r="M1432">
        <v>5</v>
      </c>
    </row>
    <row r="1433" spans="2:13" ht="15" customHeight="1">
      <c r="B1433" t="s">
        <v>3436</v>
      </c>
      <c r="C1433" s="1">
        <v>41059.581111111111</v>
      </c>
      <c r="D1433" s="4" t="s">
        <v>1610</v>
      </c>
      <c r="E1433">
        <v>320000</v>
      </c>
      <c r="F1433" t="s">
        <v>40</v>
      </c>
      <c r="G1433" s="8">
        <f>tblSalaries[[#This Row],[clean Salary (in local currency)]]*VLOOKUP(tblSalaries[[#This Row],[Currency]],tblXrate[],2,FALSE)</f>
        <v>5698.5333399816218</v>
      </c>
      <c r="H1433" t="s">
        <v>20</v>
      </c>
      <c r="I1433" t="s">
        <v>20</v>
      </c>
      <c r="J1433" t="s">
        <v>8</v>
      </c>
      <c r="K1433" t="str">
        <f>VLOOKUP(tblSalaries[[#This Row],[Where do you work]],tblCountries[[Actual]:[Mapping]],2,FALSE)</f>
        <v>India</v>
      </c>
      <c r="L1433" t="s">
        <v>18</v>
      </c>
      <c r="M1433">
        <v>2</v>
      </c>
    </row>
    <row r="1434" spans="2:13" ht="15" customHeight="1">
      <c r="B1434" t="s">
        <v>3437</v>
      </c>
      <c r="C1434" s="1">
        <v>41059.589699074073</v>
      </c>
      <c r="D1434" s="4" t="s">
        <v>1611</v>
      </c>
      <c r="E1434">
        <v>400000</v>
      </c>
      <c r="F1434" t="s">
        <v>40</v>
      </c>
      <c r="G1434" s="8">
        <f>tblSalaries[[#This Row],[clean Salary (in local currency)]]*VLOOKUP(tblSalaries[[#This Row],[Currency]],tblXrate[],2,FALSE)</f>
        <v>7123.1666749770275</v>
      </c>
      <c r="H1434" t="s">
        <v>986</v>
      </c>
      <c r="I1434" t="s">
        <v>52</v>
      </c>
      <c r="J1434" t="s">
        <v>8</v>
      </c>
      <c r="K1434" t="str">
        <f>VLOOKUP(tblSalaries[[#This Row],[Where do you work]],tblCountries[[Actual]:[Mapping]],2,FALSE)</f>
        <v>India</v>
      </c>
      <c r="L1434" t="s">
        <v>9</v>
      </c>
      <c r="M1434">
        <v>6</v>
      </c>
    </row>
    <row r="1435" spans="2:13" ht="15" customHeight="1">
      <c r="B1435" t="s">
        <v>3438</v>
      </c>
      <c r="C1435" s="1">
        <v>41059.596608796295</v>
      </c>
      <c r="D1435" s="4" t="s">
        <v>1612</v>
      </c>
      <c r="E1435">
        <v>250000</v>
      </c>
      <c r="F1435" t="s">
        <v>40</v>
      </c>
      <c r="G1435" s="8">
        <f>tblSalaries[[#This Row],[clean Salary (in local currency)]]*VLOOKUP(tblSalaries[[#This Row],[Currency]],tblXrate[],2,FALSE)</f>
        <v>4451.9791718606421</v>
      </c>
      <c r="H1435" t="s">
        <v>1613</v>
      </c>
      <c r="I1435" t="s">
        <v>52</v>
      </c>
      <c r="J1435" t="s">
        <v>8</v>
      </c>
      <c r="K1435" t="str">
        <f>VLOOKUP(tblSalaries[[#This Row],[Where do you work]],tblCountries[[Actual]:[Mapping]],2,FALSE)</f>
        <v>India</v>
      </c>
      <c r="L1435" t="s">
        <v>18</v>
      </c>
      <c r="M1435">
        <v>15</v>
      </c>
    </row>
    <row r="1436" spans="2:13" ht="15" customHeight="1">
      <c r="B1436" t="s">
        <v>3439</v>
      </c>
      <c r="C1436" s="1">
        <v>41059.598576388889</v>
      </c>
      <c r="D1436" s="4">
        <v>360000</v>
      </c>
      <c r="E1436">
        <v>360000</v>
      </c>
      <c r="F1436" t="s">
        <v>40</v>
      </c>
      <c r="G1436" s="8">
        <f>tblSalaries[[#This Row],[clean Salary (in local currency)]]*VLOOKUP(tblSalaries[[#This Row],[Currency]],tblXrate[],2,FALSE)</f>
        <v>6410.8500074793246</v>
      </c>
      <c r="H1436" t="s">
        <v>256</v>
      </c>
      <c r="I1436" t="s">
        <v>20</v>
      </c>
      <c r="J1436" t="s">
        <v>8</v>
      </c>
      <c r="K1436" t="str">
        <f>VLOOKUP(tblSalaries[[#This Row],[Where do you work]],tblCountries[[Actual]:[Mapping]],2,FALSE)</f>
        <v>India</v>
      </c>
      <c r="L1436" t="s">
        <v>18</v>
      </c>
      <c r="M1436">
        <v>6</v>
      </c>
    </row>
    <row r="1437" spans="2:13" ht="15" customHeight="1">
      <c r="B1437" t="s">
        <v>3440</v>
      </c>
      <c r="C1437" s="1">
        <v>41059.603437500002</v>
      </c>
      <c r="D1437" s="4" t="s">
        <v>1614</v>
      </c>
      <c r="E1437">
        <v>1150000</v>
      </c>
      <c r="F1437" t="s">
        <v>40</v>
      </c>
      <c r="G1437" s="8">
        <f>tblSalaries[[#This Row],[clean Salary (in local currency)]]*VLOOKUP(tblSalaries[[#This Row],[Currency]],tblXrate[],2,FALSE)</f>
        <v>20479.104190558952</v>
      </c>
      <c r="H1437" t="s">
        <v>201</v>
      </c>
      <c r="I1437" t="s">
        <v>52</v>
      </c>
      <c r="J1437" t="s">
        <v>8</v>
      </c>
      <c r="K1437" t="str">
        <f>VLOOKUP(tblSalaries[[#This Row],[Where do you work]],tblCountries[[Actual]:[Mapping]],2,FALSE)</f>
        <v>India</v>
      </c>
      <c r="L1437" t="s">
        <v>13</v>
      </c>
      <c r="M1437">
        <v>12</v>
      </c>
    </row>
    <row r="1438" spans="2:13" ht="15" customHeight="1">
      <c r="B1438" t="s">
        <v>3441</v>
      </c>
      <c r="C1438" s="1">
        <v>41059.605243055557</v>
      </c>
      <c r="D1438" s="4">
        <v>620000</v>
      </c>
      <c r="E1438">
        <v>620000</v>
      </c>
      <c r="F1438" t="s">
        <v>40</v>
      </c>
      <c r="G1438" s="8">
        <f>tblSalaries[[#This Row],[clean Salary (in local currency)]]*VLOOKUP(tblSalaries[[#This Row],[Currency]],tblXrate[],2,FALSE)</f>
        <v>11040.908346214392</v>
      </c>
      <c r="H1438" t="s">
        <v>1615</v>
      </c>
      <c r="I1438" t="s">
        <v>20</v>
      </c>
      <c r="J1438" t="s">
        <v>8</v>
      </c>
      <c r="K1438" t="str">
        <f>VLOOKUP(tblSalaries[[#This Row],[Where do you work]],tblCountries[[Actual]:[Mapping]],2,FALSE)</f>
        <v>India</v>
      </c>
      <c r="L1438" t="s">
        <v>25</v>
      </c>
      <c r="M1438">
        <v>5</v>
      </c>
    </row>
    <row r="1439" spans="2:13" ht="15" customHeight="1">
      <c r="B1439" t="s">
        <v>3442</v>
      </c>
      <c r="C1439" s="1">
        <v>41059.665983796294</v>
      </c>
      <c r="D1439" s="4" t="s">
        <v>1616</v>
      </c>
      <c r="E1439">
        <v>1000000</v>
      </c>
      <c r="F1439" t="s">
        <v>40</v>
      </c>
      <c r="G1439" s="8">
        <f>tblSalaries[[#This Row],[clean Salary (in local currency)]]*VLOOKUP(tblSalaries[[#This Row],[Currency]],tblXrate[],2,FALSE)</f>
        <v>17807.916687442568</v>
      </c>
      <c r="H1439" t="s">
        <v>658</v>
      </c>
      <c r="I1439" t="s">
        <v>67</v>
      </c>
      <c r="J1439" t="s">
        <v>8</v>
      </c>
      <c r="K1439" t="str">
        <f>VLOOKUP(tblSalaries[[#This Row],[Where do you work]],tblCountries[[Actual]:[Mapping]],2,FALSE)</f>
        <v>India</v>
      </c>
      <c r="L1439" t="s">
        <v>18</v>
      </c>
      <c r="M1439">
        <v>7</v>
      </c>
    </row>
    <row r="1440" spans="2:13" ht="15" customHeight="1">
      <c r="B1440" t="s">
        <v>3443</v>
      </c>
      <c r="C1440" s="1">
        <v>41059.675393518519</v>
      </c>
      <c r="D1440" s="4" t="s">
        <v>733</v>
      </c>
      <c r="E1440">
        <v>200000</v>
      </c>
      <c r="F1440" t="s">
        <v>40</v>
      </c>
      <c r="G1440" s="8">
        <f>tblSalaries[[#This Row],[clean Salary (in local currency)]]*VLOOKUP(tblSalaries[[#This Row],[Currency]],tblXrate[],2,FALSE)</f>
        <v>3561.5833374885137</v>
      </c>
      <c r="H1440" t="s">
        <v>749</v>
      </c>
      <c r="I1440" t="s">
        <v>20</v>
      </c>
      <c r="J1440" t="s">
        <v>8</v>
      </c>
      <c r="K1440" t="str">
        <f>VLOOKUP(tblSalaries[[#This Row],[Where do you work]],tblCountries[[Actual]:[Mapping]],2,FALSE)</f>
        <v>India</v>
      </c>
      <c r="L1440" t="s">
        <v>9</v>
      </c>
      <c r="M1440">
        <v>11</v>
      </c>
    </row>
    <row r="1441" spans="2:13" ht="15" customHeight="1">
      <c r="B1441" t="s">
        <v>3444</v>
      </c>
      <c r="C1441" s="1">
        <v>41059.682164351849</v>
      </c>
      <c r="D1441" s="4" t="s">
        <v>1617</v>
      </c>
      <c r="E1441">
        <v>17000</v>
      </c>
      <c r="F1441" t="s">
        <v>69</v>
      </c>
      <c r="G1441" s="8">
        <f>tblSalaries[[#This Row],[clean Salary (in local currency)]]*VLOOKUP(tblSalaries[[#This Row],[Currency]],tblXrate[],2,FALSE)</f>
        <v>26795.030625143831</v>
      </c>
      <c r="H1441" t="s">
        <v>1618</v>
      </c>
      <c r="I1441" t="s">
        <v>20</v>
      </c>
      <c r="J1441" t="s">
        <v>71</v>
      </c>
      <c r="K1441" t="str">
        <f>VLOOKUP(tblSalaries[[#This Row],[Where do you work]],tblCountries[[Actual]:[Mapping]],2,FALSE)</f>
        <v>UK</v>
      </c>
      <c r="L1441" t="s">
        <v>18</v>
      </c>
      <c r="M1441">
        <v>5</v>
      </c>
    </row>
    <row r="1442" spans="2:13" ht="15" customHeight="1">
      <c r="B1442" t="s">
        <v>3445</v>
      </c>
      <c r="C1442" s="1">
        <v>41059.700370370374</v>
      </c>
      <c r="D1442" s="4">
        <v>1700</v>
      </c>
      <c r="E1442">
        <v>20400</v>
      </c>
      <c r="F1442" t="s">
        <v>6</v>
      </c>
      <c r="G1442" s="8">
        <f>tblSalaries[[#This Row],[clean Salary (in local currency)]]*VLOOKUP(tblSalaries[[#This Row],[Currency]],tblXrate[],2,FALSE)</f>
        <v>20400</v>
      </c>
      <c r="H1442" t="s">
        <v>1619</v>
      </c>
      <c r="I1442" t="s">
        <v>52</v>
      </c>
      <c r="J1442" t="s">
        <v>1620</v>
      </c>
      <c r="K1442" t="str">
        <f>VLOOKUP(tblSalaries[[#This Row],[Where do you work]],tblCountries[[Actual]:[Mapping]],2,FALSE)</f>
        <v>Myanmar</v>
      </c>
      <c r="L1442" t="s">
        <v>25</v>
      </c>
      <c r="M1442">
        <v>10</v>
      </c>
    </row>
    <row r="1443" spans="2:13" ht="15" customHeight="1">
      <c r="B1443" t="s">
        <v>3446</v>
      </c>
      <c r="C1443" s="1">
        <v>41059.700868055559</v>
      </c>
      <c r="D1443" s="4" t="s">
        <v>1251</v>
      </c>
      <c r="E1443">
        <v>25000</v>
      </c>
      <c r="F1443" t="s">
        <v>69</v>
      </c>
      <c r="G1443" s="8">
        <f>tblSalaries[[#This Row],[clean Salary (in local currency)]]*VLOOKUP(tblSalaries[[#This Row],[Currency]],tblXrate[],2,FALSE)</f>
        <v>39404.456801682099</v>
      </c>
      <c r="H1443" t="s">
        <v>1621</v>
      </c>
      <c r="I1443" t="s">
        <v>310</v>
      </c>
      <c r="J1443" t="s">
        <v>71</v>
      </c>
      <c r="K1443" t="str">
        <f>VLOOKUP(tblSalaries[[#This Row],[Where do you work]],tblCountries[[Actual]:[Mapping]],2,FALSE)</f>
        <v>UK</v>
      </c>
      <c r="L1443" t="s">
        <v>9</v>
      </c>
      <c r="M1443">
        <v>35</v>
      </c>
    </row>
    <row r="1444" spans="2:13" ht="15" customHeight="1">
      <c r="B1444" t="s">
        <v>3447</v>
      </c>
      <c r="C1444" s="1">
        <v>41059.705451388887</v>
      </c>
      <c r="D1444" s="4">
        <v>118000</v>
      </c>
      <c r="E1444">
        <v>118000</v>
      </c>
      <c r="F1444" t="s">
        <v>22</v>
      </c>
      <c r="G1444" s="8">
        <f>tblSalaries[[#This Row],[clean Salary (in local currency)]]*VLOOKUP(tblSalaries[[#This Row],[Currency]],tblXrate[],2,FALSE)</f>
        <v>149907.13380100971</v>
      </c>
      <c r="H1444" t="s">
        <v>1622</v>
      </c>
      <c r="I1444" t="s">
        <v>20</v>
      </c>
      <c r="J1444" t="s">
        <v>1623</v>
      </c>
      <c r="K1444" t="str">
        <f>VLOOKUP(tblSalaries[[#This Row],[Where do you work]],tblCountries[[Actual]:[Mapping]],2,FALSE)</f>
        <v>Europe</v>
      </c>
      <c r="L1444" t="s">
        <v>9</v>
      </c>
      <c r="M1444">
        <v>7</v>
      </c>
    </row>
    <row r="1445" spans="2:13" ht="15" customHeight="1">
      <c r="B1445" t="s">
        <v>3448</v>
      </c>
      <c r="C1445" s="1">
        <v>41059.709143518521</v>
      </c>
      <c r="D1445" s="4">
        <v>230000</v>
      </c>
      <c r="E1445">
        <v>230000</v>
      </c>
      <c r="F1445" t="s">
        <v>40</v>
      </c>
      <c r="G1445" s="8">
        <f>tblSalaries[[#This Row],[clean Salary (in local currency)]]*VLOOKUP(tblSalaries[[#This Row],[Currency]],tblXrate[],2,FALSE)</f>
        <v>4095.8208381117906</v>
      </c>
      <c r="H1445" t="s">
        <v>1624</v>
      </c>
      <c r="I1445" t="s">
        <v>20</v>
      </c>
      <c r="J1445" t="s">
        <v>8</v>
      </c>
      <c r="K1445" t="str">
        <f>VLOOKUP(tblSalaries[[#This Row],[Where do you work]],tblCountries[[Actual]:[Mapping]],2,FALSE)</f>
        <v>India</v>
      </c>
      <c r="L1445" t="s">
        <v>9</v>
      </c>
      <c r="M1445">
        <v>1.6</v>
      </c>
    </row>
    <row r="1446" spans="2:13" ht="15" customHeight="1">
      <c r="B1446" t="s">
        <v>3449</v>
      </c>
      <c r="C1446" s="1">
        <v>41059.711724537039</v>
      </c>
      <c r="D1446" s="4" t="s">
        <v>1625</v>
      </c>
      <c r="E1446">
        <v>125000</v>
      </c>
      <c r="F1446" t="s">
        <v>82</v>
      </c>
      <c r="G1446" s="8">
        <f>tblSalaries[[#This Row],[clean Salary (in local currency)]]*VLOOKUP(tblSalaries[[#This Row],[Currency]],tblXrate[],2,FALSE)</f>
        <v>127488.70705032947</v>
      </c>
      <c r="H1446" t="s">
        <v>1626</v>
      </c>
      <c r="I1446" t="s">
        <v>310</v>
      </c>
      <c r="J1446" t="s">
        <v>84</v>
      </c>
      <c r="K1446" t="str">
        <f>VLOOKUP(tblSalaries[[#This Row],[Where do you work]],tblCountries[[Actual]:[Mapping]],2,FALSE)</f>
        <v>Australia</v>
      </c>
      <c r="L1446" t="s">
        <v>9</v>
      </c>
      <c r="M1446">
        <v>7</v>
      </c>
    </row>
    <row r="1447" spans="2:13" ht="15" customHeight="1">
      <c r="B1447" t="s">
        <v>3450</v>
      </c>
      <c r="C1447" s="1">
        <v>41059.713738425926</v>
      </c>
      <c r="D1447" s="4" t="s">
        <v>1627</v>
      </c>
      <c r="E1447">
        <v>37000</v>
      </c>
      <c r="F1447" t="s">
        <v>69</v>
      </c>
      <c r="G1447" s="8">
        <f>tblSalaries[[#This Row],[clean Salary (in local currency)]]*VLOOKUP(tblSalaries[[#This Row],[Currency]],tblXrate[],2,FALSE)</f>
        <v>58318.59606648951</v>
      </c>
      <c r="H1447" t="s">
        <v>1628</v>
      </c>
      <c r="I1447" t="s">
        <v>52</v>
      </c>
      <c r="J1447" t="s">
        <v>71</v>
      </c>
      <c r="K1447" t="str">
        <f>VLOOKUP(tblSalaries[[#This Row],[Where do you work]],tblCountries[[Actual]:[Mapping]],2,FALSE)</f>
        <v>UK</v>
      </c>
      <c r="L1447" t="s">
        <v>13</v>
      </c>
      <c r="M1447">
        <v>20</v>
      </c>
    </row>
    <row r="1448" spans="2:13" ht="15" customHeight="1">
      <c r="B1448" t="s">
        <v>3451</v>
      </c>
      <c r="C1448" s="1">
        <v>41059.718368055554</v>
      </c>
      <c r="D1448" s="4" t="s">
        <v>1629</v>
      </c>
      <c r="E1448">
        <v>78000</v>
      </c>
      <c r="F1448" t="s">
        <v>585</v>
      </c>
      <c r="G1448" s="8">
        <f>tblSalaries[[#This Row],[clean Salary (in local currency)]]*VLOOKUP(tblSalaries[[#This Row],[Currency]],tblXrate[],2,FALSE)</f>
        <v>9509.8988293070688</v>
      </c>
      <c r="H1448" t="s">
        <v>1630</v>
      </c>
      <c r="I1448" t="s">
        <v>488</v>
      </c>
      <c r="J1448" t="s">
        <v>48</v>
      </c>
      <c r="K1448" t="str">
        <f>VLOOKUP(tblSalaries[[#This Row],[Where do you work]],tblCountries[[Actual]:[Mapping]],2,FALSE)</f>
        <v>South Africa</v>
      </c>
      <c r="L1448" t="s">
        <v>9</v>
      </c>
      <c r="M1448">
        <v>2</v>
      </c>
    </row>
    <row r="1449" spans="2:13" ht="15" customHeight="1">
      <c r="B1449" t="s">
        <v>3452</v>
      </c>
      <c r="C1449" s="1">
        <v>41059.721273148149</v>
      </c>
      <c r="D1449" s="4" t="s">
        <v>1631</v>
      </c>
      <c r="E1449">
        <v>720000</v>
      </c>
      <c r="F1449" t="s">
        <v>40</v>
      </c>
      <c r="G1449" s="8">
        <f>tblSalaries[[#This Row],[clean Salary (in local currency)]]*VLOOKUP(tblSalaries[[#This Row],[Currency]],tblXrate[],2,FALSE)</f>
        <v>12821.700014958649</v>
      </c>
      <c r="H1449" t="s">
        <v>1632</v>
      </c>
      <c r="I1449" t="s">
        <v>20</v>
      </c>
      <c r="J1449" t="s">
        <v>8</v>
      </c>
      <c r="K1449" t="str">
        <f>VLOOKUP(tblSalaries[[#This Row],[Where do you work]],tblCountries[[Actual]:[Mapping]],2,FALSE)</f>
        <v>India</v>
      </c>
      <c r="L1449" t="s">
        <v>9</v>
      </c>
      <c r="M1449">
        <v>3</v>
      </c>
    </row>
    <row r="1450" spans="2:13" ht="15" customHeight="1">
      <c r="B1450" t="s">
        <v>3453</v>
      </c>
      <c r="C1450" s="1">
        <v>41059.760740740741</v>
      </c>
      <c r="D1450" s="4">
        <v>4000</v>
      </c>
      <c r="E1450">
        <v>4000</v>
      </c>
      <c r="F1450" t="s">
        <v>6</v>
      </c>
      <c r="G1450" s="8">
        <f>tblSalaries[[#This Row],[clean Salary (in local currency)]]*VLOOKUP(tblSalaries[[#This Row],[Currency]],tblXrate[],2,FALSE)</f>
        <v>4000</v>
      </c>
      <c r="H1450" t="s">
        <v>1633</v>
      </c>
      <c r="I1450" t="s">
        <v>20</v>
      </c>
      <c r="J1450" t="s">
        <v>8</v>
      </c>
      <c r="K1450" t="str">
        <f>VLOOKUP(tblSalaries[[#This Row],[Where do you work]],tblCountries[[Actual]:[Mapping]],2,FALSE)</f>
        <v>India</v>
      </c>
      <c r="L1450" t="s">
        <v>13</v>
      </c>
      <c r="M1450">
        <v>6</v>
      </c>
    </row>
    <row r="1451" spans="2:13" ht="15" customHeight="1">
      <c r="B1451" t="s">
        <v>3454</v>
      </c>
      <c r="C1451" s="1">
        <v>41059.76116898148</v>
      </c>
      <c r="D1451" s="4">
        <v>42000</v>
      </c>
      <c r="E1451">
        <v>42000</v>
      </c>
      <c r="F1451" t="s">
        <v>6</v>
      </c>
      <c r="G1451" s="8">
        <f>tblSalaries[[#This Row],[clean Salary (in local currency)]]*VLOOKUP(tblSalaries[[#This Row],[Currency]],tblXrate[],2,FALSE)</f>
        <v>42000</v>
      </c>
      <c r="H1451" t="s">
        <v>1634</v>
      </c>
      <c r="I1451" t="s">
        <v>20</v>
      </c>
      <c r="J1451" t="s">
        <v>15</v>
      </c>
      <c r="K1451" t="str">
        <f>VLOOKUP(tblSalaries[[#This Row],[Where do you work]],tblCountries[[Actual]:[Mapping]],2,FALSE)</f>
        <v>USA</v>
      </c>
      <c r="L1451" t="s">
        <v>13</v>
      </c>
      <c r="M1451">
        <v>2</v>
      </c>
    </row>
    <row r="1452" spans="2:13" ht="15" customHeight="1">
      <c r="B1452" t="s">
        <v>3455</v>
      </c>
      <c r="C1452" s="1">
        <v>41059.782835648148</v>
      </c>
      <c r="D1452" s="4" t="s">
        <v>1635</v>
      </c>
      <c r="E1452">
        <v>3200</v>
      </c>
      <c r="F1452" t="s">
        <v>6</v>
      </c>
      <c r="G1452" s="8">
        <f>tblSalaries[[#This Row],[clean Salary (in local currency)]]*VLOOKUP(tblSalaries[[#This Row],[Currency]],tblXrate[],2,FALSE)</f>
        <v>3200</v>
      </c>
      <c r="H1452" t="s">
        <v>1636</v>
      </c>
      <c r="I1452" t="s">
        <v>52</v>
      </c>
      <c r="J1452" t="s">
        <v>8</v>
      </c>
      <c r="K1452" t="str">
        <f>VLOOKUP(tblSalaries[[#This Row],[Where do you work]],tblCountries[[Actual]:[Mapping]],2,FALSE)</f>
        <v>India</v>
      </c>
      <c r="L1452" t="s">
        <v>13</v>
      </c>
      <c r="M1452">
        <v>19</v>
      </c>
    </row>
    <row r="1453" spans="2:13" ht="15" customHeight="1">
      <c r="B1453" t="s">
        <v>3456</v>
      </c>
      <c r="C1453" s="1">
        <v>41059.786076388889</v>
      </c>
      <c r="D1453" s="4">
        <v>60000</v>
      </c>
      <c r="E1453">
        <v>60000</v>
      </c>
      <c r="F1453" t="s">
        <v>6</v>
      </c>
      <c r="G1453" s="8">
        <f>tblSalaries[[#This Row],[clean Salary (in local currency)]]*VLOOKUP(tblSalaries[[#This Row],[Currency]],tblXrate[],2,FALSE)</f>
        <v>60000</v>
      </c>
      <c r="H1453" t="s">
        <v>1637</v>
      </c>
      <c r="I1453" t="s">
        <v>20</v>
      </c>
      <c r="J1453" t="s">
        <v>1638</v>
      </c>
      <c r="K1453" t="str">
        <f>VLOOKUP(tblSalaries[[#This Row],[Where do you work]],tblCountries[[Actual]:[Mapping]],2,FALSE)</f>
        <v>Turkey</v>
      </c>
      <c r="L1453" t="s">
        <v>18</v>
      </c>
      <c r="M1453">
        <v>10</v>
      </c>
    </row>
    <row r="1454" spans="2:13" ht="15" customHeight="1">
      <c r="B1454" t="s">
        <v>3457</v>
      </c>
      <c r="C1454" s="1">
        <v>41059.792592592596</v>
      </c>
      <c r="D1454" s="4">
        <v>85000</v>
      </c>
      <c r="E1454">
        <v>85000</v>
      </c>
      <c r="F1454" t="s">
        <v>6</v>
      </c>
      <c r="G1454" s="8">
        <f>tblSalaries[[#This Row],[clean Salary (in local currency)]]*VLOOKUP(tblSalaries[[#This Row],[Currency]],tblXrate[],2,FALSE)</f>
        <v>85000</v>
      </c>
      <c r="H1454" t="s">
        <v>1639</v>
      </c>
      <c r="I1454" t="s">
        <v>20</v>
      </c>
      <c r="J1454" t="s">
        <v>15</v>
      </c>
      <c r="K1454" t="str">
        <f>VLOOKUP(tblSalaries[[#This Row],[Where do you work]],tblCountries[[Actual]:[Mapping]],2,FALSE)</f>
        <v>USA</v>
      </c>
      <c r="L1454" t="s">
        <v>9</v>
      </c>
      <c r="M1454">
        <v>9</v>
      </c>
    </row>
    <row r="1455" spans="2:13" ht="15" customHeight="1">
      <c r="B1455" t="s">
        <v>3458</v>
      </c>
      <c r="C1455" s="1">
        <v>41059.794953703706</v>
      </c>
      <c r="D1455" s="4">
        <v>109000</v>
      </c>
      <c r="E1455">
        <v>109000</v>
      </c>
      <c r="F1455" t="s">
        <v>6</v>
      </c>
      <c r="G1455" s="8">
        <f>tblSalaries[[#This Row],[clean Salary (in local currency)]]*VLOOKUP(tblSalaries[[#This Row],[Currency]],tblXrate[],2,FALSE)</f>
        <v>109000</v>
      </c>
      <c r="H1455" t="s">
        <v>1640</v>
      </c>
      <c r="I1455" t="s">
        <v>52</v>
      </c>
      <c r="J1455" t="s">
        <v>15</v>
      </c>
      <c r="K1455" t="str">
        <f>VLOOKUP(tblSalaries[[#This Row],[Where do you work]],tblCountries[[Actual]:[Mapping]],2,FALSE)</f>
        <v>USA</v>
      </c>
      <c r="L1455" t="s">
        <v>9</v>
      </c>
      <c r="M1455">
        <v>15</v>
      </c>
    </row>
    <row r="1456" spans="2:13" ht="15" customHeight="1">
      <c r="B1456" t="s">
        <v>3459</v>
      </c>
      <c r="C1456" s="1">
        <v>41059.81082175926</v>
      </c>
      <c r="D1456" s="4" t="s">
        <v>1641</v>
      </c>
      <c r="E1456">
        <v>60000</v>
      </c>
      <c r="F1456" t="s">
        <v>22</v>
      </c>
      <c r="G1456" s="8">
        <f>tblSalaries[[#This Row],[clean Salary (in local currency)]]*VLOOKUP(tblSalaries[[#This Row],[Currency]],tblXrate[],2,FALSE)</f>
        <v>76223.966339496474</v>
      </c>
      <c r="H1456" t="s">
        <v>108</v>
      </c>
      <c r="I1456" t="s">
        <v>20</v>
      </c>
      <c r="J1456" t="s">
        <v>1351</v>
      </c>
      <c r="K1456" t="str">
        <f>VLOOKUP(tblSalaries[[#This Row],[Where do you work]],tblCountries[[Actual]:[Mapping]],2,FALSE)</f>
        <v>italy</v>
      </c>
      <c r="L1456" t="s">
        <v>13</v>
      </c>
      <c r="M1456">
        <v>14</v>
      </c>
    </row>
    <row r="1457" spans="2:13" ht="15" customHeight="1">
      <c r="B1457" t="s">
        <v>3460</v>
      </c>
      <c r="C1457" s="1">
        <v>41059.821412037039</v>
      </c>
      <c r="D1457" s="4">
        <v>77000</v>
      </c>
      <c r="E1457">
        <v>77000</v>
      </c>
      <c r="F1457" t="s">
        <v>6</v>
      </c>
      <c r="G1457" s="8">
        <f>tblSalaries[[#This Row],[clean Salary (in local currency)]]*VLOOKUP(tblSalaries[[#This Row],[Currency]],tblXrate[],2,FALSE)</f>
        <v>77000</v>
      </c>
      <c r="H1457" t="s">
        <v>1642</v>
      </c>
      <c r="I1457" t="s">
        <v>279</v>
      </c>
      <c r="J1457" t="s">
        <v>15</v>
      </c>
      <c r="K1457" t="str">
        <f>VLOOKUP(tblSalaries[[#This Row],[Where do you work]],tblCountries[[Actual]:[Mapping]],2,FALSE)</f>
        <v>USA</v>
      </c>
      <c r="L1457" t="s">
        <v>18</v>
      </c>
      <c r="M1457">
        <v>13</v>
      </c>
    </row>
    <row r="1458" spans="2:13" ht="15" customHeight="1">
      <c r="B1458" t="s">
        <v>3461</v>
      </c>
      <c r="C1458" s="1">
        <v>41059.822025462963</v>
      </c>
      <c r="D1458" s="4">
        <v>25000</v>
      </c>
      <c r="E1458">
        <v>25000</v>
      </c>
      <c r="F1458" t="s">
        <v>6</v>
      </c>
      <c r="G1458" s="8">
        <f>tblSalaries[[#This Row],[clean Salary (in local currency)]]*VLOOKUP(tblSalaries[[#This Row],[Currency]],tblXrate[],2,FALSE)</f>
        <v>25000</v>
      </c>
      <c r="H1458" t="s">
        <v>214</v>
      </c>
      <c r="I1458" t="s">
        <v>20</v>
      </c>
      <c r="J1458" t="s">
        <v>8</v>
      </c>
      <c r="K1458" t="str">
        <f>VLOOKUP(tblSalaries[[#This Row],[Where do you work]],tblCountries[[Actual]:[Mapping]],2,FALSE)</f>
        <v>India</v>
      </c>
      <c r="L1458" t="s">
        <v>13</v>
      </c>
      <c r="M1458">
        <v>4</v>
      </c>
    </row>
    <row r="1459" spans="2:13" ht="15" customHeight="1">
      <c r="B1459" t="s">
        <v>3462</v>
      </c>
      <c r="C1459" s="1">
        <v>41059.847118055557</v>
      </c>
      <c r="D1459" s="4">
        <v>64000</v>
      </c>
      <c r="E1459">
        <v>64000</v>
      </c>
      <c r="F1459" t="s">
        <v>6</v>
      </c>
      <c r="G1459" s="8">
        <f>tblSalaries[[#This Row],[clean Salary (in local currency)]]*VLOOKUP(tblSalaries[[#This Row],[Currency]],tblXrate[],2,FALSE)</f>
        <v>64000</v>
      </c>
      <c r="H1459" t="s">
        <v>564</v>
      </c>
      <c r="I1459" t="s">
        <v>52</v>
      </c>
      <c r="J1459" t="s">
        <v>15</v>
      </c>
      <c r="K1459" t="str">
        <f>VLOOKUP(tblSalaries[[#This Row],[Where do you work]],tblCountries[[Actual]:[Mapping]],2,FALSE)</f>
        <v>USA</v>
      </c>
      <c r="L1459" t="s">
        <v>18</v>
      </c>
      <c r="M1459">
        <v>12</v>
      </c>
    </row>
    <row r="1460" spans="2:13" ht="15" customHeight="1">
      <c r="B1460" t="s">
        <v>3463</v>
      </c>
      <c r="C1460" s="1">
        <v>41059.851504629631</v>
      </c>
      <c r="D1460" s="4">
        <v>146633</v>
      </c>
      <c r="E1460">
        <v>146633</v>
      </c>
      <c r="F1460" t="s">
        <v>69</v>
      </c>
      <c r="G1460" s="8">
        <f>tblSalaries[[#This Row],[clean Salary (in local currency)]]*VLOOKUP(tblSalaries[[#This Row],[Currency]],tblXrate[],2,FALSE)</f>
        <v>231119.74856804207</v>
      </c>
      <c r="H1460" t="s">
        <v>1643</v>
      </c>
      <c r="I1460" t="s">
        <v>279</v>
      </c>
      <c r="J1460" t="s">
        <v>71</v>
      </c>
      <c r="K1460" t="str">
        <f>VLOOKUP(tblSalaries[[#This Row],[Where do you work]],tblCountries[[Actual]:[Mapping]],2,FALSE)</f>
        <v>UK</v>
      </c>
      <c r="L1460" t="s">
        <v>18</v>
      </c>
      <c r="M1460">
        <v>10</v>
      </c>
    </row>
    <row r="1461" spans="2:13" ht="15" customHeight="1">
      <c r="B1461" t="s">
        <v>3464</v>
      </c>
      <c r="C1461" s="1">
        <v>41059.861631944441</v>
      </c>
      <c r="D1461" s="4">
        <v>76000</v>
      </c>
      <c r="E1461">
        <v>76000</v>
      </c>
      <c r="F1461" t="s">
        <v>6</v>
      </c>
      <c r="G1461" s="8">
        <f>tblSalaries[[#This Row],[clean Salary (in local currency)]]*VLOOKUP(tblSalaries[[#This Row],[Currency]],tblXrate[],2,FALSE)</f>
        <v>76000</v>
      </c>
      <c r="H1461" t="s">
        <v>688</v>
      </c>
      <c r="I1461" t="s">
        <v>20</v>
      </c>
      <c r="J1461" t="s">
        <v>15</v>
      </c>
      <c r="K1461" t="str">
        <f>VLOOKUP(tblSalaries[[#This Row],[Where do you work]],tblCountries[[Actual]:[Mapping]],2,FALSE)</f>
        <v>USA</v>
      </c>
      <c r="L1461" t="s">
        <v>13</v>
      </c>
      <c r="M1461">
        <v>10</v>
      </c>
    </row>
    <row r="1462" spans="2:13" ht="15" customHeight="1">
      <c r="B1462" t="s">
        <v>3465</v>
      </c>
      <c r="C1462" s="1">
        <v>41059.862812500003</v>
      </c>
      <c r="D1462" s="4">
        <v>10000</v>
      </c>
      <c r="E1462">
        <v>10000</v>
      </c>
      <c r="F1462" t="s">
        <v>69</v>
      </c>
      <c r="G1462" s="8">
        <f>tblSalaries[[#This Row],[clean Salary (in local currency)]]*VLOOKUP(tblSalaries[[#This Row],[Currency]],tblXrate[],2,FALSE)</f>
        <v>15761.782720672842</v>
      </c>
      <c r="H1462" t="s">
        <v>20</v>
      </c>
      <c r="I1462" t="s">
        <v>20</v>
      </c>
      <c r="J1462" t="s">
        <v>71</v>
      </c>
      <c r="K1462" t="str">
        <f>VLOOKUP(tblSalaries[[#This Row],[Where do you work]],tblCountries[[Actual]:[Mapping]],2,FALSE)</f>
        <v>UK</v>
      </c>
      <c r="L1462" t="s">
        <v>18</v>
      </c>
      <c r="M1462">
        <v>8</v>
      </c>
    </row>
    <row r="1463" spans="2:13" ht="15" customHeight="1">
      <c r="B1463" t="s">
        <v>3466</v>
      </c>
      <c r="C1463" s="1">
        <v>41059.863043981481</v>
      </c>
      <c r="D1463" s="4" t="s">
        <v>1644</v>
      </c>
      <c r="E1463">
        <v>165000</v>
      </c>
      <c r="F1463" t="s">
        <v>82</v>
      </c>
      <c r="G1463" s="8">
        <f>tblSalaries[[#This Row],[clean Salary (in local currency)]]*VLOOKUP(tblSalaries[[#This Row],[Currency]],tblXrate[],2,FALSE)</f>
        <v>168285.09330643489</v>
      </c>
      <c r="H1463" t="s">
        <v>279</v>
      </c>
      <c r="I1463" t="s">
        <v>279</v>
      </c>
      <c r="J1463" t="s">
        <v>84</v>
      </c>
      <c r="K1463" t="str">
        <f>VLOOKUP(tblSalaries[[#This Row],[Where do you work]],tblCountries[[Actual]:[Mapping]],2,FALSE)</f>
        <v>Australia</v>
      </c>
      <c r="L1463" t="s">
        <v>18</v>
      </c>
      <c r="M1463">
        <v>17</v>
      </c>
    </row>
    <row r="1464" spans="2:13" ht="15" customHeight="1">
      <c r="B1464" t="s">
        <v>3467</v>
      </c>
      <c r="C1464" s="1">
        <v>41059.866608796299</v>
      </c>
      <c r="D1464" s="4" t="s">
        <v>1645</v>
      </c>
      <c r="E1464">
        <v>50000</v>
      </c>
      <c r="F1464" t="s">
        <v>6</v>
      </c>
      <c r="G1464" s="8">
        <f>tblSalaries[[#This Row],[clean Salary (in local currency)]]*VLOOKUP(tblSalaries[[#This Row],[Currency]],tblXrate[],2,FALSE)</f>
        <v>50000</v>
      </c>
      <c r="H1464" t="s">
        <v>282</v>
      </c>
      <c r="I1464" t="s">
        <v>20</v>
      </c>
      <c r="J1464" t="s">
        <v>1176</v>
      </c>
      <c r="K1464" t="str">
        <f>VLOOKUP(tblSalaries[[#This Row],[Where do you work]],tblCountries[[Actual]:[Mapping]],2,FALSE)</f>
        <v>Kuwait</v>
      </c>
      <c r="L1464" t="s">
        <v>9</v>
      </c>
      <c r="M1464">
        <v>13</v>
      </c>
    </row>
    <row r="1465" spans="2:13" ht="15" customHeight="1">
      <c r="B1465" t="s">
        <v>3468</v>
      </c>
      <c r="C1465" s="1">
        <v>41059.87027777778</v>
      </c>
      <c r="D1465" s="4" t="s">
        <v>1646</v>
      </c>
      <c r="E1465">
        <v>7200</v>
      </c>
      <c r="F1465" t="s">
        <v>6</v>
      </c>
      <c r="G1465" s="8">
        <f>tblSalaries[[#This Row],[clean Salary (in local currency)]]*VLOOKUP(tblSalaries[[#This Row],[Currency]],tblXrate[],2,FALSE)</f>
        <v>7200</v>
      </c>
      <c r="H1465" t="s">
        <v>1647</v>
      </c>
      <c r="I1465" t="s">
        <v>488</v>
      </c>
      <c r="J1465" t="s">
        <v>184</v>
      </c>
      <c r="K1465" t="str">
        <f>VLOOKUP(tblSalaries[[#This Row],[Where do you work]],tblCountries[[Actual]:[Mapping]],2,FALSE)</f>
        <v>Colombia</v>
      </c>
      <c r="L1465" t="s">
        <v>9</v>
      </c>
      <c r="M1465">
        <v>8</v>
      </c>
    </row>
    <row r="1466" spans="2:13" ht="15" customHeight="1">
      <c r="B1466" t="s">
        <v>3469</v>
      </c>
      <c r="C1466" s="1">
        <v>41059.880486111113</v>
      </c>
      <c r="D1466" s="4">
        <v>42000</v>
      </c>
      <c r="E1466">
        <v>42000</v>
      </c>
      <c r="F1466" t="s">
        <v>22</v>
      </c>
      <c r="G1466" s="8">
        <f>tblSalaries[[#This Row],[clean Salary (in local currency)]]*VLOOKUP(tblSalaries[[#This Row],[Currency]],tblXrate[],2,FALSE)</f>
        <v>53356.776437647524</v>
      </c>
      <c r="H1466" t="s">
        <v>1648</v>
      </c>
      <c r="I1466" t="s">
        <v>356</v>
      </c>
      <c r="J1466" t="s">
        <v>24</v>
      </c>
      <c r="K1466" t="str">
        <f>VLOOKUP(tblSalaries[[#This Row],[Where do you work]],tblCountries[[Actual]:[Mapping]],2,FALSE)</f>
        <v>Germany</v>
      </c>
      <c r="L1466" t="s">
        <v>13</v>
      </c>
      <c r="M1466">
        <v>7</v>
      </c>
    </row>
    <row r="1467" spans="2:13" ht="15" customHeight="1">
      <c r="B1467" t="s">
        <v>3470</v>
      </c>
      <c r="C1467" s="1">
        <v>41059.888553240744</v>
      </c>
      <c r="D1467" s="4">
        <v>45000</v>
      </c>
      <c r="E1467">
        <v>45000</v>
      </c>
      <c r="F1467" t="s">
        <v>6</v>
      </c>
      <c r="G1467" s="8">
        <f>tblSalaries[[#This Row],[clean Salary (in local currency)]]*VLOOKUP(tblSalaries[[#This Row],[Currency]],tblXrate[],2,FALSE)</f>
        <v>45000</v>
      </c>
      <c r="H1467" t="s">
        <v>1144</v>
      </c>
      <c r="I1467" t="s">
        <v>67</v>
      </c>
      <c r="J1467" t="s">
        <v>15</v>
      </c>
      <c r="K1467" t="str">
        <f>VLOOKUP(tblSalaries[[#This Row],[Where do you work]],tblCountries[[Actual]:[Mapping]],2,FALSE)</f>
        <v>USA</v>
      </c>
      <c r="L1467" t="s">
        <v>18</v>
      </c>
      <c r="M1467">
        <v>10</v>
      </c>
    </row>
    <row r="1468" spans="2:13" ht="15" customHeight="1">
      <c r="B1468" t="s">
        <v>3471</v>
      </c>
      <c r="C1468" s="1">
        <v>41059.893101851849</v>
      </c>
      <c r="D1468" s="4">
        <v>5000</v>
      </c>
      <c r="E1468">
        <v>5000</v>
      </c>
      <c r="F1468" t="s">
        <v>6</v>
      </c>
      <c r="G1468" s="8">
        <f>tblSalaries[[#This Row],[clean Salary (in local currency)]]*VLOOKUP(tblSalaries[[#This Row],[Currency]],tblXrate[],2,FALSE)</f>
        <v>5000</v>
      </c>
      <c r="H1468" t="s">
        <v>1649</v>
      </c>
      <c r="I1468" t="s">
        <v>52</v>
      </c>
      <c r="J1468" t="s">
        <v>8</v>
      </c>
      <c r="K1468" t="str">
        <f>VLOOKUP(tblSalaries[[#This Row],[Where do you work]],tblCountries[[Actual]:[Mapping]],2,FALSE)</f>
        <v>India</v>
      </c>
      <c r="L1468" t="s">
        <v>13</v>
      </c>
      <c r="M1468">
        <v>4</v>
      </c>
    </row>
    <row r="1469" spans="2:13" ht="15" customHeight="1">
      <c r="B1469" t="s">
        <v>3472</v>
      </c>
      <c r="C1469" s="1">
        <v>41059.906319444446</v>
      </c>
      <c r="D1469" s="4">
        <v>74000</v>
      </c>
      <c r="E1469">
        <v>74000</v>
      </c>
      <c r="F1469" t="s">
        <v>82</v>
      </c>
      <c r="G1469" s="8">
        <f>tblSalaries[[#This Row],[clean Salary (in local currency)]]*VLOOKUP(tblSalaries[[#This Row],[Currency]],tblXrate[],2,FALSE)</f>
        <v>75473.31457379504</v>
      </c>
      <c r="H1469" t="s">
        <v>1650</v>
      </c>
      <c r="I1469" t="s">
        <v>20</v>
      </c>
      <c r="J1469" t="s">
        <v>84</v>
      </c>
      <c r="K1469" t="str">
        <f>VLOOKUP(tblSalaries[[#This Row],[Where do you work]],tblCountries[[Actual]:[Mapping]],2,FALSE)</f>
        <v>Australia</v>
      </c>
      <c r="L1469" t="s">
        <v>13</v>
      </c>
      <c r="M1469">
        <v>20</v>
      </c>
    </row>
    <row r="1470" spans="2:13" ht="15" customHeight="1">
      <c r="B1470" t="s">
        <v>3473</v>
      </c>
      <c r="C1470" s="1">
        <v>41059.92454861111</v>
      </c>
      <c r="D1470" s="4" t="s">
        <v>816</v>
      </c>
      <c r="E1470">
        <v>15000</v>
      </c>
      <c r="F1470" t="s">
        <v>6</v>
      </c>
      <c r="G1470" s="8">
        <f>tblSalaries[[#This Row],[clean Salary (in local currency)]]*VLOOKUP(tblSalaries[[#This Row],[Currency]],tblXrate[],2,FALSE)</f>
        <v>15000</v>
      </c>
      <c r="H1470" t="s">
        <v>52</v>
      </c>
      <c r="I1470" t="s">
        <v>52</v>
      </c>
      <c r="J1470" t="s">
        <v>73</v>
      </c>
      <c r="K1470" t="str">
        <f>VLOOKUP(tblSalaries[[#This Row],[Where do you work]],tblCountries[[Actual]:[Mapping]],2,FALSE)</f>
        <v>Romania</v>
      </c>
      <c r="L1470" t="s">
        <v>18</v>
      </c>
      <c r="M1470">
        <v>5</v>
      </c>
    </row>
    <row r="1471" spans="2:13" ht="15" customHeight="1">
      <c r="B1471" t="s">
        <v>3474</v>
      </c>
      <c r="C1471" s="1">
        <v>41059.938576388886</v>
      </c>
      <c r="D1471" s="4" t="s">
        <v>1651</v>
      </c>
      <c r="E1471">
        <v>33500</v>
      </c>
      <c r="F1471" t="s">
        <v>22</v>
      </c>
      <c r="G1471" s="8">
        <f>tblSalaries[[#This Row],[clean Salary (in local currency)]]*VLOOKUP(tblSalaries[[#This Row],[Currency]],tblXrate[],2,FALSE)</f>
        <v>42558.381206218859</v>
      </c>
      <c r="H1471" t="s">
        <v>1652</v>
      </c>
      <c r="I1471" t="s">
        <v>488</v>
      </c>
      <c r="J1471" t="s">
        <v>24</v>
      </c>
      <c r="K1471" t="str">
        <f>VLOOKUP(tblSalaries[[#This Row],[Where do you work]],tblCountries[[Actual]:[Mapping]],2,FALSE)</f>
        <v>Germany</v>
      </c>
      <c r="L1471" t="s">
        <v>13</v>
      </c>
      <c r="M1471">
        <v>8</v>
      </c>
    </row>
    <row r="1472" spans="2:13" ht="15" customHeight="1">
      <c r="B1472" t="s">
        <v>3475</v>
      </c>
      <c r="C1472" s="1">
        <v>41059.938599537039</v>
      </c>
      <c r="D1472" s="4" t="s">
        <v>1653</v>
      </c>
      <c r="E1472">
        <v>61000</v>
      </c>
      <c r="F1472" t="s">
        <v>6</v>
      </c>
      <c r="G1472" s="8">
        <f>tblSalaries[[#This Row],[clean Salary (in local currency)]]*VLOOKUP(tblSalaries[[#This Row],[Currency]],tblXrate[],2,FALSE)</f>
        <v>61000</v>
      </c>
      <c r="H1472" t="s">
        <v>14</v>
      </c>
      <c r="I1472" t="s">
        <v>20</v>
      </c>
      <c r="J1472" t="s">
        <v>15</v>
      </c>
      <c r="K1472" t="str">
        <f>VLOOKUP(tblSalaries[[#This Row],[Where do you work]],tblCountries[[Actual]:[Mapping]],2,FALSE)</f>
        <v>USA</v>
      </c>
      <c r="L1472" t="s">
        <v>9</v>
      </c>
      <c r="M1472">
        <v>5</v>
      </c>
    </row>
    <row r="1473" spans="2:13" ht="15" customHeight="1">
      <c r="B1473" t="s">
        <v>3476</v>
      </c>
      <c r="C1473" s="1">
        <v>41059.939131944448</v>
      </c>
      <c r="D1473" s="4">
        <v>66000</v>
      </c>
      <c r="E1473">
        <v>66000</v>
      </c>
      <c r="F1473" t="s">
        <v>6</v>
      </c>
      <c r="G1473" s="8">
        <f>tblSalaries[[#This Row],[clean Salary (in local currency)]]*VLOOKUP(tblSalaries[[#This Row],[Currency]],tblXrate[],2,FALSE)</f>
        <v>66000</v>
      </c>
      <c r="H1473" t="s">
        <v>1654</v>
      </c>
      <c r="I1473" t="s">
        <v>20</v>
      </c>
      <c r="J1473" t="s">
        <v>15</v>
      </c>
      <c r="K1473" t="str">
        <f>VLOOKUP(tblSalaries[[#This Row],[Where do you work]],tblCountries[[Actual]:[Mapping]],2,FALSE)</f>
        <v>USA</v>
      </c>
      <c r="L1473" t="s">
        <v>9</v>
      </c>
      <c r="M1473">
        <v>2</v>
      </c>
    </row>
    <row r="1474" spans="2:13" ht="15" customHeight="1">
      <c r="B1474" t="s">
        <v>3477</v>
      </c>
      <c r="C1474" s="1">
        <v>41059.958148148151</v>
      </c>
      <c r="D1474" s="4" t="s">
        <v>1655</v>
      </c>
      <c r="E1474">
        <v>278000</v>
      </c>
      <c r="F1474" t="s">
        <v>40</v>
      </c>
      <c r="G1474" s="8">
        <f>tblSalaries[[#This Row],[clean Salary (in local currency)]]*VLOOKUP(tblSalaries[[#This Row],[Currency]],tblXrate[],2,FALSE)</f>
        <v>4950.6008391090336</v>
      </c>
      <c r="H1474" t="s">
        <v>721</v>
      </c>
      <c r="I1474" t="s">
        <v>3999</v>
      </c>
      <c r="J1474" t="s">
        <v>8</v>
      </c>
      <c r="K1474" t="str">
        <f>VLOOKUP(tblSalaries[[#This Row],[Where do you work]],tblCountries[[Actual]:[Mapping]],2,FALSE)</f>
        <v>India</v>
      </c>
      <c r="L1474" t="s">
        <v>13</v>
      </c>
      <c r="M1474">
        <v>8</v>
      </c>
    </row>
    <row r="1475" spans="2:13" ht="15" customHeight="1">
      <c r="B1475" t="s">
        <v>3478</v>
      </c>
      <c r="C1475" s="1">
        <v>41059.959583333337</v>
      </c>
      <c r="D1475" s="4">
        <v>55000</v>
      </c>
      <c r="E1475">
        <v>55000</v>
      </c>
      <c r="F1475" t="s">
        <v>6</v>
      </c>
      <c r="G1475" s="8">
        <f>tblSalaries[[#This Row],[clean Salary (in local currency)]]*VLOOKUP(tblSalaries[[#This Row],[Currency]],tblXrate[],2,FALSE)</f>
        <v>55000</v>
      </c>
      <c r="H1475" t="s">
        <v>1656</v>
      </c>
      <c r="I1475" t="s">
        <v>52</v>
      </c>
      <c r="J1475" t="s">
        <v>15</v>
      </c>
      <c r="K1475" t="str">
        <f>VLOOKUP(tblSalaries[[#This Row],[Where do you work]],tblCountries[[Actual]:[Mapping]],2,FALSE)</f>
        <v>USA</v>
      </c>
      <c r="L1475" t="s">
        <v>18</v>
      </c>
      <c r="M1475">
        <v>14</v>
      </c>
    </row>
    <row r="1476" spans="2:13" ht="15" customHeight="1">
      <c r="B1476" t="s">
        <v>3479</v>
      </c>
      <c r="C1476" s="1">
        <v>41059.976388888892</v>
      </c>
      <c r="D1476" s="4">
        <v>32000</v>
      </c>
      <c r="E1476">
        <v>32000</v>
      </c>
      <c r="F1476" t="s">
        <v>6</v>
      </c>
      <c r="G1476" s="8">
        <f>tblSalaries[[#This Row],[clean Salary (in local currency)]]*VLOOKUP(tblSalaries[[#This Row],[Currency]],tblXrate[],2,FALSE)</f>
        <v>32000</v>
      </c>
      <c r="H1476" t="s">
        <v>1657</v>
      </c>
      <c r="I1476" t="s">
        <v>3999</v>
      </c>
      <c r="J1476" t="s">
        <v>15</v>
      </c>
      <c r="K1476" t="str">
        <f>VLOOKUP(tblSalaries[[#This Row],[Where do you work]],tblCountries[[Actual]:[Mapping]],2,FALSE)</f>
        <v>USA</v>
      </c>
      <c r="L1476" t="s">
        <v>9</v>
      </c>
      <c r="M1476">
        <v>10</v>
      </c>
    </row>
    <row r="1477" spans="2:13" ht="15" customHeight="1">
      <c r="B1477" t="s">
        <v>3480</v>
      </c>
      <c r="C1477" s="1">
        <v>41059.979143518518</v>
      </c>
      <c r="D1477" s="4">
        <v>18000</v>
      </c>
      <c r="E1477">
        <v>18000</v>
      </c>
      <c r="F1477" t="s">
        <v>6</v>
      </c>
      <c r="G1477" s="8">
        <f>tblSalaries[[#This Row],[clean Salary (in local currency)]]*VLOOKUP(tblSalaries[[#This Row],[Currency]],tblXrate[],2,FALSE)</f>
        <v>18000</v>
      </c>
      <c r="H1477" t="s">
        <v>1658</v>
      </c>
      <c r="I1477" t="s">
        <v>20</v>
      </c>
      <c r="J1477" t="s">
        <v>8</v>
      </c>
      <c r="K1477" t="str">
        <f>VLOOKUP(tblSalaries[[#This Row],[Where do you work]],tblCountries[[Actual]:[Mapping]],2,FALSE)</f>
        <v>India</v>
      </c>
      <c r="L1477" t="s">
        <v>13</v>
      </c>
      <c r="M1477">
        <v>6</v>
      </c>
    </row>
    <row r="1478" spans="2:13" ht="15" customHeight="1">
      <c r="B1478" t="s">
        <v>3481</v>
      </c>
      <c r="C1478" s="1">
        <v>41059.999560185184</v>
      </c>
      <c r="D1478" s="4" t="s">
        <v>1659</v>
      </c>
      <c r="E1478">
        <v>650000</v>
      </c>
      <c r="F1478" t="s">
        <v>40</v>
      </c>
      <c r="G1478" s="8">
        <f>tblSalaries[[#This Row],[clean Salary (in local currency)]]*VLOOKUP(tblSalaries[[#This Row],[Currency]],tblXrate[],2,FALSE)</f>
        <v>11575.14584683767</v>
      </c>
      <c r="H1478" t="s">
        <v>1660</v>
      </c>
      <c r="I1478" t="s">
        <v>20</v>
      </c>
      <c r="J1478" t="s">
        <v>8</v>
      </c>
      <c r="K1478" t="str">
        <f>VLOOKUP(tblSalaries[[#This Row],[Where do you work]],tblCountries[[Actual]:[Mapping]],2,FALSE)</f>
        <v>India</v>
      </c>
      <c r="L1478" t="s">
        <v>9</v>
      </c>
      <c r="M1478">
        <v>21</v>
      </c>
    </row>
    <row r="1479" spans="2:13" ht="15" customHeight="1">
      <c r="B1479" t="s">
        <v>3482</v>
      </c>
      <c r="C1479" s="1">
        <v>41060.025347222225</v>
      </c>
      <c r="D1479" s="4">
        <v>50000</v>
      </c>
      <c r="E1479">
        <v>50000</v>
      </c>
      <c r="F1479" t="s">
        <v>22</v>
      </c>
      <c r="G1479" s="8">
        <f>tblSalaries[[#This Row],[clean Salary (in local currency)]]*VLOOKUP(tblSalaries[[#This Row],[Currency]],tblXrate[],2,FALSE)</f>
        <v>63519.971949580387</v>
      </c>
      <c r="H1479" t="s">
        <v>932</v>
      </c>
      <c r="I1479" t="s">
        <v>310</v>
      </c>
      <c r="J1479" t="s">
        <v>895</v>
      </c>
      <c r="K1479" t="str">
        <f>VLOOKUP(tblSalaries[[#This Row],[Where do you work]],tblCountries[[Actual]:[Mapping]],2,FALSE)</f>
        <v>italy</v>
      </c>
      <c r="L1479" t="s">
        <v>13</v>
      </c>
      <c r="M1479">
        <v>15</v>
      </c>
    </row>
    <row r="1480" spans="2:13" ht="15" customHeight="1">
      <c r="B1480" t="s">
        <v>3483</v>
      </c>
      <c r="C1480" s="1">
        <v>41060.032581018517</v>
      </c>
      <c r="D1480" s="4" t="s">
        <v>1661</v>
      </c>
      <c r="E1480">
        <v>4000000</v>
      </c>
      <c r="F1480" t="s">
        <v>40</v>
      </c>
      <c r="G1480" s="8">
        <f>tblSalaries[[#This Row],[clean Salary (in local currency)]]*VLOOKUP(tblSalaries[[#This Row],[Currency]],tblXrate[],2,FALSE)</f>
        <v>71231.666749770273</v>
      </c>
      <c r="H1480" t="s">
        <v>1662</v>
      </c>
      <c r="I1480" t="s">
        <v>67</v>
      </c>
      <c r="J1480" t="s">
        <v>8</v>
      </c>
      <c r="K1480" t="str">
        <f>VLOOKUP(tblSalaries[[#This Row],[Where do you work]],tblCountries[[Actual]:[Mapping]],2,FALSE)</f>
        <v>India</v>
      </c>
      <c r="L1480" t="s">
        <v>13</v>
      </c>
      <c r="M1480">
        <v>5</v>
      </c>
    </row>
    <row r="1481" spans="2:13" ht="15" customHeight="1">
      <c r="B1481" t="s">
        <v>3484</v>
      </c>
      <c r="C1481" s="1">
        <v>41060.047986111109</v>
      </c>
      <c r="D1481" s="4" t="s">
        <v>1663</v>
      </c>
      <c r="E1481">
        <v>10000</v>
      </c>
      <c r="F1481" t="s">
        <v>6</v>
      </c>
      <c r="G1481" s="8">
        <f>tblSalaries[[#This Row],[clean Salary (in local currency)]]*VLOOKUP(tblSalaries[[#This Row],[Currency]],tblXrate[],2,FALSE)</f>
        <v>10000</v>
      </c>
      <c r="H1481" t="s">
        <v>1664</v>
      </c>
      <c r="I1481" t="s">
        <v>20</v>
      </c>
      <c r="J1481" t="s">
        <v>143</v>
      </c>
      <c r="K1481" t="str">
        <f>VLOOKUP(tblSalaries[[#This Row],[Where do you work]],tblCountries[[Actual]:[Mapping]],2,FALSE)</f>
        <v>Brazil</v>
      </c>
      <c r="L1481" t="s">
        <v>9</v>
      </c>
      <c r="M1481">
        <v>1</v>
      </c>
    </row>
    <row r="1482" spans="2:13" ht="15" customHeight="1">
      <c r="B1482" t="s">
        <v>3485</v>
      </c>
      <c r="C1482" s="1">
        <v>41060.053657407407</v>
      </c>
      <c r="D1482" s="4">
        <v>74300</v>
      </c>
      <c r="E1482">
        <v>74300</v>
      </c>
      <c r="F1482" t="s">
        <v>6</v>
      </c>
      <c r="G1482" s="8">
        <f>tblSalaries[[#This Row],[clean Salary (in local currency)]]*VLOOKUP(tblSalaries[[#This Row],[Currency]],tblXrate[],2,FALSE)</f>
        <v>74300</v>
      </c>
      <c r="H1482" t="s">
        <v>1665</v>
      </c>
      <c r="I1482" t="s">
        <v>20</v>
      </c>
      <c r="J1482" t="s">
        <v>15</v>
      </c>
      <c r="K1482" t="str">
        <f>VLOOKUP(tblSalaries[[#This Row],[Where do you work]],tblCountries[[Actual]:[Mapping]],2,FALSE)</f>
        <v>USA</v>
      </c>
      <c r="L1482" t="s">
        <v>9</v>
      </c>
      <c r="M1482">
        <v>3</v>
      </c>
    </row>
    <row r="1483" spans="2:13" ht="15" customHeight="1">
      <c r="B1483" t="s">
        <v>3486</v>
      </c>
      <c r="C1483" s="1">
        <v>41060.054027777776</v>
      </c>
      <c r="D1483" s="4">
        <v>1500000</v>
      </c>
      <c r="E1483">
        <v>1500000</v>
      </c>
      <c r="F1483" t="s">
        <v>40</v>
      </c>
      <c r="G1483" s="8">
        <f>tblSalaries[[#This Row],[clean Salary (in local currency)]]*VLOOKUP(tblSalaries[[#This Row],[Currency]],tblXrate[],2,FALSE)</f>
        <v>26711.875031163851</v>
      </c>
      <c r="H1483" t="s">
        <v>1666</v>
      </c>
      <c r="I1483" t="s">
        <v>356</v>
      </c>
      <c r="J1483" t="s">
        <v>8</v>
      </c>
      <c r="K1483" t="str">
        <f>VLOOKUP(tblSalaries[[#This Row],[Where do you work]],tblCountries[[Actual]:[Mapping]],2,FALSE)</f>
        <v>India</v>
      </c>
      <c r="L1483" t="s">
        <v>9</v>
      </c>
      <c r="M1483">
        <v>10</v>
      </c>
    </row>
    <row r="1484" spans="2:13" ht="15" customHeight="1">
      <c r="B1484" t="s">
        <v>3487</v>
      </c>
      <c r="C1484" s="1">
        <v>41060.073472222219</v>
      </c>
      <c r="D1484" s="4" t="s">
        <v>1667</v>
      </c>
      <c r="E1484">
        <v>536000</v>
      </c>
      <c r="F1484" t="s">
        <v>40</v>
      </c>
      <c r="G1484" s="8">
        <f>tblSalaries[[#This Row],[clean Salary (in local currency)]]*VLOOKUP(tblSalaries[[#This Row],[Currency]],tblXrate[],2,FALSE)</f>
        <v>9545.0433444692171</v>
      </c>
      <c r="H1484" t="s">
        <v>91</v>
      </c>
      <c r="I1484" t="s">
        <v>52</v>
      </c>
      <c r="J1484" t="s">
        <v>8</v>
      </c>
      <c r="K1484" t="str">
        <f>VLOOKUP(tblSalaries[[#This Row],[Where do you work]],tblCountries[[Actual]:[Mapping]],2,FALSE)</f>
        <v>India</v>
      </c>
      <c r="L1484" t="s">
        <v>9</v>
      </c>
      <c r="M1484">
        <v>4</v>
      </c>
    </row>
    <row r="1485" spans="2:13" ht="15" customHeight="1">
      <c r="B1485" t="s">
        <v>3488</v>
      </c>
      <c r="C1485" s="1">
        <v>41060.076689814814</v>
      </c>
      <c r="D1485" s="4">
        <v>95000</v>
      </c>
      <c r="E1485">
        <v>95000</v>
      </c>
      <c r="F1485" t="s">
        <v>6</v>
      </c>
      <c r="G1485" s="8">
        <f>tblSalaries[[#This Row],[clean Salary (in local currency)]]*VLOOKUP(tblSalaries[[#This Row],[Currency]],tblXrate[],2,FALSE)</f>
        <v>95000</v>
      </c>
      <c r="H1485" t="s">
        <v>266</v>
      </c>
      <c r="I1485" t="s">
        <v>20</v>
      </c>
      <c r="J1485" t="s">
        <v>15</v>
      </c>
      <c r="K1485" t="str">
        <f>VLOOKUP(tblSalaries[[#This Row],[Where do you work]],tblCountries[[Actual]:[Mapping]],2,FALSE)</f>
        <v>USA</v>
      </c>
      <c r="L1485" t="s">
        <v>9</v>
      </c>
      <c r="M1485">
        <v>15</v>
      </c>
    </row>
    <row r="1486" spans="2:13" ht="15" customHeight="1">
      <c r="B1486" t="s">
        <v>3489</v>
      </c>
      <c r="C1486" s="1">
        <v>41060.100428240738</v>
      </c>
      <c r="D1486" s="4">
        <v>64300</v>
      </c>
      <c r="E1486">
        <v>64300</v>
      </c>
      <c r="F1486" t="s">
        <v>6</v>
      </c>
      <c r="G1486" s="8">
        <f>tblSalaries[[#This Row],[clean Salary (in local currency)]]*VLOOKUP(tblSalaries[[#This Row],[Currency]],tblXrate[],2,FALSE)</f>
        <v>64300</v>
      </c>
      <c r="H1486" t="s">
        <v>1668</v>
      </c>
      <c r="I1486" t="s">
        <v>310</v>
      </c>
      <c r="J1486" t="s">
        <v>15</v>
      </c>
      <c r="K1486" t="str">
        <f>VLOOKUP(tblSalaries[[#This Row],[Where do you work]],tblCountries[[Actual]:[Mapping]],2,FALSE)</f>
        <v>USA</v>
      </c>
      <c r="L1486" t="s">
        <v>9</v>
      </c>
      <c r="M1486">
        <v>15</v>
      </c>
    </row>
    <row r="1487" spans="2:13" ht="15" customHeight="1">
      <c r="B1487" t="s">
        <v>3490</v>
      </c>
      <c r="C1487" s="1">
        <v>41060.109131944446</v>
      </c>
      <c r="D1487" s="4">
        <v>250000</v>
      </c>
      <c r="E1487">
        <v>250000</v>
      </c>
      <c r="F1487" t="s">
        <v>6</v>
      </c>
      <c r="G1487" s="8">
        <f>tblSalaries[[#This Row],[clean Salary (in local currency)]]*VLOOKUP(tblSalaries[[#This Row],[Currency]],tblXrate[],2,FALSE)</f>
        <v>250000</v>
      </c>
      <c r="H1487" t="s">
        <v>83</v>
      </c>
      <c r="I1487" t="s">
        <v>356</v>
      </c>
      <c r="J1487" t="s">
        <v>15</v>
      </c>
      <c r="K1487" t="str">
        <f>VLOOKUP(tblSalaries[[#This Row],[Where do you work]],tblCountries[[Actual]:[Mapping]],2,FALSE)</f>
        <v>USA</v>
      </c>
      <c r="L1487" t="s">
        <v>13</v>
      </c>
      <c r="M1487">
        <v>20</v>
      </c>
    </row>
    <row r="1488" spans="2:13" ht="15" customHeight="1">
      <c r="B1488" t="s">
        <v>3491</v>
      </c>
      <c r="C1488" s="1">
        <v>41060.129965277774</v>
      </c>
      <c r="D1488" s="4">
        <v>89000</v>
      </c>
      <c r="E1488">
        <v>89000</v>
      </c>
      <c r="F1488" t="s">
        <v>6</v>
      </c>
      <c r="G1488" s="8">
        <f>tblSalaries[[#This Row],[clean Salary (in local currency)]]*VLOOKUP(tblSalaries[[#This Row],[Currency]],tblXrate[],2,FALSE)</f>
        <v>89000</v>
      </c>
      <c r="H1488" t="s">
        <v>642</v>
      </c>
      <c r="I1488" t="s">
        <v>52</v>
      </c>
      <c r="J1488" t="s">
        <v>15</v>
      </c>
      <c r="K1488" t="str">
        <f>VLOOKUP(tblSalaries[[#This Row],[Where do you work]],tblCountries[[Actual]:[Mapping]],2,FALSE)</f>
        <v>USA</v>
      </c>
      <c r="L1488" t="s">
        <v>18</v>
      </c>
      <c r="M1488">
        <v>10</v>
      </c>
    </row>
    <row r="1489" spans="2:13" ht="15" customHeight="1">
      <c r="B1489" t="s">
        <v>3492</v>
      </c>
      <c r="C1489" s="1">
        <v>41060.175219907411</v>
      </c>
      <c r="D1489" s="4">
        <v>75000</v>
      </c>
      <c r="E1489">
        <v>75000</v>
      </c>
      <c r="F1489" t="s">
        <v>6</v>
      </c>
      <c r="G1489" s="8">
        <f>tblSalaries[[#This Row],[clean Salary (in local currency)]]*VLOOKUP(tblSalaries[[#This Row],[Currency]],tblXrate[],2,FALSE)</f>
        <v>75000</v>
      </c>
      <c r="H1489" t="s">
        <v>14</v>
      </c>
      <c r="I1489" t="s">
        <v>20</v>
      </c>
      <c r="J1489" t="s">
        <v>15</v>
      </c>
      <c r="K1489" t="str">
        <f>VLOOKUP(tblSalaries[[#This Row],[Where do you work]],tblCountries[[Actual]:[Mapping]],2,FALSE)</f>
        <v>USA</v>
      </c>
      <c r="L1489" t="s">
        <v>13</v>
      </c>
      <c r="M1489">
        <v>1.5</v>
      </c>
    </row>
    <row r="1490" spans="2:13" ht="15" customHeight="1">
      <c r="B1490" t="s">
        <v>3493</v>
      </c>
      <c r="C1490" s="1">
        <v>41060.210405092592</v>
      </c>
      <c r="D1490" s="4">
        <v>45000</v>
      </c>
      <c r="E1490">
        <v>45000</v>
      </c>
      <c r="F1490" t="s">
        <v>6</v>
      </c>
      <c r="G1490" s="8">
        <f>tblSalaries[[#This Row],[clean Salary (in local currency)]]*VLOOKUP(tblSalaries[[#This Row],[Currency]],tblXrate[],2,FALSE)</f>
        <v>45000</v>
      </c>
      <c r="H1490" t="s">
        <v>1669</v>
      </c>
      <c r="I1490" t="s">
        <v>20</v>
      </c>
      <c r="J1490" t="s">
        <v>15</v>
      </c>
      <c r="K1490" t="str">
        <f>VLOOKUP(tblSalaries[[#This Row],[Where do you work]],tblCountries[[Actual]:[Mapping]],2,FALSE)</f>
        <v>USA</v>
      </c>
      <c r="L1490" t="s">
        <v>13</v>
      </c>
      <c r="M1490">
        <v>5</v>
      </c>
    </row>
    <row r="1491" spans="2:13" ht="15" customHeight="1">
      <c r="B1491" t="s">
        <v>3494</v>
      </c>
      <c r="C1491" s="1">
        <v>41060.224976851852</v>
      </c>
      <c r="D1491" s="4">
        <v>127500</v>
      </c>
      <c r="E1491">
        <v>127500</v>
      </c>
      <c r="F1491" t="s">
        <v>6</v>
      </c>
      <c r="G1491" s="8">
        <f>tblSalaries[[#This Row],[clean Salary (in local currency)]]*VLOOKUP(tblSalaries[[#This Row],[Currency]],tblXrate[],2,FALSE)</f>
        <v>127500</v>
      </c>
      <c r="H1491" t="s">
        <v>1670</v>
      </c>
      <c r="I1491" t="s">
        <v>4001</v>
      </c>
      <c r="J1491" t="s">
        <v>15</v>
      </c>
      <c r="K1491" t="str">
        <f>VLOOKUP(tblSalaries[[#This Row],[Where do you work]],tblCountries[[Actual]:[Mapping]],2,FALSE)</f>
        <v>USA</v>
      </c>
      <c r="L1491" t="s">
        <v>13</v>
      </c>
      <c r="M1491">
        <v>22</v>
      </c>
    </row>
    <row r="1492" spans="2:13" ht="15" customHeight="1">
      <c r="B1492" t="s">
        <v>3495</v>
      </c>
      <c r="C1492" s="1">
        <v>41060.230486111112</v>
      </c>
      <c r="D1492" s="4">
        <v>170000</v>
      </c>
      <c r="E1492">
        <v>170000</v>
      </c>
      <c r="F1492" t="s">
        <v>6</v>
      </c>
      <c r="G1492" s="8">
        <f>tblSalaries[[#This Row],[clean Salary (in local currency)]]*VLOOKUP(tblSalaries[[#This Row],[Currency]],tblXrate[],2,FALSE)</f>
        <v>170000</v>
      </c>
      <c r="H1492" t="s">
        <v>29</v>
      </c>
      <c r="I1492" t="s">
        <v>4001</v>
      </c>
      <c r="J1492" t="s">
        <v>15</v>
      </c>
      <c r="K1492" t="str">
        <f>VLOOKUP(tblSalaries[[#This Row],[Where do you work]],tblCountries[[Actual]:[Mapping]],2,FALSE)</f>
        <v>USA</v>
      </c>
      <c r="L1492" t="s">
        <v>18</v>
      </c>
      <c r="M1492">
        <v>18</v>
      </c>
    </row>
    <row r="1493" spans="2:13" ht="15" customHeight="1">
      <c r="B1493" t="s">
        <v>3496</v>
      </c>
      <c r="C1493" s="1">
        <v>41060.234363425923</v>
      </c>
      <c r="D1493" s="4">
        <v>800</v>
      </c>
      <c r="E1493">
        <v>9600</v>
      </c>
      <c r="F1493" t="s">
        <v>6</v>
      </c>
      <c r="G1493" s="8">
        <f>tblSalaries[[#This Row],[clean Salary (in local currency)]]*VLOOKUP(tblSalaries[[#This Row],[Currency]],tblXrate[],2,FALSE)</f>
        <v>9600</v>
      </c>
      <c r="H1493" t="s">
        <v>855</v>
      </c>
      <c r="I1493" t="s">
        <v>20</v>
      </c>
      <c r="J1493" t="s">
        <v>1671</v>
      </c>
      <c r="K1493" t="str">
        <f>VLOOKUP(tblSalaries[[#This Row],[Where do you work]],tblCountries[[Actual]:[Mapping]],2,FALSE)</f>
        <v>Bolivia</v>
      </c>
      <c r="L1493" t="s">
        <v>13</v>
      </c>
      <c r="M1493">
        <v>2</v>
      </c>
    </row>
    <row r="1494" spans="2:13" ht="15" customHeight="1">
      <c r="B1494" t="s">
        <v>3497</v>
      </c>
      <c r="C1494" s="1">
        <v>41060.259513888886</v>
      </c>
      <c r="D1494" s="4">
        <v>62000</v>
      </c>
      <c r="E1494">
        <v>62000</v>
      </c>
      <c r="F1494" t="s">
        <v>6</v>
      </c>
      <c r="G1494" s="8">
        <f>tblSalaries[[#This Row],[clean Salary (in local currency)]]*VLOOKUP(tblSalaries[[#This Row],[Currency]],tblXrate[],2,FALSE)</f>
        <v>62000</v>
      </c>
      <c r="H1494" t="s">
        <v>1672</v>
      </c>
      <c r="I1494" t="s">
        <v>20</v>
      </c>
      <c r="J1494" t="s">
        <v>15</v>
      </c>
      <c r="K1494" t="str">
        <f>VLOOKUP(tblSalaries[[#This Row],[Where do you work]],tblCountries[[Actual]:[Mapping]],2,FALSE)</f>
        <v>USA</v>
      </c>
      <c r="L1494" t="s">
        <v>13</v>
      </c>
      <c r="M1494">
        <v>27</v>
      </c>
    </row>
    <row r="1495" spans="2:13" ht="15" customHeight="1">
      <c r="B1495" t="s">
        <v>3498</v>
      </c>
      <c r="C1495" s="1">
        <v>41060.266076388885</v>
      </c>
      <c r="D1495" s="4">
        <v>22000</v>
      </c>
      <c r="E1495">
        <v>22000</v>
      </c>
      <c r="F1495" t="s">
        <v>6</v>
      </c>
      <c r="G1495" s="8">
        <f>tblSalaries[[#This Row],[clean Salary (in local currency)]]*VLOOKUP(tblSalaries[[#This Row],[Currency]],tblXrate[],2,FALSE)</f>
        <v>22000</v>
      </c>
      <c r="H1495" t="s">
        <v>1673</v>
      </c>
      <c r="I1495" t="s">
        <v>52</v>
      </c>
      <c r="J1495" t="s">
        <v>15</v>
      </c>
      <c r="K1495" t="str">
        <f>VLOOKUP(tblSalaries[[#This Row],[Where do you work]],tblCountries[[Actual]:[Mapping]],2,FALSE)</f>
        <v>USA</v>
      </c>
      <c r="L1495" t="s">
        <v>9</v>
      </c>
      <c r="M1495">
        <v>3</v>
      </c>
    </row>
    <row r="1496" spans="2:13" ht="15" customHeight="1">
      <c r="B1496" t="s">
        <v>3499</v>
      </c>
      <c r="C1496" s="1">
        <v>41060.266608796293</v>
      </c>
      <c r="D1496" s="4">
        <v>45000</v>
      </c>
      <c r="E1496">
        <v>45000</v>
      </c>
      <c r="F1496" t="s">
        <v>6</v>
      </c>
      <c r="G1496" s="8">
        <f>tblSalaries[[#This Row],[clean Salary (in local currency)]]*VLOOKUP(tblSalaries[[#This Row],[Currency]],tblXrate[],2,FALSE)</f>
        <v>45000</v>
      </c>
      <c r="H1496" t="s">
        <v>207</v>
      </c>
      <c r="I1496" t="s">
        <v>20</v>
      </c>
      <c r="J1496" t="s">
        <v>15</v>
      </c>
      <c r="K1496" t="str">
        <f>VLOOKUP(tblSalaries[[#This Row],[Where do you work]],tblCountries[[Actual]:[Mapping]],2,FALSE)</f>
        <v>USA</v>
      </c>
      <c r="L1496" t="s">
        <v>9</v>
      </c>
      <c r="M1496">
        <v>8</v>
      </c>
    </row>
    <row r="1497" spans="2:13" ht="15" customHeight="1">
      <c r="B1497" t="s">
        <v>3500</v>
      </c>
      <c r="C1497" s="1">
        <v>41060.303888888891</v>
      </c>
      <c r="D1497" s="4">
        <v>145000</v>
      </c>
      <c r="E1497">
        <v>145000</v>
      </c>
      <c r="F1497" t="s">
        <v>6</v>
      </c>
      <c r="G1497" s="8">
        <f>tblSalaries[[#This Row],[clean Salary (in local currency)]]*VLOOKUP(tblSalaries[[#This Row],[Currency]],tblXrate[],2,FALSE)</f>
        <v>145000</v>
      </c>
      <c r="H1497" t="s">
        <v>616</v>
      </c>
      <c r="I1497" t="s">
        <v>20</v>
      </c>
      <c r="J1497" t="s">
        <v>15</v>
      </c>
      <c r="K1497" t="str">
        <f>VLOOKUP(tblSalaries[[#This Row],[Where do you work]],tblCountries[[Actual]:[Mapping]],2,FALSE)</f>
        <v>USA</v>
      </c>
      <c r="L1497" t="s">
        <v>9</v>
      </c>
      <c r="M1497">
        <v>6</v>
      </c>
    </row>
    <row r="1498" spans="2:13" ht="15" customHeight="1">
      <c r="B1498" t="s">
        <v>3501</v>
      </c>
      <c r="C1498" s="1">
        <v>41060.347256944442</v>
      </c>
      <c r="D1498" s="4">
        <v>89000</v>
      </c>
      <c r="E1498">
        <v>89000</v>
      </c>
      <c r="F1498" t="s">
        <v>6</v>
      </c>
      <c r="G1498" s="8">
        <f>tblSalaries[[#This Row],[clean Salary (in local currency)]]*VLOOKUP(tblSalaries[[#This Row],[Currency]],tblXrate[],2,FALSE)</f>
        <v>89000</v>
      </c>
      <c r="H1498" t="s">
        <v>1288</v>
      </c>
      <c r="I1498" t="s">
        <v>20</v>
      </c>
      <c r="J1498" t="s">
        <v>15</v>
      </c>
      <c r="K1498" t="str">
        <f>VLOOKUP(tblSalaries[[#This Row],[Where do you work]],tblCountries[[Actual]:[Mapping]],2,FALSE)</f>
        <v>USA</v>
      </c>
      <c r="L1498" t="s">
        <v>13</v>
      </c>
      <c r="M1498">
        <v>14</v>
      </c>
    </row>
    <row r="1499" spans="2:13" ht="15" customHeight="1">
      <c r="B1499" t="s">
        <v>3502</v>
      </c>
      <c r="C1499" s="1">
        <v>41060.394502314812</v>
      </c>
      <c r="D1499" s="4">
        <v>38000</v>
      </c>
      <c r="E1499">
        <v>38000</v>
      </c>
      <c r="F1499" t="s">
        <v>6</v>
      </c>
      <c r="G1499" s="8">
        <f>tblSalaries[[#This Row],[clean Salary (in local currency)]]*VLOOKUP(tblSalaries[[#This Row],[Currency]],tblXrate[],2,FALSE)</f>
        <v>38000</v>
      </c>
      <c r="H1499" t="s">
        <v>310</v>
      </c>
      <c r="I1499" t="s">
        <v>310</v>
      </c>
      <c r="J1499" t="s">
        <v>15</v>
      </c>
      <c r="K1499" t="str">
        <f>VLOOKUP(tblSalaries[[#This Row],[Where do you work]],tblCountries[[Actual]:[Mapping]],2,FALSE)</f>
        <v>USA</v>
      </c>
      <c r="L1499" t="s">
        <v>9</v>
      </c>
      <c r="M1499">
        <v>11</v>
      </c>
    </row>
    <row r="1500" spans="2:13" ht="15" customHeight="1">
      <c r="B1500" t="s">
        <v>3503</v>
      </c>
      <c r="C1500" s="1">
        <v>41060.406354166669</v>
      </c>
      <c r="D1500" s="4">
        <v>50000</v>
      </c>
      <c r="E1500">
        <v>50000</v>
      </c>
      <c r="F1500" t="s">
        <v>86</v>
      </c>
      <c r="G1500" s="8">
        <f>tblSalaries[[#This Row],[clean Salary (in local currency)]]*VLOOKUP(tblSalaries[[#This Row],[Currency]],tblXrate[],2,FALSE)</f>
        <v>49168.076151516347</v>
      </c>
      <c r="H1500" t="s">
        <v>207</v>
      </c>
      <c r="I1500" t="s">
        <v>20</v>
      </c>
      <c r="J1500" t="s">
        <v>88</v>
      </c>
      <c r="K1500" t="str">
        <f>VLOOKUP(tblSalaries[[#This Row],[Where do you work]],tblCountries[[Actual]:[Mapping]],2,FALSE)</f>
        <v>Canada</v>
      </c>
      <c r="L1500" t="s">
        <v>9</v>
      </c>
      <c r="M1500">
        <v>3</v>
      </c>
    </row>
    <row r="1501" spans="2:13" ht="15" customHeight="1">
      <c r="B1501" t="s">
        <v>3504</v>
      </c>
      <c r="C1501" s="1">
        <v>41060.437291666669</v>
      </c>
      <c r="D1501" s="4">
        <v>500000</v>
      </c>
      <c r="E1501">
        <v>500000</v>
      </c>
      <c r="F1501" t="s">
        <v>40</v>
      </c>
      <c r="G1501" s="8">
        <f>tblSalaries[[#This Row],[clean Salary (in local currency)]]*VLOOKUP(tblSalaries[[#This Row],[Currency]],tblXrate[],2,FALSE)</f>
        <v>8903.9583437212841</v>
      </c>
      <c r="H1501" t="s">
        <v>1252</v>
      </c>
      <c r="I1501" t="s">
        <v>20</v>
      </c>
      <c r="J1501" t="s">
        <v>8</v>
      </c>
      <c r="K1501" t="str">
        <f>VLOOKUP(tblSalaries[[#This Row],[Where do you work]],tblCountries[[Actual]:[Mapping]],2,FALSE)</f>
        <v>India</v>
      </c>
      <c r="L1501" t="s">
        <v>9</v>
      </c>
      <c r="M1501">
        <v>8</v>
      </c>
    </row>
    <row r="1502" spans="2:13" ht="15" customHeight="1">
      <c r="B1502" t="s">
        <v>3505</v>
      </c>
      <c r="C1502" s="1">
        <v>41060.439664351848</v>
      </c>
      <c r="D1502" s="4" t="s">
        <v>1674</v>
      </c>
      <c r="E1502">
        <v>10000</v>
      </c>
      <c r="F1502" t="s">
        <v>6</v>
      </c>
      <c r="G1502" s="8">
        <f>tblSalaries[[#This Row],[clean Salary (in local currency)]]*VLOOKUP(tblSalaries[[#This Row],[Currency]],tblXrate[],2,FALSE)</f>
        <v>10000</v>
      </c>
      <c r="H1502" t="s">
        <v>1675</v>
      </c>
      <c r="I1502" t="s">
        <v>52</v>
      </c>
      <c r="J1502" t="s">
        <v>1676</v>
      </c>
      <c r="K1502" t="str">
        <f>VLOOKUP(tblSalaries[[#This Row],[Where do you work]],tblCountries[[Actual]:[Mapping]],2,FALSE)</f>
        <v>Vietnam</v>
      </c>
      <c r="L1502" t="s">
        <v>18</v>
      </c>
      <c r="M1502">
        <v>8</v>
      </c>
    </row>
    <row r="1503" spans="2:13" ht="15" customHeight="1">
      <c r="B1503" t="s">
        <v>3506</v>
      </c>
      <c r="C1503" s="1">
        <v>41060.442800925928</v>
      </c>
      <c r="D1503" s="4">
        <v>105000</v>
      </c>
      <c r="E1503">
        <v>105000</v>
      </c>
      <c r="F1503" t="s">
        <v>6</v>
      </c>
      <c r="G1503" s="8">
        <f>tblSalaries[[#This Row],[clean Salary (in local currency)]]*VLOOKUP(tblSalaries[[#This Row],[Currency]],tblXrate[],2,FALSE)</f>
        <v>105000</v>
      </c>
      <c r="H1503" t="s">
        <v>1677</v>
      </c>
      <c r="I1503" t="s">
        <v>52</v>
      </c>
      <c r="J1503" t="s">
        <v>15</v>
      </c>
      <c r="K1503" t="str">
        <f>VLOOKUP(tblSalaries[[#This Row],[Where do you work]],tblCountries[[Actual]:[Mapping]],2,FALSE)</f>
        <v>USA</v>
      </c>
      <c r="L1503" t="s">
        <v>25</v>
      </c>
      <c r="M1503">
        <v>30</v>
      </c>
    </row>
    <row r="1504" spans="2:13" ht="15" customHeight="1">
      <c r="B1504" t="s">
        <v>3507</v>
      </c>
      <c r="C1504" s="1">
        <v>41060.454722222225</v>
      </c>
      <c r="D1504" s="4">
        <v>1000</v>
      </c>
      <c r="E1504">
        <v>12000</v>
      </c>
      <c r="F1504" t="s">
        <v>6</v>
      </c>
      <c r="G1504" s="8">
        <f>tblSalaries[[#This Row],[clean Salary (in local currency)]]*VLOOKUP(tblSalaries[[#This Row],[Currency]],tblXrate[],2,FALSE)</f>
        <v>12000</v>
      </c>
      <c r="H1504" t="s">
        <v>1678</v>
      </c>
      <c r="I1504" t="s">
        <v>20</v>
      </c>
      <c r="J1504" t="s">
        <v>1679</v>
      </c>
      <c r="K1504" t="str">
        <f>VLOOKUP(tblSalaries[[#This Row],[Where do you work]],tblCountries[[Actual]:[Mapping]],2,FALSE)</f>
        <v>MYS</v>
      </c>
      <c r="L1504" t="s">
        <v>18</v>
      </c>
      <c r="M1504">
        <v>0</v>
      </c>
    </row>
    <row r="1505" spans="2:13" ht="15" customHeight="1">
      <c r="B1505" t="s">
        <v>3508</v>
      </c>
      <c r="C1505" s="1">
        <v>41060.464328703703</v>
      </c>
      <c r="D1505" s="4" t="s">
        <v>1680</v>
      </c>
      <c r="E1505">
        <v>200000</v>
      </c>
      <c r="F1505" t="s">
        <v>40</v>
      </c>
      <c r="G1505" s="8">
        <f>tblSalaries[[#This Row],[clean Salary (in local currency)]]*VLOOKUP(tblSalaries[[#This Row],[Currency]],tblXrate[],2,FALSE)</f>
        <v>3561.5833374885137</v>
      </c>
      <c r="H1505" t="s">
        <v>1681</v>
      </c>
      <c r="I1505" t="s">
        <v>310</v>
      </c>
      <c r="J1505" t="s">
        <v>8</v>
      </c>
      <c r="K1505" t="str">
        <f>VLOOKUP(tblSalaries[[#This Row],[Where do you work]],tblCountries[[Actual]:[Mapping]],2,FALSE)</f>
        <v>India</v>
      </c>
      <c r="L1505" t="s">
        <v>13</v>
      </c>
      <c r="M1505">
        <v>3</v>
      </c>
    </row>
    <row r="1506" spans="2:13" ht="15" customHeight="1">
      <c r="B1506" t="s">
        <v>3509</v>
      </c>
      <c r="C1506" s="1">
        <v>41060.559594907405</v>
      </c>
      <c r="D1506" s="4" t="s">
        <v>1682</v>
      </c>
      <c r="E1506">
        <v>85000</v>
      </c>
      <c r="F1506" t="s">
        <v>82</v>
      </c>
      <c r="G1506" s="8">
        <f>tblSalaries[[#This Row],[clean Salary (in local currency)]]*VLOOKUP(tblSalaries[[#This Row],[Currency]],tblXrate[],2,FALSE)</f>
        <v>86692.320794224041</v>
      </c>
      <c r="H1506" t="s">
        <v>1683</v>
      </c>
      <c r="I1506" t="s">
        <v>20</v>
      </c>
      <c r="J1506" t="s">
        <v>84</v>
      </c>
      <c r="K1506" t="str">
        <f>VLOOKUP(tblSalaries[[#This Row],[Where do you work]],tblCountries[[Actual]:[Mapping]],2,FALSE)</f>
        <v>Australia</v>
      </c>
      <c r="L1506" t="s">
        <v>25</v>
      </c>
      <c r="M1506">
        <v>5</v>
      </c>
    </row>
    <row r="1507" spans="2:13" ht="15" customHeight="1">
      <c r="B1507" t="s">
        <v>3510</v>
      </c>
      <c r="C1507" s="1">
        <v>41060.666851851849</v>
      </c>
      <c r="D1507" s="4">
        <v>8000</v>
      </c>
      <c r="E1507">
        <v>8000</v>
      </c>
      <c r="F1507" t="s">
        <v>6</v>
      </c>
      <c r="G1507" s="8">
        <f>tblSalaries[[#This Row],[clean Salary (in local currency)]]*VLOOKUP(tblSalaries[[#This Row],[Currency]],tblXrate[],2,FALSE)</f>
        <v>8000</v>
      </c>
      <c r="H1507" t="s">
        <v>458</v>
      </c>
      <c r="I1507" t="s">
        <v>4001</v>
      </c>
      <c r="J1507" t="s">
        <v>8</v>
      </c>
      <c r="K1507" t="str">
        <f>VLOOKUP(tblSalaries[[#This Row],[Where do you work]],tblCountries[[Actual]:[Mapping]],2,FALSE)</f>
        <v>India</v>
      </c>
      <c r="L1507" t="s">
        <v>9</v>
      </c>
      <c r="M1507">
        <v>18</v>
      </c>
    </row>
    <row r="1508" spans="2:13" ht="15" customHeight="1">
      <c r="B1508" t="s">
        <v>3511</v>
      </c>
      <c r="C1508" s="1">
        <v>41060.673935185187</v>
      </c>
      <c r="D1508" s="4" t="s">
        <v>1684</v>
      </c>
      <c r="E1508">
        <v>380000</v>
      </c>
      <c r="F1508" t="s">
        <v>40</v>
      </c>
      <c r="G1508" s="8">
        <f>tblSalaries[[#This Row],[clean Salary (in local currency)]]*VLOOKUP(tblSalaries[[#This Row],[Currency]],tblXrate[],2,FALSE)</f>
        <v>6767.0083412281756</v>
      </c>
      <c r="H1508" t="s">
        <v>1685</v>
      </c>
      <c r="I1508" t="s">
        <v>20</v>
      </c>
      <c r="J1508" t="s">
        <v>8</v>
      </c>
      <c r="K1508" t="str">
        <f>VLOOKUP(tblSalaries[[#This Row],[Where do you work]],tblCountries[[Actual]:[Mapping]],2,FALSE)</f>
        <v>India</v>
      </c>
      <c r="L1508" t="s">
        <v>18</v>
      </c>
      <c r="M1508">
        <v>6</v>
      </c>
    </row>
    <row r="1509" spans="2:13" ht="15" customHeight="1">
      <c r="B1509" t="s">
        <v>3512</v>
      </c>
      <c r="C1509" s="1">
        <v>41060.677905092591</v>
      </c>
      <c r="D1509" s="4" t="s">
        <v>1686</v>
      </c>
      <c r="E1509">
        <v>30500</v>
      </c>
      <c r="F1509" t="s">
        <v>69</v>
      </c>
      <c r="G1509" s="8">
        <f>tblSalaries[[#This Row],[clean Salary (in local currency)]]*VLOOKUP(tblSalaries[[#This Row],[Currency]],tblXrate[],2,FALSE)</f>
        <v>48073.437298052166</v>
      </c>
      <c r="H1509" t="s">
        <v>1687</v>
      </c>
      <c r="I1509" t="s">
        <v>356</v>
      </c>
      <c r="J1509" t="s">
        <v>71</v>
      </c>
      <c r="K1509" t="str">
        <f>VLOOKUP(tblSalaries[[#This Row],[Where do you work]],tblCountries[[Actual]:[Mapping]],2,FALSE)</f>
        <v>UK</v>
      </c>
      <c r="L1509" t="s">
        <v>9</v>
      </c>
      <c r="M1509">
        <v>14</v>
      </c>
    </row>
    <row r="1510" spans="2:13" ht="15" customHeight="1">
      <c r="B1510" t="s">
        <v>3513</v>
      </c>
      <c r="C1510" s="1">
        <v>41060.684293981481</v>
      </c>
      <c r="D1510" s="4" t="s">
        <v>1688</v>
      </c>
      <c r="E1510">
        <v>60000</v>
      </c>
      <c r="F1510" t="s">
        <v>22</v>
      </c>
      <c r="G1510" s="8">
        <f>tblSalaries[[#This Row],[clean Salary (in local currency)]]*VLOOKUP(tblSalaries[[#This Row],[Currency]],tblXrate[],2,FALSE)</f>
        <v>76223.966339496474</v>
      </c>
      <c r="H1510" t="s">
        <v>1689</v>
      </c>
      <c r="I1510" t="s">
        <v>52</v>
      </c>
      <c r="J1510" t="s">
        <v>1690</v>
      </c>
      <c r="K1510" t="str">
        <f>VLOOKUP(tblSalaries[[#This Row],[Where do you work]],tblCountries[[Actual]:[Mapping]],2,FALSE)</f>
        <v>Netherlands</v>
      </c>
      <c r="L1510" t="s">
        <v>18</v>
      </c>
      <c r="M1510">
        <v>15</v>
      </c>
    </row>
    <row r="1511" spans="2:13" ht="15" customHeight="1">
      <c r="B1511" t="s">
        <v>3514</v>
      </c>
      <c r="C1511" s="1">
        <v>41060.684305555558</v>
      </c>
      <c r="D1511" s="4">
        <v>320000</v>
      </c>
      <c r="E1511">
        <v>320000</v>
      </c>
      <c r="F1511" t="s">
        <v>3958</v>
      </c>
      <c r="G1511" s="8">
        <f>tblSalaries[[#This Row],[clean Salary (in local currency)]]*VLOOKUP(tblSalaries[[#This Row],[Currency]],tblXrate[],2,FALSE)</f>
        <v>85333.333333333328</v>
      </c>
      <c r="H1511" t="s">
        <v>1691</v>
      </c>
      <c r="I1511" t="s">
        <v>52</v>
      </c>
      <c r="J1511" t="s">
        <v>133</v>
      </c>
      <c r="K1511" t="str">
        <f>VLOOKUP(tblSalaries[[#This Row],[Where do you work]],tblCountries[[Actual]:[Mapping]],2,FALSE)</f>
        <v>Saudi Arabia</v>
      </c>
      <c r="L1511" t="s">
        <v>18</v>
      </c>
      <c r="M1511">
        <v>15</v>
      </c>
    </row>
    <row r="1512" spans="2:13" ht="15" customHeight="1">
      <c r="B1512" t="s">
        <v>3515</v>
      </c>
      <c r="C1512" s="1">
        <v>41060.687604166669</v>
      </c>
      <c r="D1512" s="4">
        <v>48360</v>
      </c>
      <c r="E1512">
        <v>48360</v>
      </c>
      <c r="F1512" t="s">
        <v>69</v>
      </c>
      <c r="G1512" s="8">
        <f>tblSalaries[[#This Row],[clean Salary (in local currency)]]*VLOOKUP(tblSalaries[[#This Row],[Currency]],tblXrate[],2,FALSE)</f>
        <v>76223.981237173866</v>
      </c>
      <c r="H1512" t="s">
        <v>1692</v>
      </c>
      <c r="I1512" t="s">
        <v>52</v>
      </c>
      <c r="J1512" t="s">
        <v>71</v>
      </c>
      <c r="K1512" t="str">
        <f>VLOOKUP(tblSalaries[[#This Row],[Where do you work]],tblCountries[[Actual]:[Mapping]],2,FALSE)</f>
        <v>UK</v>
      </c>
      <c r="L1512" t="s">
        <v>13</v>
      </c>
      <c r="M1512">
        <v>8</v>
      </c>
    </row>
    <row r="1513" spans="2:13" ht="15" customHeight="1">
      <c r="B1513" t="s">
        <v>3516</v>
      </c>
      <c r="C1513" s="1">
        <v>41060.714571759258</v>
      </c>
      <c r="D1513" s="4">
        <v>30000</v>
      </c>
      <c r="E1513">
        <v>30000</v>
      </c>
      <c r="F1513" t="s">
        <v>6</v>
      </c>
      <c r="G1513" s="8">
        <f>tblSalaries[[#This Row],[clean Salary (in local currency)]]*VLOOKUP(tblSalaries[[#This Row],[Currency]],tblXrate[],2,FALSE)</f>
        <v>30000</v>
      </c>
      <c r="H1513" t="s">
        <v>1693</v>
      </c>
      <c r="I1513" t="s">
        <v>52</v>
      </c>
      <c r="J1513" t="s">
        <v>17</v>
      </c>
      <c r="K1513" t="str">
        <f>VLOOKUP(tblSalaries[[#This Row],[Where do you work]],tblCountries[[Actual]:[Mapping]],2,FALSE)</f>
        <v>Pakistan</v>
      </c>
      <c r="L1513" t="s">
        <v>9</v>
      </c>
      <c r="M1513">
        <v>5</v>
      </c>
    </row>
    <row r="1514" spans="2:13" ht="15" customHeight="1">
      <c r="B1514" t="s">
        <v>3517</v>
      </c>
      <c r="C1514" s="1">
        <v>41060.723437499997</v>
      </c>
      <c r="D1514" s="4">
        <v>34000</v>
      </c>
      <c r="E1514">
        <v>34000</v>
      </c>
      <c r="F1514" t="s">
        <v>6</v>
      </c>
      <c r="G1514" s="8">
        <f>tblSalaries[[#This Row],[clean Salary (in local currency)]]*VLOOKUP(tblSalaries[[#This Row],[Currency]],tblXrate[],2,FALSE)</f>
        <v>34000</v>
      </c>
      <c r="H1514" t="s">
        <v>1694</v>
      </c>
      <c r="I1514" t="s">
        <v>20</v>
      </c>
      <c r="J1514" t="s">
        <v>8</v>
      </c>
      <c r="K1514" t="str">
        <f>VLOOKUP(tblSalaries[[#This Row],[Where do you work]],tblCountries[[Actual]:[Mapping]],2,FALSE)</f>
        <v>India</v>
      </c>
      <c r="L1514" t="s">
        <v>13</v>
      </c>
      <c r="M1514">
        <v>4</v>
      </c>
    </row>
    <row r="1515" spans="2:13" ht="15" customHeight="1">
      <c r="B1515" t="s">
        <v>3518</v>
      </c>
      <c r="C1515" s="1">
        <v>41060.73233796296</v>
      </c>
      <c r="D1515" s="4" t="s">
        <v>1695</v>
      </c>
      <c r="E1515">
        <v>180000</v>
      </c>
      <c r="F1515" t="s">
        <v>40</v>
      </c>
      <c r="G1515" s="8">
        <f>tblSalaries[[#This Row],[clean Salary (in local currency)]]*VLOOKUP(tblSalaries[[#This Row],[Currency]],tblXrate[],2,FALSE)</f>
        <v>3205.4250037396623</v>
      </c>
      <c r="H1515" t="s">
        <v>1696</v>
      </c>
      <c r="I1515" t="s">
        <v>52</v>
      </c>
      <c r="J1515" t="s">
        <v>8</v>
      </c>
      <c r="K1515" t="str">
        <f>VLOOKUP(tblSalaries[[#This Row],[Where do you work]],tblCountries[[Actual]:[Mapping]],2,FALSE)</f>
        <v>India</v>
      </c>
      <c r="L1515" t="s">
        <v>9</v>
      </c>
      <c r="M1515">
        <v>5</v>
      </c>
    </row>
    <row r="1516" spans="2:13" ht="15" customHeight="1">
      <c r="B1516" t="s">
        <v>3519</v>
      </c>
      <c r="C1516" s="1">
        <v>41060.733020833337</v>
      </c>
      <c r="D1516" s="4" t="s">
        <v>1697</v>
      </c>
      <c r="E1516">
        <v>45000</v>
      </c>
      <c r="F1516" t="s">
        <v>6</v>
      </c>
      <c r="G1516" s="8">
        <f>tblSalaries[[#This Row],[clean Salary (in local currency)]]*VLOOKUP(tblSalaries[[#This Row],[Currency]],tblXrate[],2,FALSE)</f>
        <v>45000</v>
      </c>
      <c r="H1516" t="s">
        <v>1698</v>
      </c>
      <c r="I1516" t="s">
        <v>52</v>
      </c>
      <c r="J1516" t="s">
        <v>24</v>
      </c>
      <c r="K1516" t="str">
        <f>VLOOKUP(tblSalaries[[#This Row],[Where do you work]],tblCountries[[Actual]:[Mapping]],2,FALSE)</f>
        <v>Germany</v>
      </c>
      <c r="L1516" t="s">
        <v>18</v>
      </c>
      <c r="M1516">
        <v>5</v>
      </c>
    </row>
    <row r="1517" spans="2:13" ht="15" customHeight="1">
      <c r="B1517" t="s">
        <v>3520</v>
      </c>
      <c r="C1517" s="1">
        <v>41060.774652777778</v>
      </c>
      <c r="D1517" s="4">
        <v>24864</v>
      </c>
      <c r="E1517">
        <v>24864</v>
      </c>
      <c r="F1517" t="s">
        <v>6</v>
      </c>
      <c r="G1517" s="8">
        <f>tblSalaries[[#This Row],[clean Salary (in local currency)]]*VLOOKUP(tblSalaries[[#This Row],[Currency]],tblXrate[],2,FALSE)</f>
        <v>24864</v>
      </c>
      <c r="H1517" t="s">
        <v>1699</v>
      </c>
      <c r="I1517" t="s">
        <v>52</v>
      </c>
      <c r="J1517" t="s">
        <v>1700</v>
      </c>
      <c r="K1517" t="str">
        <f>VLOOKUP(tblSalaries[[#This Row],[Where do you work]],tblCountries[[Actual]:[Mapping]],2,FALSE)</f>
        <v>Libya</v>
      </c>
      <c r="L1517" t="s">
        <v>13</v>
      </c>
      <c r="M1517">
        <v>8</v>
      </c>
    </row>
    <row r="1518" spans="2:13" ht="15" customHeight="1">
      <c r="B1518" t="s">
        <v>3521</v>
      </c>
      <c r="C1518" s="1">
        <v>41060.827418981484</v>
      </c>
      <c r="D1518" s="4" t="s">
        <v>137</v>
      </c>
      <c r="E1518">
        <v>30000</v>
      </c>
      <c r="F1518" t="s">
        <v>69</v>
      </c>
      <c r="G1518" s="8">
        <f>tblSalaries[[#This Row],[clean Salary (in local currency)]]*VLOOKUP(tblSalaries[[#This Row],[Currency]],tblXrate[],2,FALSE)</f>
        <v>47285.348162018527</v>
      </c>
      <c r="H1518" t="s">
        <v>653</v>
      </c>
      <c r="I1518" t="s">
        <v>20</v>
      </c>
      <c r="J1518" t="s">
        <v>71</v>
      </c>
      <c r="K1518" t="str">
        <f>VLOOKUP(tblSalaries[[#This Row],[Where do you work]],tblCountries[[Actual]:[Mapping]],2,FALSE)</f>
        <v>UK</v>
      </c>
      <c r="L1518" t="s">
        <v>9</v>
      </c>
      <c r="M1518">
        <v>7</v>
      </c>
    </row>
    <row r="1519" spans="2:13" ht="15" customHeight="1">
      <c r="B1519" t="s">
        <v>3522</v>
      </c>
      <c r="C1519" s="1">
        <v>41060.842673611114</v>
      </c>
      <c r="D1519" s="4">
        <v>1000000</v>
      </c>
      <c r="E1519">
        <v>1000000</v>
      </c>
      <c r="F1519" t="s">
        <v>40</v>
      </c>
      <c r="G1519" s="8">
        <f>tblSalaries[[#This Row],[clean Salary (in local currency)]]*VLOOKUP(tblSalaries[[#This Row],[Currency]],tblXrate[],2,FALSE)</f>
        <v>17807.916687442568</v>
      </c>
      <c r="H1519" t="s">
        <v>466</v>
      </c>
      <c r="I1519" t="s">
        <v>20</v>
      </c>
      <c r="J1519" t="s">
        <v>8</v>
      </c>
      <c r="K1519" t="str">
        <f>VLOOKUP(tblSalaries[[#This Row],[Where do you work]],tblCountries[[Actual]:[Mapping]],2,FALSE)</f>
        <v>India</v>
      </c>
      <c r="L1519" t="s">
        <v>13</v>
      </c>
      <c r="M1519">
        <v>10</v>
      </c>
    </row>
    <row r="1520" spans="2:13" ht="15" customHeight="1">
      <c r="B1520" t="s">
        <v>3523</v>
      </c>
      <c r="C1520" s="1">
        <v>41060.843287037038</v>
      </c>
      <c r="D1520" s="4" t="s">
        <v>68</v>
      </c>
      <c r="E1520">
        <v>35000</v>
      </c>
      <c r="F1520" t="s">
        <v>69</v>
      </c>
      <c r="G1520" s="8">
        <f>tblSalaries[[#This Row],[clean Salary (in local currency)]]*VLOOKUP(tblSalaries[[#This Row],[Currency]],tblXrate[],2,FALSE)</f>
        <v>55166.239522354947</v>
      </c>
      <c r="H1520" t="s">
        <v>200</v>
      </c>
      <c r="I1520" t="s">
        <v>20</v>
      </c>
      <c r="J1520" t="s">
        <v>71</v>
      </c>
      <c r="K1520" t="str">
        <f>VLOOKUP(tblSalaries[[#This Row],[Where do you work]],tblCountries[[Actual]:[Mapping]],2,FALSE)</f>
        <v>UK</v>
      </c>
      <c r="L1520" t="s">
        <v>9</v>
      </c>
      <c r="M1520">
        <v>3</v>
      </c>
    </row>
    <row r="1521" spans="2:13" ht="15" customHeight="1">
      <c r="B1521" t="s">
        <v>3524</v>
      </c>
      <c r="C1521" s="1">
        <v>41060.878495370373</v>
      </c>
      <c r="D1521" s="4" t="s">
        <v>1701</v>
      </c>
      <c r="E1521">
        <v>55000</v>
      </c>
      <c r="F1521" t="s">
        <v>22</v>
      </c>
      <c r="G1521" s="8">
        <f>tblSalaries[[#This Row],[clean Salary (in local currency)]]*VLOOKUP(tblSalaries[[#This Row],[Currency]],tblXrate[],2,FALSE)</f>
        <v>69871.969144538423</v>
      </c>
      <c r="H1521" t="s">
        <v>1702</v>
      </c>
      <c r="I1521" t="s">
        <v>52</v>
      </c>
      <c r="J1521" t="s">
        <v>96</v>
      </c>
      <c r="K1521" t="str">
        <f>VLOOKUP(tblSalaries[[#This Row],[Where do you work]],tblCountries[[Actual]:[Mapping]],2,FALSE)</f>
        <v>Netherlands</v>
      </c>
      <c r="L1521" t="s">
        <v>25</v>
      </c>
      <c r="M1521">
        <v>5</v>
      </c>
    </row>
    <row r="1522" spans="2:13" ht="15" customHeight="1">
      <c r="B1522" t="s">
        <v>3525</v>
      </c>
      <c r="C1522" s="1">
        <v>41060.879687499997</v>
      </c>
      <c r="D1522" s="4">
        <v>70970</v>
      </c>
      <c r="E1522">
        <v>70970</v>
      </c>
      <c r="F1522" t="s">
        <v>6</v>
      </c>
      <c r="G1522" s="8">
        <f>tblSalaries[[#This Row],[clean Salary (in local currency)]]*VLOOKUP(tblSalaries[[#This Row],[Currency]],tblXrate[],2,FALSE)</f>
        <v>70970</v>
      </c>
      <c r="H1522" t="s">
        <v>1703</v>
      </c>
      <c r="I1522" t="s">
        <v>20</v>
      </c>
      <c r="J1522" t="s">
        <v>15</v>
      </c>
      <c r="K1522" t="str">
        <f>VLOOKUP(tblSalaries[[#This Row],[Where do you work]],tblCountries[[Actual]:[Mapping]],2,FALSE)</f>
        <v>USA</v>
      </c>
      <c r="L1522" t="s">
        <v>9</v>
      </c>
      <c r="M1522">
        <v>17</v>
      </c>
    </row>
    <row r="1523" spans="2:13" ht="15" customHeight="1">
      <c r="B1523" t="s">
        <v>3526</v>
      </c>
      <c r="C1523" s="1">
        <v>41060.906284722223</v>
      </c>
      <c r="D1523" s="4" t="s">
        <v>1704</v>
      </c>
      <c r="E1523">
        <v>60000</v>
      </c>
      <c r="F1523" t="s">
        <v>22</v>
      </c>
      <c r="G1523" s="8">
        <f>tblSalaries[[#This Row],[clean Salary (in local currency)]]*VLOOKUP(tblSalaries[[#This Row],[Currency]],tblXrate[],2,FALSE)</f>
        <v>76223.966339496474</v>
      </c>
      <c r="H1523" t="s">
        <v>1705</v>
      </c>
      <c r="I1523" t="s">
        <v>279</v>
      </c>
      <c r="J1523" t="s">
        <v>628</v>
      </c>
      <c r="K1523" t="str">
        <f>VLOOKUP(tblSalaries[[#This Row],[Where do you work]],tblCountries[[Actual]:[Mapping]],2,FALSE)</f>
        <v>Netherlands</v>
      </c>
      <c r="L1523" t="s">
        <v>9</v>
      </c>
      <c r="M1523">
        <v>7</v>
      </c>
    </row>
    <row r="1524" spans="2:13" ht="15" customHeight="1">
      <c r="B1524" t="s">
        <v>3527</v>
      </c>
      <c r="C1524" s="1">
        <v>41060.908067129632</v>
      </c>
      <c r="D1524" s="4">
        <v>110000</v>
      </c>
      <c r="E1524">
        <v>110000</v>
      </c>
      <c r="F1524" t="s">
        <v>6</v>
      </c>
      <c r="G1524" s="8">
        <f>tblSalaries[[#This Row],[clean Salary (in local currency)]]*VLOOKUP(tblSalaries[[#This Row],[Currency]],tblXrate[],2,FALSE)</f>
        <v>110000</v>
      </c>
      <c r="H1524" t="s">
        <v>269</v>
      </c>
      <c r="I1524" t="s">
        <v>488</v>
      </c>
      <c r="J1524" t="s">
        <v>583</v>
      </c>
      <c r="K1524" t="str">
        <f>VLOOKUP(tblSalaries[[#This Row],[Where do you work]],tblCountries[[Actual]:[Mapping]],2,FALSE)</f>
        <v>Norway</v>
      </c>
      <c r="L1524" t="s">
        <v>13</v>
      </c>
      <c r="M1524">
        <v>5</v>
      </c>
    </row>
    <row r="1525" spans="2:13" ht="15" customHeight="1">
      <c r="B1525" t="s">
        <v>3528</v>
      </c>
      <c r="C1525" s="1">
        <v>41060.908738425926</v>
      </c>
      <c r="D1525" s="4">
        <v>1200</v>
      </c>
      <c r="E1525">
        <v>14400</v>
      </c>
      <c r="F1525" t="s">
        <v>6</v>
      </c>
      <c r="G1525" s="8">
        <f>tblSalaries[[#This Row],[clean Salary (in local currency)]]*VLOOKUP(tblSalaries[[#This Row],[Currency]],tblXrate[],2,FALSE)</f>
        <v>14400</v>
      </c>
      <c r="H1525" t="s">
        <v>1706</v>
      </c>
      <c r="I1525" t="s">
        <v>20</v>
      </c>
      <c r="J1525" t="s">
        <v>1707</v>
      </c>
      <c r="K1525" t="str">
        <f>VLOOKUP(tblSalaries[[#This Row],[Where do you work]],tblCountries[[Actual]:[Mapping]],2,FALSE)</f>
        <v>Bulgaria</v>
      </c>
      <c r="L1525" t="s">
        <v>13</v>
      </c>
      <c r="M1525">
        <v>15</v>
      </c>
    </row>
    <row r="1526" spans="2:13" ht="15" customHeight="1">
      <c r="B1526" t="s">
        <v>3529</v>
      </c>
      <c r="C1526" s="1">
        <v>41060.920173611114</v>
      </c>
      <c r="D1526" s="4">
        <v>125000</v>
      </c>
      <c r="E1526">
        <v>125000</v>
      </c>
      <c r="F1526" t="s">
        <v>6</v>
      </c>
      <c r="G1526" s="8">
        <f>tblSalaries[[#This Row],[clean Salary (in local currency)]]*VLOOKUP(tblSalaries[[#This Row],[Currency]],tblXrate[],2,FALSE)</f>
        <v>125000</v>
      </c>
      <c r="H1526" t="s">
        <v>356</v>
      </c>
      <c r="I1526" t="s">
        <v>356</v>
      </c>
      <c r="J1526" t="s">
        <v>15</v>
      </c>
      <c r="K1526" t="str">
        <f>VLOOKUP(tblSalaries[[#This Row],[Where do you work]],tblCountries[[Actual]:[Mapping]],2,FALSE)</f>
        <v>USA</v>
      </c>
      <c r="L1526" t="s">
        <v>13</v>
      </c>
      <c r="M1526">
        <v>8</v>
      </c>
    </row>
    <row r="1527" spans="2:13" ht="15" customHeight="1">
      <c r="B1527" t="s">
        <v>3530</v>
      </c>
      <c r="C1527" s="1">
        <v>41060.921516203707</v>
      </c>
      <c r="D1527" s="4">
        <v>74000</v>
      </c>
      <c r="E1527">
        <v>74000</v>
      </c>
      <c r="F1527" t="s">
        <v>86</v>
      </c>
      <c r="G1527" s="8">
        <f>tblSalaries[[#This Row],[clean Salary (in local currency)]]*VLOOKUP(tblSalaries[[#This Row],[Currency]],tblXrate[],2,FALSE)</f>
        <v>72768.752704244194</v>
      </c>
      <c r="H1527" t="s">
        <v>386</v>
      </c>
      <c r="I1527" t="s">
        <v>20</v>
      </c>
      <c r="J1527" t="s">
        <v>88</v>
      </c>
      <c r="K1527" t="str">
        <f>VLOOKUP(tblSalaries[[#This Row],[Where do you work]],tblCountries[[Actual]:[Mapping]],2,FALSE)</f>
        <v>Canada</v>
      </c>
      <c r="L1527" t="s">
        <v>9</v>
      </c>
      <c r="M1527">
        <v>10</v>
      </c>
    </row>
    <row r="1528" spans="2:13" ht="15" customHeight="1">
      <c r="B1528" t="s">
        <v>3531</v>
      </c>
      <c r="C1528" s="1">
        <v>41060.95579861111</v>
      </c>
      <c r="D1528" s="4" t="s">
        <v>1708</v>
      </c>
      <c r="E1528">
        <v>59000</v>
      </c>
      <c r="F1528" t="s">
        <v>6</v>
      </c>
      <c r="G1528" s="8">
        <f>tblSalaries[[#This Row],[clean Salary (in local currency)]]*VLOOKUP(tblSalaries[[#This Row],[Currency]],tblXrate[],2,FALSE)</f>
        <v>59000</v>
      </c>
      <c r="H1528" t="s">
        <v>1709</v>
      </c>
      <c r="I1528" t="s">
        <v>52</v>
      </c>
      <c r="J1528" t="s">
        <v>15</v>
      </c>
      <c r="K1528" t="str">
        <f>VLOOKUP(tblSalaries[[#This Row],[Where do you work]],tblCountries[[Actual]:[Mapping]],2,FALSE)</f>
        <v>USA</v>
      </c>
      <c r="L1528" t="s">
        <v>9</v>
      </c>
      <c r="M1528">
        <v>15</v>
      </c>
    </row>
    <row r="1529" spans="2:13" ht="15" customHeight="1">
      <c r="B1529" t="s">
        <v>3532</v>
      </c>
      <c r="C1529" s="1">
        <v>41060.96402777778</v>
      </c>
      <c r="D1529" s="4">
        <v>71500</v>
      </c>
      <c r="E1529">
        <v>71500</v>
      </c>
      <c r="F1529" t="s">
        <v>6</v>
      </c>
      <c r="G1529" s="8">
        <f>tblSalaries[[#This Row],[clean Salary (in local currency)]]*VLOOKUP(tblSalaries[[#This Row],[Currency]],tblXrate[],2,FALSE)</f>
        <v>71500</v>
      </c>
      <c r="H1529" t="s">
        <v>1710</v>
      </c>
      <c r="I1529" t="s">
        <v>20</v>
      </c>
      <c r="J1529" t="s">
        <v>15</v>
      </c>
      <c r="K1529" t="str">
        <f>VLOOKUP(tblSalaries[[#This Row],[Where do you work]],tblCountries[[Actual]:[Mapping]],2,FALSE)</f>
        <v>USA</v>
      </c>
      <c r="L1529" t="s">
        <v>9</v>
      </c>
      <c r="M1529">
        <v>5</v>
      </c>
    </row>
    <row r="1530" spans="2:13" ht="15" customHeight="1">
      <c r="B1530" t="s">
        <v>3533</v>
      </c>
      <c r="C1530" s="1">
        <v>41060.964675925927</v>
      </c>
      <c r="D1530" s="4" t="s">
        <v>1251</v>
      </c>
      <c r="E1530">
        <v>25000</v>
      </c>
      <c r="F1530" t="s">
        <v>69</v>
      </c>
      <c r="G1530" s="8">
        <f>tblSalaries[[#This Row],[clean Salary (in local currency)]]*VLOOKUP(tblSalaries[[#This Row],[Currency]],tblXrate[],2,FALSE)</f>
        <v>39404.456801682099</v>
      </c>
      <c r="H1530" t="s">
        <v>1711</v>
      </c>
      <c r="I1530" t="s">
        <v>3999</v>
      </c>
      <c r="J1530" t="s">
        <v>71</v>
      </c>
      <c r="K1530" t="str">
        <f>VLOOKUP(tblSalaries[[#This Row],[Where do you work]],tblCountries[[Actual]:[Mapping]],2,FALSE)</f>
        <v>UK</v>
      </c>
      <c r="L1530" t="s">
        <v>9</v>
      </c>
      <c r="M1530">
        <v>2</v>
      </c>
    </row>
    <row r="1531" spans="2:13" ht="15" customHeight="1">
      <c r="B1531" t="s">
        <v>3534</v>
      </c>
      <c r="C1531" s="1">
        <v>41060.965787037036</v>
      </c>
      <c r="D1531" s="4" t="s">
        <v>1712</v>
      </c>
      <c r="E1531">
        <v>70000</v>
      </c>
      <c r="F1531" t="s">
        <v>22</v>
      </c>
      <c r="G1531" s="8">
        <f>tblSalaries[[#This Row],[clean Salary (in local currency)]]*VLOOKUP(tblSalaries[[#This Row],[Currency]],tblXrate[],2,FALSE)</f>
        <v>88927.960729412545</v>
      </c>
      <c r="H1531" t="s">
        <v>1713</v>
      </c>
      <c r="I1531" t="s">
        <v>67</v>
      </c>
      <c r="J1531" t="s">
        <v>24</v>
      </c>
      <c r="K1531" t="str">
        <f>VLOOKUP(tblSalaries[[#This Row],[Where do you work]],tblCountries[[Actual]:[Mapping]],2,FALSE)</f>
        <v>Germany</v>
      </c>
      <c r="L1531" t="s">
        <v>25</v>
      </c>
      <c r="M1531">
        <v>5</v>
      </c>
    </row>
    <row r="1532" spans="2:13" ht="15" customHeight="1">
      <c r="B1532" t="s">
        <v>3535</v>
      </c>
      <c r="C1532" s="1">
        <v>41060.992083333331</v>
      </c>
      <c r="D1532" s="4" t="s">
        <v>1714</v>
      </c>
      <c r="E1532">
        <v>90000</v>
      </c>
      <c r="F1532" t="s">
        <v>6</v>
      </c>
      <c r="G1532" s="8">
        <f>tblSalaries[[#This Row],[clean Salary (in local currency)]]*VLOOKUP(tblSalaries[[#This Row],[Currency]],tblXrate[],2,FALSE)</f>
        <v>90000</v>
      </c>
      <c r="H1532" t="s">
        <v>1715</v>
      </c>
      <c r="I1532" t="s">
        <v>52</v>
      </c>
      <c r="J1532" t="s">
        <v>15</v>
      </c>
      <c r="K1532" t="str">
        <f>VLOOKUP(tblSalaries[[#This Row],[Where do you work]],tblCountries[[Actual]:[Mapping]],2,FALSE)</f>
        <v>USA</v>
      </c>
      <c r="L1532" t="s">
        <v>9</v>
      </c>
      <c r="M1532">
        <v>25</v>
      </c>
    </row>
    <row r="1533" spans="2:13" ht="15" customHeight="1">
      <c r="B1533" t="s">
        <v>3536</v>
      </c>
      <c r="C1533" s="1">
        <v>41061.001782407409</v>
      </c>
      <c r="D1533" s="4" t="s">
        <v>1186</v>
      </c>
      <c r="E1533">
        <v>700000</v>
      </c>
      <c r="F1533" t="s">
        <v>40</v>
      </c>
      <c r="G1533" s="8">
        <f>tblSalaries[[#This Row],[clean Salary (in local currency)]]*VLOOKUP(tblSalaries[[#This Row],[Currency]],tblXrate[],2,FALSE)</f>
        <v>12465.541681209797</v>
      </c>
      <c r="H1533" t="s">
        <v>1716</v>
      </c>
      <c r="I1533" t="s">
        <v>52</v>
      </c>
      <c r="J1533" t="s">
        <v>8</v>
      </c>
      <c r="K1533" t="str">
        <f>VLOOKUP(tblSalaries[[#This Row],[Where do you work]],tblCountries[[Actual]:[Mapping]],2,FALSE)</f>
        <v>India</v>
      </c>
      <c r="L1533" t="s">
        <v>13</v>
      </c>
      <c r="M1533">
        <v>30</v>
      </c>
    </row>
    <row r="1534" spans="2:13" ht="15" customHeight="1">
      <c r="B1534" t="s">
        <v>3537</v>
      </c>
      <c r="C1534" s="1">
        <v>41061.01290509259</v>
      </c>
      <c r="D1534" s="4" t="s">
        <v>1717</v>
      </c>
      <c r="E1534">
        <v>40000</v>
      </c>
      <c r="F1534" t="s">
        <v>6</v>
      </c>
      <c r="G1534" s="8">
        <f>tblSalaries[[#This Row],[clean Salary (in local currency)]]*VLOOKUP(tblSalaries[[#This Row],[Currency]],tblXrate[],2,FALSE)</f>
        <v>40000</v>
      </c>
      <c r="H1534" t="s">
        <v>1718</v>
      </c>
      <c r="I1534" t="s">
        <v>20</v>
      </c>
      <c r="J1534" t="s">
        <v>15</v>
      </c>
      <c r="K1534" t="str">
        <f>VLOOKUP(tblSalaries[[#This Row],[Where do you work]],tblCountries[[Actual]:[Mapping]],2,FALSE)</f>
        <v>USA</v>
      </c>
      <c r="L1534" t="s">
        <v>9</v>
      </c>
      <c r="M1534">
        <v>8</v>
      </c>
    </row>
    <row r="1535" spans="2:13" ht="15" customHeight="1">
      <c r="B1535" t="s">
        <v>3538</v>
      </c>
      <c r="C1535" s="1">
        <v>41061.016597222224</v>
      </c>
      <c r="D1535" s="4">
        <v>30000</v>
      </c>
      <c r="E1535">
        <v>30000</v>
      </c>
      <c r="F1535" t="s">
        <v>6</v>
      </c>
      <c r="G1535" s="8">
        <f>tblSalaries[[#This Row],[clean Salary (in local currency)]]*VLOOKUP(tblSalaries[[#This Row],[Currency]],tblXrate[],2,FALSE)</f>
        <v>30000</v>
      </c>
      <c r="H1535" t="s">
        <v>1719</v>
      </c>
      <c r="I1535" t="s">
        <v>20</v>
      </c>
      <c r="J1535" t="s">
        <v>8</v>
      </c>
      <c r="K1535" t="str">
        <f>VLOOKUP(tblSalaries[[#This Row],[Where do you work]],tblCountries[[Actual]:[Mapping]],2,FALSE)</f>
        <v>India</v>
      </c>
      <c r="L1535" t="s">
        <v>13</v>
      </c>
      <c r="M1535">
        <v>4</v>
      </c>
    </row>
    <row r="1536" spans="2:13" ht="15" customHeight="1">
      <c r="B1536" t="s">
        <v>3539</v>
      </c>
      <c r="C1536" s="1">
        <v>41061.061828703707</v>
      </c>
      <c r="D1536" s="4">
        <v>46325</v>
      </c>
      <c r="E1536">
        <v>46325</v>
      </c>
      <c r="F1536" t="s">
        <v>6</v>
      </c>
      <c r="G1536" s="8">
        <f>tblSalaries[[#This Row],[clean Salary (in local currency)]]*VLOOKUP(tblSalaries[[#This Row],[Currency]],tblXrate[],2,FALSE)</f>
        <v>46325</v>
      </c>
      <c r="H1536" t="s">
        <v>1720</v>
      </c>
      <c r="I1536" t="s">
        <v>488</v>
      </c>
      <c r="J1536" t="s">
        <v>15</v>
      </c>
      <c r="K1536" t="str">
        <f>VLOOKUP(tblSalaries[[#This Row],[Where do you work]],tblCountries[[Actual]:[Mapping]],2,FALSE)</f>
        <v>USA</v>
      </c>
      <c r="L1536" t="s">
        <v>9</v>
      </c>
      <c r="M1536">
        <v>1</v>
      </c>
    </row>
    <row r="1537" spans="2:13" ht="15" customHeight="1">
      <c r="B1537" t="s">
        <v>3540</v>
      </c>
      <c r="C1537" s="1">
        <v>41061.074803240743</v>
      </c>
      <c r="D1537" s="4">
        <v>15000</v>
      </c>
      <c r="E1537">
        <v>15000</v>
      </c>
      <c r="F1537" t="s">
        <v>6</v>
      </c>
      <c r="G1537" s="8">
        <f>tblSalaries[[#This Row],[clean Salary (in local currency)]]*VLOOKUP(tblSalaries[[#This Row],[Currency]],tblXrate[],2,FALSE)</f>
        <v>15000</v>
      </c>
      <c r="H1537" t="s">
        <v>955</v>
      </c>
      <c r="I1537" t="s">
        <v>20</v>
      </c>
      <c r="J1537" t="s">
        <v>15</v>
      </c>
      <c r="K1537" t="str">
        <f>VLOOKUP(tblSalaries[[#This Row],[Where do you work]],tblCountries[[Actual]:[Mapping]],2,FALSE)</f>
        <v>USA</v>
      </c>
      <c r="L1537" t="s">
        <v>13</v>
      </c>
      <c r="M1537">
        <v>8</v>
      </c>
    </row>
    <row r="1538" spans="2:13" ht="15" customHeight="1">
      <c r="B1538" t="s">
        <v>3541</v>
      </c>
      <c r="C1538" s="1">
        <v>41061.106273148151</v>
      </c>
      <c r="D1538" s="4">
        <v>31200</v>
      </c>
      <c r="E1538">
        <v>31200</v>
      </c>
      <c r="F1538" t="s">
        <v>6</v>
      </c>
      <c r="G1538" s="8">
        <f>tblSalaries[[#This Row],[clean Salary (in local currency)]]*VLOOKUP(tblSalaries[[#This Row],[Currency]],tblXrate[],2,FALSE)</f>
        <v>31200</v>
      </c>
      <c r="H1538" t="s">
        <v>153</v>
      </c>
      <c r="I1538" t="s">
        <v>20</v>
      </c>
      <c r="J1538" t="s">
        <v>15</v>
      </c>
      <c r="K1538" t="str">
        <f>VLOOKUP(tblSalaries[[#This Row],[Where do you work]],tblCountries[[Actual]:[Mapping]],2,FALSE)</f>
        <v>USA</v>
      </c>
      <c r="L1538" t="s">
        <v>9</v>
      </c>
      <c r="M1538">
        <v>15</v>
      </c>
    </row>
    <row r="1539" spans="2:13" ht="15" customHeight="1">
      <c r="B1539" t="s">
        <v>3542</v>
      </c>
      <c r="C1539" s="1">
        <v>41061.115520833337</v>
      </c>
      <c r="D1539" s="4" t="s">
        <v>457</v>
      </c>
      <c r="E1539">
        <v>500000</v>
      </c>
      <c r="F1539" t="s">
        <v>40</v>
      </c>
      <c r="G1539" s="8">
        <f>tblSalaries[[#This Row],[clean Salary (in local currency)]]*VLOOKUP(tblSalaries[[#This Row],[Currency]],tblXrate[],2,FALSE)</f>
        <v>8903.9583437212841</v>
      </c>
      <c r="H1539" t="s">
        <v>243</v>
      </c>
      <c r="I1539" t="s">
        <v>20</v>
      </c>
      <c r="J1539" t="s">
        <v>8</v>
      </c>
      <c r="K1539" t="str">
        <f>VLOOKUP(tblSalaries[[#This Row],[Where do you work]],tblCountries[[Actual]:[Mapping]],2,FALSE)</f>
        <v>India</v>
      </c>
      <c r="L1539" t="s">
        <v>9</v>
      </c>
      <c r="M1539">
        <v>9</v>
      </c>
    </row>
    <row r="1540" spans="2:13" ht="15" customHeight="1">
      <c r="B1540" t="s">
        <v>3543</v>
      </c>
      <c r="C1540" s="1">
        <v>41061.125740740739</v>
      </c>
      <c r="D1540" s="4">
        <v>1320</v>
      </c>
      <c r="E1540">
        <v>15840</v>
      </c>
      <c r="F1540" t="s">
        <v>6</v>
      </c>
      <c r="G1540" s="8">
        <f>tblSalaries[[#This Row],[clean Salary (in local currency)]]*VLOOKUP(tblSalaries[[#This Row],[Currency]],tblXrate[],2,FALSE)</f>
        <v>15840</v>
      </c>
      <c r="H1540" t="s">
        <v>1721</v>
      </c>
      <c r="I1540" t="s">
        <v>20</v>
      </c>
      <c r="J1540" t="s">
        <v>1722</v>
      </c>
      <c r="K1540" t="str">
        <f>VLOOKUP(tblSalaries[[#This Row],[Where do you work]],tblCountries[[Actual]:[Mapping]],2,FALSE)</f>
        <v>Peru</v>
      </c>
      <c r="L1540" t="s">
        <v>13</v>
      </c>
      <c r="M1540">
        <v>8</v>
      </c>
    </row>
    <row r="1541" spans="2:13" ht="15" customHeight="1">
      <c r="B1541" t="s">
        <v>3544</v>
      </c>
      <c r="C1541" s="1">
        <v>41061.130219907405</v>
      </c>
      <c r="D1541" s="4" t="s">
        <v>1723</v>
      </c>
      <c r="E1541">
        <v>850000</v>
      </c>
      <c r="F1541" t="s">
        <v>40</v>
      </c>
      <c r="G1541" s="8">
        <f>tblSalaries[[#This Row],[clean Salary (in local currency)]]*VLOOKUP(tblSalaries[[#This Row],[Currency]],tblXrate[],2,FALSE)</f>
        <v>15136.729184326183</v>
      </c>
      <c r="H1541" t="s">
        <v>1724</v>
      </c>
      <c r="I1541" t="s">
        <v>20</v>
      </c>
      <c r="J1541" t="s">
        <v>8</v>
      </c>
      <c r="K1541" t="str">
        <f>VLOOKUP(tblSalaries[[#This Row],[Where do you work]],tblCountries[[Actual]:[Mapping]],2,FALSE)</f>
        <v>India</v>
      </c>
      <c r="L1541" t="s">
        <v>9</v>
      </c>
      <c r="M1541">
        <v>5</v>
      </c>
    </row>
    <row r="1542" spans="2:13" ht="15" customHeight="1">
      <c r="B1542" t="s">
        <v>3545</v>
      </c>
      <c r="C1542" s="1">
        <v>41061.174212962964</v>
      </c>
      <c r="D1542" s="4">
        <v>41000</v>
      </c>
      <c r="E1542">
        <v>41000</v>
      </c>
      <c r="F1542" t="s">
        <v>6</v>
      </c>
      <c r="G1542" s="8">
        <f>tblSalaries[[#This Row],[clean Salary (in local currency)]]*VLOOKUP(tblSalaries[[#This Row],[Currency]],tblXrate[],2,FALSE)</f>
        <v>41000</v>
      </c>
      <c r="H1542" t="s">
        <v>1180</v>
      </c>
      <c r="I1542" t="s">
        <v>356</v>
      </c>
      <c r="J1542" t="s">
        <v>15</v>
      </c>
      <c r="K1542" t="str">
        <f>VLOOKUP(tblSalaries[[#This Row],[Where do you work]],tblCountries[[Actual]:[Mapping]],2,FALSE)</f>
        <v>USA</v>
      </c>
      <c r="L1542" t="s">
        <v>9</v>
      </c>
      <c r="M1542">
        <v>10</v>
      </c>
    </row>
    <row r="1543" spans="2:13" ht="15" customHeight="1">
      <c r="B1543" t="s">
        <v>3546</v>
      </c>
      <c r="C1543" s="1">
        <v>41061.197557870371</v>
      </c>
      <c r="D1543" s="4">
        <v>11000</v>
      </c>
      <c r="E1543">
        <v>11000</v>
      </c>
      <c r="F1543" t="s">
        <v>6</v>
      </c>
      <c r="G1543" s="8">
        <f>tblSalaries[[#This Row],[clean Salary (in local currency)]]*VLOOKUP(tblSalaries[[#This Row],[Currency]],tblXrate[],2,FALSE)</f>
        <v>11000</v>
      </c>
      <c r="H1543" t="s">
        <v>754</v>
      </c>
      <c r="I1543" t="s">
        <v>52</v>
      </c>
      <c r="J1543" t="s">
        <v>1031</v>
      </c>
      <c r="K1543" t="str">
        <f>VLOOKUP(tblSalaries[[#This Row],[Where do you work]],tblCountries[[Actual]:[Mapping]],2,FALSE)</f>
        <v>Mexico</v>
      </c>
      <c r="L1543" t="s">
        <v>9</v>
      </c>
      <c r="M1543">
        <v>2</v>
      </c>
    </row>
    <row r="1544" spans="2:13" ht="15" customHeight="1">
      <c r="B1544" t="s">
        <v>3547</v>
      </c>
      <c r="C1544" s="1">
        <v>41061.230914351851</v>
      </c>
      <c r="D1544" s="4" t="s">
        <v>1725</v>
      </c>
      <c r="E1544">
        <v>35000</v>
      </c>
      <c r="F1544" t="s">
        <v>69</v>
      </c>
      <c r="G1544" s="8">
        <f>tblSalaries[[#This Row],[clean Salary (in local currency)]]*VLOOKUP(tblSalaries[[#This Row],[Currency]],tblXrate[],2,FALSE)</f>
        <v>55166.239522354947</v>
      </c>
      <c r="H1544" t="s">
        <v>1726</v>
      </c>
      <c r="I1544" t="s">
        <v>4001</v>
      </c>
      <c r="J1544" t="s">
        <v>71</v>
      </c>
      <c r="K1544" t="str">
        <f>VLOOKUP(tblSalaries[[#This Row],[Where do you work]],tblCountries[[Actual]:[Mapping]],2,FALSE)</f>
        <v>UK</v>
      </c>
      <c r="L1544" t="s">
        <v>18</v>
      </c>
      <c r="M1544">
        <v>30</v>
      </c>
    </row>
    <row r="1545" spans="2:13" ht="15" customHeight="1">
      <c r="B1545" t="s">
        <v>3548</v>
      </c>
      <c r="C1545" s="1">
        <v>41061.234398148146</v>
      </c>
      <c r="D1545" s="4">
        <v>240000</v>
      </c>
      <c r="E1545">
        <v>240000</v>
      </c>
      <c r="F1545" t="s">
        <v>3951</v>
      </c>
      <c r="G1545" s="8">
        <f>tblSalaries[[#This Row],[clean Salary (in local currency)]]*VLOOKUP(tblSalaries[[#This Row],[Currency]],tblXrate[],2,FALSE)</f>
        <v>5689.2125418690484</v>
      </c>
      <c r="H1545" t="s">
        <v>1727</v>
      </c>
      <c r="I1545" t="s">
        <v>52</v>
      </c>
      <c r="J1545" t="s">
        <v>347</v>
      </c>
      <c r="K1545" t="str">
        <f>VLOOKUP(tblSalaries[[#This Row],[Where do you work]],tblCountries[[Actual]:[Mapping]],2,FALSE)</f>
        <v>Philippines</v>
      </c>
      <c r="L1545" t="s">
        <v>9</v>
      </c>
      <c r="M1545">
        <v>15</v>
      </c>
    </row>
    <row r="1546" spans="2:13" ht="15" customHeight="1">
      <c r="B1546" t="s">
        <v>3549</v>
      </c>
      <c r="C1546" s="1">
        <v>41061.244571759256</v>
      </c>
      <c r="D1546" s="4">
        <v>17728.57</v>
      </c>
      <c r="E1546">
        <v>17728</v>
      </c>
      <c r="F1546" t="s">
        <v>6</v>
      </c>
      <c r="G1546" s="8">
        <f>tblSalaries[[#This Row],[clean Salary (in local currency)]]*VLOOKUP(tblSalaries[[#This Row],[Currency]],tblXrate[],2,FALSE)</f>
        <v>17728</v>
      </c>
      <c r="H1546" t="s">
        <v>466</v>
      </c>
      <c r="I1546" t="s">
        <v>20</v>
      </c>
      <c r="J1546" t="s">
        <v>166</v>
      </c>
      <c r="K1546" t="str">
        <f>VLOOKUP(tblSalaries[[#This Row],[Where do you work]],tblCountries[[Actual]:[Mapping]],2,FALSE)</f>
        <v>Mexico</v>
      </c>
      <c r="L1546" t="s">
        <v>9</v>
      </c>
      <c r="M1546">
        <v>3</v>
      </c>
    </row>
    <row r="1547" spans="2:13" ht="15" customHeight="1">
      <c r="B1547" t="s">
        <v>3550</v>
      </c>
      <c r="C1547" s="1">
        <v>41061.247453703705</v>
      </c>
      <c r="D1547" s="4" t="s">
        <v>1728</v>
      </c>
      <c r="E1547">
        <v>120000</v>
      </c>
      <c r="F1547" t="s">
        <v>1729</v>
      </c>
      <c r="G1547" s="8">
        <f>tblSalaries[[#This Row],[clean Salary (in local currency)]]*VLOOKUP(tblSalaries[[#This Row],[Currency]],tblXrate[],2,FALSE)</f>
        <v>13745.704467353951</v>
      </c>
      <c r="H1547" t="s">
        <v>1730</v>
      </c>
      <c r="I1547" t="s">
        <v>488</v>
      </c>
      <c r="J1547" t="s">
        <v>1731</v>
      </c>
      <c r="K1547" t="str">
        <f>VLOOKUP(tblSalaries[[#This Row],[Where do you work]],tblCountries[[Actual]:[Mapping]],2,FALSE)</f>
        <v>Morocco</v>
      </c>
      <c r="L1547" t="s">
        <v>13</v>
      </c>
      <c r="M1547">
        <v>8</v>
      </c>
    </row>
    <row r="1548" spans="2:13" ht="15" customHeight="1">
      <c r="B1548" t="s">
        <v>3551</v>
      </c>
      <c r="C1548" s="1">
        <v>41061.262025462966</v>
      </c>
      <c r="D1548" s="4">
        <v>50000</v>
      </c>
      <c r="E1548">
        <v>50000</v>
      </c>
      <c r="F1548" t="s">
        <v>6</v>
      </c>
      <c r="G1548" s="8">
        <f>tblSalaries[[#This Row],[clean Salary (in local currency)]]*VLOOKUP(tblSalaries[[#This Row],[Currency]],tblXrate[],2,FALSE)</f>
        <v>50000</v>
      </c>
      <c r="H1548" t="s">
        <v>1369</v>
      </c>
      <c r="I1548" t="s">
        <v>310</v>
      </c>
      <c r="J1548" t="s">
        <v>15</v>
      </c>
      <c r="K1548" t="str">
        <f>VLOOKUP(tblSalaries[[#This Row],[Where do you work]],tblCountries[[Actual]:[Mapping]],2,FALSE)</f>
        <v>USA</v>
      </c>
      <c r="L1548" t="s">
        <v>9</v>
      </c>
      <c r="M1548">
        <v>15</v>
      </c>
    </row>
    <row r="1549" spans="2:13" ht="15" customHeight="1">
      <c r="B1549" t="s">
        <v>3552</v>
      </c>
      <c r="C1549" s="1">
        <v>41061.272094907406</v>
      </c>
      <c r="D1549" s="4">
        <v>80000</v>
      </c>
      <c r="E1549">
        <v>80000</v>
      </c>
      <c r="F1549" t="s">
        <v>86</v>
      </c>
      <c r="G1549" s="8">
        <f>tblSalaries[[#This Row],[clean Salary (in local currency)]]*VLOOKUP(tblSalaries[[#This Row],[Currency]],tblXrate[],2,FALSE)</f>
        <v>78668.921842426149</v>
      </c>
      <c r="H1549" t="s">
        <v>1732</v>
      </c>
      <c r="I1549" t="s">
        <v>20</v>
      </c>
      <c r="J1549" t="s">
        <v>88</v>
      </c>
      <c r="K1549" t="str">
        <f>VLOOKUP(tblSalaries[[#This Row],[Where do you work]],tblCountries[[Actual]:[Mapping]],2,FALSE)</f>
        <v>Canada</v>
      </c>
      <c r="L1549" t="s">
        <v>9</v>
      </c>
      <c r="M1549">
        <v>7</v>
      </c>
    </row>
    <row r="1550" spans="2:13" ht="15" customHeight="1">
      <c r="B1550" t="s">
        <v>3553</v>
      </c>
      <c r="C1550" s="1">
        <v>41061.287407407406</v>
      </c>
      <c r="D1550" s="4">
        <v>85000</v>
      </c>
      <c r="E1550">
        <v>85000</v>
      </c>
      <c r="F1550" t="s">
        <v>6</v>
      </c>
      <c r="G1550" s="8">
        <f>tblSalaries[[#This Row],[clean Salary (in local currency)]]*VLOOKUP(tblSalaries[[#This Row],[Currency]],tblXrate[],2,FALSE)</f>
        <v>85000</v>
      </c>
      <c r="H1550" t="s">
        <v>1733</v>
      </c>
      <c r="I1550" t="s">
        <v>3999</v>
      </c>
      <c r="J1550" t="s">
        <v>15</v>
      </c>
      <c r="K1550" t="str">
        <f>VLOOKUP(tblSalaries[[#This Row],[Where do you work]],tblCountries[[Actual]:[Mapping]],2,FALSE)</f>
        <v>USA</v>
      </c>
      <c r="L1550" t="s">
        <v>9</v>
      </c>
      <c r="M1550">
        <v>10</v>
      </c>
    </row>
    <row r="1551" spans="2:13" ht="15" customHeight="1">
      <c r="B1551" t="s">
        <v>3554</v>
      </c>
      <c r="C1551" s="1">
        <v>41061.30736111111</v>
      </c>
      <c r="D1551" s="4">
        <v>100000</v>
      </c>
      <c r="E1551">
        <v>100000</v>
      </c>
      <c r="F1551" t="s">
        <v>82</v>
      </c>
      <c r="G1551" s="8">
        <f>tblSalaries[[#This Row],[clean Salary (in local currency)]]*VLOOKUP(tblSalaries[[#This Row],[Currency]],tblXrate[],2,FALSE)</f>
        <v>101990.96564026357</v>
      </c>
      <c r="H1551" t="s">
        <v>772</v>
      </c>
      <c r="I1551" t="s">
        <v>52</v>
      </c>
      <c r="J1551" t="s">
        <v>84</v>
      </c>
      <c r="K1551" t="str">
        <f>VLOOKUP(tblSalaries[[#This Row],[Where do you work]],tblCountries[[Actual]:[Mapping]],2,FALSE)</f>
        <v>Australia</v>
      </c>
      <c r="L1551" t="s">
        <v>9</v>
      </c>
      <c r="M1551">
        <v>20</v>
      </c>
    </row>
    <row r="1552" spans="2:13" ht="15" customHeight="1">
      <c r="B1552" t="s">
        <v>3555</v>
      </c>
      <c r="C1552" s="1">
        <v>41061.337893518517</v>
      </c>
      <c r="D1552" s="4" t="s">
        <v>1734</v>
      </c>
      <c r="E1552">
        <v>5650000</v>
      </c>
      <c r="F1552" t="s">
        <v>40</v>
      </c>
      <c r="G1552" s="8">
        <f>tblSalaries[[#This Row],[clean Salary (in local currency)]]*VLOOKUP(tblSalaries[[#This Row],[Currency]],tblXrate[],2,FALSE)</f>
        <v>100614.72928405051</v>
      </c>
      <c r="H1552" t="s">
        <v>360</v>
      </c>
      <c r="I1552" t="s">
        <v>3999</v>
      </c>
      <c r="J1552" t="s">
        <v>8</v>
      </c>
      <c r="K1552" t="str">
        <f>VLOOKUP(tblSalaries[[#This Row],[Where do you work]],tblCountries[[Actual]:[Mapping]],2,FALSE)</f>
        <v>India</v>
      </c>
      <c r="L1552" t="s">
        <v>18</v>
      </c>
      <c r="M1552">
        <v>6</v>
      </c>
    </row>
    <row r="1553" spans="2:13" ht="15" customHeight="1">
      <c r="B1553" t="s">
        <v>3556</v>
      </c>
      <c r="C1553" s="1">
        <v>41061.369803240741</v>
      </c>
      <c r="D1553" s="4">
        <v>85000</v>
      </c>
      <c r="E1553">
        <v>85000</v>
      </c>
      <c r="F1553" t="s">
        <v>82</v>
      </c>
      <c r="G1553" s="8">
        <f>tblSalaries[[#This Row],[clean Salary (in local currency)]]*VLOOKUP(tblSalaries[[#This Row],[Currency]],tblXrate[],2,FALSE)</f>
        <v>86692.320794224041</v>
      </c>
      <c r="H1553" t="s">
        <v>1735</v>
      </c>
      <c r="I1553" t="s">
        <v>20</v>
      </c>
      <c r="J1553" t="s">
        <v>84</v>
      </c>
      <c r="K1553" t="str">
        <f>VLOOKUP(tblSalaries[[#This Row],[Where do you work]],tblCountries[[Actual]:[Mapping]],2,FALSE)</f>
        <v>Australia</v>
      </c>
      <c r="L1553" t="s">
        <v>9</v>
      </c>
      <c r="M1553">
        <v>30</v>
      </c>
    </row>
    <row r="1554" spans="2:13" ht="15" customHeight="1">
      <c r="B1554" t="s">
        <v>3557</v>
      </c>
      <c r="C1554" s="1">
        <v>41061.45517361111</v>
      </c>
      <c r="D1554" s="4" t="s">
        <v>1736</v>
      </c>
      <c r="E1554">
        <v>120000</v>
      </c>
      <c r="F1554" t="s">
        <v>82</v>
      </c>
      <c r="G1554" s="8">
        <f>tblSalaries[[#This Row],[clean Salary (in local currency)]]*VLOOKUP(tblSalaries[[#This Row],[Currency]],tblXrate[],2,FALSE)</f>
        <v>122389.15876831629</v>
      </c>
      <c r="H1554" t="s">
        <v>855</v>
      </c>
      <c r="I1554" t="s">
        <v>20</v>
      </c>
      <c r="J1554" t="s">
        <v>84</v>
      </c>
      <c r="K1554" t="str">
        <f>VLOOKUP(tblSalaries[[#This Row],[Where do you work]],tblCountries[[Actual]:[Mapping]],2,FALSE)</f>
        <v>Australia</v>
      </c>
      <c r="L1554" t="s">
        <v>18</v>
      </c>
      <c r="M1554">
        <v>5</v>
      </c>
    </row>
    <row r="1555" spans="2:13" ht="15" customHeight="1">
      <c r="B1555" t="s">
        <v>3558</v>
      </c>
      <c r="C1555" s="1">
        <v>41061.456932870373</v>
      </c>
      <c r="D1555" s="4" t="s">
        <v>419</v>
      </c>
      <c r="E1555">
        <v>360000</v>
      </c>
      <c r="F1555" t="s">
        <v>40</v>
      </c>
      <c r="G1555" s="8">
        <f>tblSalaries[[#This Row],[clean Salary (in local currency)]]*VLOOKUP(tblSalaries[[#This Row],[Currency]],tblXrate[],2,FALSE)</f>
        <v>6410.8500074793246</v>
      </c>
      <c r="H1555" t="s">
        <v>1737</v>
      </c>
      <c r="I1555" t="s">
        <v>52</v>
      </c>
      <c r="J1555" t="s">
        <v>8</v>
      </c>
      <c r="K1555" t="str">
        <f>VLOOKUP(tblSalaries[[#This Row],[Where do you work]],tblCountries[[Actual]:[Mapping]],2,FALSE)</f>
        <v>India</v>
      </c>
      <c r="L1555" t="s">
        <v>18</v>
      </c>
      <c r="M1555">
        <v>8</v>
      </c>
    </row>
    <row r="1556" spans="2:13" ht="15" customHeight="1">
      <c r="B1556" t="s">
        <v>3559</v>
      </c>
      <c r="C1556" s="1">
        <v>41061.543958333335</v>
      </c>
      <c r="D1556" s="4">
        <v>44000</v>
      </c>
      <c r="E1556">
        <v>44000</v>
      </c>
      <c r="F1556" t="s">
        <v>6</v>
      </c>
      <c r="G1556" s="8">
        <f>tblSalaries[[#This Row],[clean Salary (in local currency)]]*VLOOKUP(tblSalaries[[#This Row],[Currency]],tblXrate[],2,FALSE)</f>
        <v>44000</v>
      </c>
      <c r="H1556" t="s">
        <v>1738</v>
      </c>
      <c r="I1556" t="s">
        <v>20</v>
      </c>
      <c r="J1556" t="s">
        <v>15</v>
      </c>
      <c r="K1556" t="str">
        <f>VLOOKUP(tblSalaries[[#This Row],[Where do you work]],tblCountries[[Actual]:[Mapping]],2,FALSE)</f>
        <v>USA</v>
      </c>
      <c r="L1556" t="s">
        <v>9</v>
      </c>
      <c r="M1556">
        <v>3.5</v>
      </c>
    </row>
    <row r="1557" spans="2:13" ht="15" customHeight="1">
      <c r="B1557" t="s">
        <v>3560</v>
      </c>
      <c r="C1557" s="1">
        <v>41061.606030092589</v>
      </c>
      <c r="D1557" s="4">
        <v>250000</v>
      </c>
      <c r="E1557">
        <v>250000</v>
      </c>
      <c r="F1557" t="s">
        <v>40</v>
      </c>
      <c r="G1557" s="8">
        <f>tblSalaries[[#This Row],[clean Salary (in local currency)]]*VLOOKUP(tblSalaries[[#This Row],[Currency]],tblXrate[],2,FALSE)</f>
        <v>4451.9791718606421</v>
      </c>
      <c r="H1557" t="s">
        <v>1739</v>
      </c>
      <c r="I1557" t="s">
        <v>279</v>
      </c>
      <c r="J1557" t="s">
        <v>8</v>
      </c>
      <c r="K1557" t="str">
        <f>VLOOKUP(tblSalaries[[#This Row],[Where do you work]],tblCountries[[Actual]:[Mapping]],2,FALSE)</f>
        <v>India</v>
      </c>
      <c r="L1557" t="s">
        <v>9</v>
      </c>
      <c r="M1557">
        <v>2.5</v>
      </c>
    </row>
    <row r="1558" spans="2:13" ht="15" customHeight="1">
      <c r="B1558" t="s">
        <v>3561</v>
      </c>
      <c r="C1558" s="1">
        <v>41061.618530092594</v>
      </c>
      <c r="D1558" s="4">
        <v>4500</v>
      </c>
      <c r="E1558">
        <v>4500</v>
      </c>
      <c r="F1558" t="s">
        <v>6</v>
      </c>
      <c r="G1558" s="8">
        <f>tblSalaries[[#This Row],[clean Salary (in local currency)]]*VLOOKUP(tblSalaries[[#This Row],[Currency]],tblXrate[],2,FALSE)</f>
        <v>4500</v>
      </c>
      <c r="H1558" t="s">
        <v>1740</v>
      </c>
      <c r="I1558" t="s">
        <v>20</v>
      </c>
      <c r="J1558" t="s">
        <v>17</v>
      </c>
      <c r="K1558" t="str">
        <f>VLOOKUP(tblSalaries[[#This Row],[Where do you work]],tblCountries[[Actual]:[Mapping]],2,FALSE)</f>
        <v>Pakistan</v>
      </c>
      <c r="L1558" t="s">
        <v>9</v>
      </c>
      <c r="M1558">
        <v>6</v>
      </c>
    </row>
    <row r="1559" spans="2:13" ht="15" customHeight="1">
      <c r="B1559" t="s">
        <v>3562</v>
      </c>
      <c r="C1559" s="1">
        <v>41061.631562499999</v>
      </c>
      <c r="D1559" s="4">
        <v>1700000</v>
      </c>
      <c r="E1559">
        <v>1700000</v>
      </c>
      <c r="F1559" t="s">
        <v>40</v>
      </c>
      <c r="G1559" s="8">
        <f>tblSalaries[[#This Row],[clean Salary (in local currency)]]*VLOOKUP(tblSalaries[[#This Row],[Currency]],tblXrate[],2,FALSE)</f>
        <v>30273.458368652366</v>
      </c>
      <c r="H1559" t="s">
        <v>1741</v>
      </c>
      <c r="I1559" t="s">
        <v>4001</v>
      </c>
      <c r="J1559" t="s">
        <v>8</v>
      </c>
      <c r="K1559" t="str">
        <f>VLOOKUP(tblSalaries[[#This Row],[Where do you work]],tblCountries[[Actual]:[Mapping]],2,FALSE)</f>
        <v>India</v>
      </c>
      <c r="L1559" t="s">
        <v>9</v>
      </c>
      <c r="M1559">
        <v>6</v>
      </c>
    </row>
    <row r="1560" spans="2:13" ht="15" customHeight="1">
      <c r="B1560" t="s">
        <v>3563</v>
      </c>
      <c r="C1560" s="1">
        <v>41061.652314814812</v>
      </c>
      <c r="D1560" s="4" t="s">
        <v>1742</v>
      </c>
      <c r="E1560">
        <v>52000</v>
      </c>
      <c r="F1560" t="s">
        <v>6</v>
      </c>
      <c r="G1560" s="8">
        <f>tblSalaries[[#This Row],[clean Salary (in local currency)]]*VLOOKUP(tblSalaries[[#This Row],[Currency]],tblXrate[],2,FALSE)</f>
        <v>52000</v>
      </c>
      <c r="H1560" t="s">
        <v>523</v>
      </c>
      <c r="I1560" t="s">
        <v>20</v>
      </c>
      <c r="J1560" t="s">
        <v>15</v>
      </c>
      <c r="K1560" t="str">
        <f>VLOOKUP(tblSalaries[[#This Row],[Where do you work]],tblCountries[[Actual]:[Mapping]],2,FALSE)</f>
        <v>USA</v>
      </c>
      <c r="L1560" t="s">
        <v>13</v>
      </c>
      <c r="M1560">
        <v>5</v>
      </c>
    </row>
    <row r="1561" spans="2:13" ht="15" customHeight="1">
      <c r="B1561" t="s">
        <v>3564</v>
      </c>
      <c r="C1561" s="1">
        <v>41061.755636574075</v>
      </c>
      <c r="D1561" s="4" t="s">
        <v>1743</v>
      </c>
      <c r="E1561">
        <v>75000</v>
      </c>
      <c r="F1561" t="s">
        <v>6</v>
      </c>
      <c r="G1561" s="8">
        <f>tblSalaries[[#This Row],[clean Salary (in local currency)]]*VLOOKUP(tblSalaries[[#This Row],[Currency]],tblXrate[],2,FALSE)</f>
        <v>75000</v>
      </c>
      <c r="H1561" t="s">
        <v>356</v>
      </c>
      <c r="I1561" t="s">
        <v>356</v>
      </c>
      <c r="J1561" t="s">
        <v>24</v>
      </c>
      <c r="K1561" t="str">
        <f>VLOOKUP(tblSalaries[[#This Row],[Where do you work]],tblCountries[[Actual]:[Mapping]],2,FALSE)</f>
        <v>Germany</v>
      </c>
      <c r="L1561" t="s">
        <v>18</v>
      </c>
      <c r="M1561">
        <v>9</v>
      </c>
    </row>
    <row r="1562" spans="2:13" ht="15" customHeight="1">
      <c r="B1562" t="s">
        <v>3565</v>
      </c>
      <c r="C1562" s="1">
        <v>41061.762858796297</v>
      </c>
      <c r="D1562" s="4" t="s">
        <v>1744</v>
      </c>
      <c r="E1562">
        <v>1000000</v>
      </c>
      <c r="F1562" t="s">
        <v>40</v>
      </c>
      <c r="G1562" s="8">
        <f>tblSalaries[[#This Row],[clean Salary (in local currency)]]*VLOOKUP(tblSalaries[[#This Row],[Currency]],tblXrate[],2,FALSE)</f>
        <v>17807.916687442568</v>
      </c>
      <c r="H1562" t="s">
        <v>72</v>
      </c>
      <c r="I1562" t="s">
        <v>20</v>
      </c>
      <c r="J1562" t="s">
        <v>8</v>
      </c>
      <c r="K1562" t="str">
        <f>VLOOKUP(tblSalaries[[#This Row],[Where do you work]],tblCountries[[Actual]:[Mapping]],2,FALSE)</f>
        <v>India</v>
      </c>
      <c r="L1562" t="s">
        <v>13</v>
      </c>
      <c r="M1562">
        <v>4</v>
      </c>
    </row>
    <row r="1563" spans="2:13" ht="15" customHeight="1">
      <c r="B1563" t="s">
        <v>3566</v>
      </c>
      <c r="C1563" s="1">
        <v>41061.790763888886</v>
      </c>
      <c r="D1563" s="4">
        <v>177600</v>
      </c>
      <c r="E1563">
        <v>177600</v>
      </c>
      <c r="F1563" t="s">
        <v>6</v>
      </c>
      <c r="G1563" s="8">
        <f>tblSalaries[[#This Row],[clean Salary (in local currency)]]*VLOOKUP(tblSalaries[[#This Row],[Currency]],tblXrate[],2,FALSE)</f>
        <v>177600</v>
      </c>
      <c r="H1563" t="s">
        <v>310</v>
      </c>
      <c r="I1563" t="s">
        <v>310</v>
      </c>
      <c r="J1563" t="s">
        <v>1745</v>
      </c>
      <c r="K1563" t="str">
        <f>VLOOKUP(tblSalaries[[#This Row],[Where do you work]],tblCountries[[Actual]:[Mapping]],2,FALSE)</f>
        <v>Lesotho</v>
      </c>
      <c r="L1563" t="s">
        <v>9</v>
      </c>
      <c r="M1563">
        <v>6</v>
      </c>
    </row>
    <row r="1564" spans="2:13" ht="15" customHeight="1">
      <c r="B1564" t="s">
        <v>3567</v>
      </c>
      <c r="C1564" s="1">
        <v>41061.82136574074</v>
      </c>
      <c r="D1564" s="4">
        <v>650000</v>
      </c>
      <c r="E1564">
        <v>650000</v>
      </c>
      <c r="F1564" t="s">
        <v>40</v>
      </c>
      <c r="G1564" s="8">
        <f>tblSalaries[[#This Row],[clean Salary (in local currency)]]*VLOOKUP(tblSalaries[[#This Row],[Currency]],tblXrate[],2,FALSE)</f>
        <v>11575.14584683767</v>
      </c>
      <c r="H1564" t="s">
        <v>616</v>
      </c>
      <c r="I1564" t="s">
        <v>20</v>
      </c>
      <c r="J1564" t="s">
        <v>8</v>
      </c>
      <c r="K1564" t="str">
        <f>VLOOKUP(tblSalaries[[#This Row],[Where do you work]],tblCountries[[Actual]:[Mapping]],2,FALSE)</f>
        <v>India</v>
      </c>
      <c r="L1564" t="s">
        <v>9</v>
      </c>
      <c r="M1564">
        <v>5</v>
      </c>
    </row>
    <row r="1565" spans="2:13" ht="15" customHeight="1">
      <c r="B1565" t="s">
        <v>3568</v>
      </c>
      <c r="C1565" s="1">
        <v>41061.823993055557</v>
      </c>
      <c r="D1565" s="4" t="s">
        <v>1746</v>
      </c>
      <c r="E1565">
        <v>21000</v>
      </c>
      <c r="F1565" t="s">
        <v>22</v>
      </c>
      <c r="G1565" s="8">
        <f>tblSalaries[[#This Row],[clean Salary (in local currency)]]*VLOOKUP(tblSalaries[[#This Row],[Currency]],tblXrate[],2,FALSE)</f>
        <v>26678.388218823762</v>
      </c>
      <c r="H1565" t="s">
        <v>1747</v>
      </c>
      <c r="I1565" t="s">
        <v>52</v>
      </c>
      <c r="J1565" t="s">
        <v>30</v>
      </c>
      <c r="K1565" t="str">
        <f>VLOOKUP(tblSalaries[[#This Row],[Where do you work]],tblCountries[[Actual]:[Mapping]],2,FALSE)</f>
        <v>Portugal</v>
      </c>
      <c r="L1565" t="s">
        <v>9</v>
      </c>
      <c r="M1565">
        <v>10</v>
      </c>
    </row>
    <row r="1566" spans="2:13" ht="15" customHeight="1">
      <c r="B1566" t="s">
        <v>3569</v>
      </c>
      <c r="C1566" s="1">
        <v>41061.831770833334</v>
      </c>
      <c r="D1566" s="4" t="s">
        <v>1310</v>
      </c>
      <c r="E1566">
        <v>80000</v>
      </c>
      <c r="F1566" t="s">
        <v>69</v>
      </c>
      <c r="G1566" s="8">
        <f>tblSalaries[[#This Row],[clean Salary (in local currency)]]*VLOOKUP(tblSalaries[[#This Row],[Currency]],tblXrate[],2,FALSE)</f>
        <v>126094.26176538273</v>
      </c>
      <c r="H1566" t="s">
        <v>1748</v>
      </c>
      <c r="I1566" t="s">
        <v>356</v>
      </c>
      <c r="J1566" t="s">
        <v>71</v>
      </c>
      <c r="K1566" t="str">
        <f>VLOOKUP(tblSalaries[[#This Row],[Where do you work]],tblCountries[[Actual]:[Mapping]],2,FALSE)</f>
        <v>UK</v>
      </c>
      <c r="L1566" t="s">
        <v>9</v>
      </c>
      <c r="M1566">
        <v>12</v>
      </c>
    </row>
    <row r="1567" spans="2:13" ht="15" customHeight="1">
      <c r="B1567" t="s">
        <v>3570</v>
      </c>
      <c r="C1567" s="1">
        <v>41061.841921296298</v>
      </c>
      <c r="D1567" s="4" t="s">
        <v>1749</v>
      </c>
      <c r="E1567">
        <v>6000</v>
      </c>
      <c r="F1567" t="s">
        <v>6</v>
      </c>
      <c r="G1567" s="8">
        <f>tblSalaries[[#This Row],[clean Salary (in local currency)]]*VLOOKUP(tblSalaries[[#This Row],[Currency]],tblXrate[],2,FALSE)</f>
        <v>6000</v>
      </c>
      <c r="H1567" t="s">
        <v>207</v>
      </c>
      <c r="I1567" t="s">
        <v>20</v>
      </c>
      <c r="J1567" t="s">
        <v>8</v>
      </c>
      <c r="K1567" t="str">
        <f>VLOOKUP(tblSalaries[[#This Row],[Where do you work]],tblCountries[[Actual]:[Mapping]],2,FALSE)</f>
        <v>India</v>
      </c>
      <c r="L1567" t="s">
        <v>9</v>
      </c>
      <c r="M1567">
        <v>2</v>
      </c>
    </row>
    <row r="1568" spans="2:13" ht="15" customHeight="1">
      <c r="B1568" t="s">
        <v>3571</v>
      </c>
      <c r="C1568" s="1">
        <v>41061.852349537039</v>
      </c>
      <c r="D1568" s="4">
        <v>10000</v>
      </c>
      <c r="E1568">
        <v>10000</v>
      </c>
      <c r="F1568" t="s">
        <v>6</v>
      </c>
      <c r="G1568" s="8">
        <f>tblSalaries[[#This Row],[clean Salary (in local currency)]]*VLOOKUP(tblSalaries[[#This Row],[Currency]],tblXrate[],2,FALSE)</f>
        <v>10000</v>
      </c>
      <c r="H1568" t="s">
        <v>360</v>
      </c>
      <c r="I1568" t="s">
        <v>3999</v>
      </c>
      <c r="J1568" t="s">
        <v>8</v>
      </c>
      <c r="K1568" t="str">
        <f>VLOOKUP(tblSalaries[[#This Row],[Where do you work]],tblCountries[[Actual]:[Mapping]],2,FALSE)</f>
        <v>India</v>
      </c>
      <c r="L1568" t="s">
        <v>13</v>
      </c>
      <c r="M1568">
        <v>6</v>
      </c>
    </row>
    <row r="1569" spans="2:13" ht="15" customHeight="1">
      <c r="B1569" t="s">
        <v>3572</v>
      </c>
      <c r="C1569" s="1">
        <v>41061.8596412037</v>
      </c>
      <c r="D1569" s="4">
        <v>50000</v>
      </c>
      <c r="E1569">
        <v>50000</v>
      </c>
      <c r="F1569" t="s">
        <v>6</v>
      </c>
      <c r="G1569" s="8">
        <f>tblSalaries[[#This Row],[clean Salary (in local currency)]]*VLOOKUP(tblSalaries[[#This Row],[Currency]],tblXrate[],2,FALSE)</f>
        <v>50000</v>
      </c>
      <c r="H1569" t="s">
        <v>481</v>
      </c>
      <c r="I1569" t="s">
        <v>20</v>
      </c>
      <c r="J1569" t="s">
        <v>15</v>
      </c>
      <c r="K1569" t="str">
        <f>VLOOKUP(tblSalaries[[#This Row],[Where do you work]],tblCountries[[Actual]:[Mapping]],2,FALSE)</f>
        <v>USA</v>
      </c>
      <c r="L1569" t="s">
        <v>13</v>
      </c>
      <c r="M1569">
        <v>2</v>
      </c>
    </row>
    <row r="1570" spans="2:13" ht="15" customHeight="1">
      <c r="B1570" t="s">
        <v>3573</v>
      </c>
      <c r="C1570" s="1">
        <v>41061.860381944447</v>
      </c>
      <c r="D1570" s="4">
        <v>10000</v>
      </c>
      <c r="E1570">
        <v>10000</v>
      </c>
      <c r="F1570" t="s">
        <v>6</v>
      </c>
      <c r="G1570" s="8">
        <f>tblSalaries[[#This Row],[clean Salary (in local currency)]]*VLOOKUP(tblSalaries[[#This Row],[Currency]],tblXrate[],2,FALSE)</f>
        <v>10000</v>
      </c>
      <c r="H1570" t="s">
        <v>1750</v>
      </c>
      <c r="I1570" t="s">
        <v>52</v>
      </c>
      <c r="J1570" t="s">
        <v>8</v>
      </c>
      <c r="K1570" t="str">
        <f>VLOOKUP(tblSalaries[[#This Row],[Where do you work]],tblCountries[[Actual]:[Mapping]],2,FALSE)</f>
        <v>India</v>
      </c>
      <c r="L1570" t="s">
        <v>13</v>
      </c>
      <c r="M1570">
        <v>12</v>
      </c>
    </row>
    <row r="1571" spans="2:13" ht="15" customHeight="1">
      <c r="B1571" t="s">
        <v>3574</v>
      </c>
      <c r="C1571" s="1">
        <v>41061.87023148148</v>
      </c>
      <c r="D1571" s="4">
        <v>50000</v>
      </c>
      <c r="E1571">
        <v>50000</v>
      </c>
      <c r="F1571" t="s">
        <v>6</v>
      </c>
      <c r="G1571" s="8">
        <f>tblSalaries[[#This Row],[clean Salary (in local currency)]]*VLOOKUP(tblSalaries[[#This Row],[Currency]],tblXrate[],2,FALSE)</f>
        <v>50000</v>
      </c>
      <c r="H1571" t="s">
        <v>1751</v>
      </c>
      <c r="I1571" t="s">
        <v>20</v>
      </c>
      <c r="J1571" t="s">
        <v>15</v>
      </c>
      <c r="K1571" t="str">
        <f>VLOOKUP(tblSalaries[[#This Row],[Where do you work]],tblCountries[[Actual]:[Mapping]],2,FALSE)</f>
        <v>USA</v>
      </c>
      <c r="L1571" t="s">
        <v>13</v>
      </c>
      <c r="M1571">
        <v>12</v>
      </c>
    </row>
    <row r="1572" spans="2:13" ht="15" customHeight="1">
      <c r="B1572" t="s">
        <v>3575</v>
      </c>
      <c r="C1572" s="1">
        <v>41061.930856481478</v>
      </c>
      <c r="D1572" s="4" t="s">
        <v>1752</v>
      </c>
      <c r="E1572">
        <v>20000</v>
      </c>
      <c r="F1572" t="s">
        <v>6</v>
      </c>
      <c r="G1572" s="8">
        <f>tblSalaries[[#This Row],[clean Salary (in local currency)]]*VLOOKUP(tblSalaries[[#This Row],[Currency]],tblXrate[],2,FALSE)</f>
        <v>20000</v>
      </c>
      <c r="H1572" t="s">
        <v>52</v>
      </c>
      <c r="I1572" t="s">
        <v>52</v>
      </c>
      <c r="J1572" t="s">
        <v>8</v>
      </c>
      <c r="K1572" t="str">
        <f>VLOOKUP(tblSalaries[[#This Row],[Where do you work]],tblCountries[[Actual]:[Mapping]],2,FALSE)</f>
        <v>India</v>
      </c>
      <c r="L1572" t="s">
        <v>9</v>
      </c>
      <c r="M1572">
        <v>1</v>
      </c>
    </row>
    <row r="1573" spans="2:13" ht="15" customHeight="1">
      <c r="B1573" t="s">
        <v>3576</v>
      </c>
      <c r="C1573" s="1">
        <v>41061.97896990741</v>
      </c>
      <c r="D1573" s="4" t="s">
        <v>655</v>
      </c>
      <c r="E1573">
        <v>20000</v>
      </c>
      <c r="F1573" t="s">
        <v>69</v>
      </c>
      <c r="G1573" s="8">
        <f>tblSalaries[[#This Row],[clean Salary (in local currency)]]*VLOOKUP(tblSalaries[[#This Row],[Currency]],tblXrate[],2,FALSE)</f>
        <v>31523.565441345683</v>
      </c>
      <c r="H1573" t="s">
        <v>386</v>
      </c>
      <c r="I1573" t="s">
        <v>20</v>
      </c>
      <c r="J1573" t="s">
        <v>71</v>
      </c>
      <c r="K1573" t="str">
        <f>VLOOKUP(tblSalaries[[#This Row],[Where do you work]],tblCountries[[Actual]:[Mapping]],2,FALSE)</f>
        <v>UK</v>
      </c>
      <c r="L1573" t="s">
        <v>13</v>
      </c>
      <c r="M1573">
        <v>3</v>
      </c>
    </row>
    <row r="1574" spans="2:13" ht="15" customHeight="1">
      <c r="B1574" t="s">
        <v>3577</v>
      </c>
      <c r="C1574" s="1">
        <v>41062.061851851853</v>
      </c>
      <c r="D1574" s="4" t="s">
        <v>1753</v>
      </c>
      <c r="E1574">
        <v>50000</v>
      </c>
      <c r="F1574" t="s">
        <v>22</v>
      </c>
      <c r="G1574" s="8">
        <f>tblSalaries[[#This Row],[clean Salary (in local currency)]]*VLOOKUP(tblSalaries[[#This Row],[Currency]],tblXrate[],2,FALSE)</f>
        <v>63519.971949580387</v>
      </c>
      <c r="H1574" t="s">
        <v>488</v>
      </c>
      <c r="I1574" t="s">
        <v>488</v>
      </c>
      <c r="J1574" t="s">
        <v>628</v>
      </c>
      <c r="K1574" t="str">
        <f>VLOOKUP(tblSalaries[[#This Row],[Where do you work]],tblCountries[[Actual]:[Mapping]],2,FALSE)</f>
        <v>Netherlands</v>
      </c>
      <c r="L1574" t="s">
        <v>9</v>
      </c>
      <c r="M1574">
        <v>10</v>
      </c>
    </row>
    <row r="1575" spans="2:13" ht="15" customHeight="1">
      <c r="B1575" t="s">
        <v>3578</v>
      </c>
      <c r="C1575" s="1">
        <v>41062.071805555555</v>
      </c>
      <c r="D1575" s="4">
        <v>2300</v>
      </c>
      <c r="E1575">
        <v>27600</v>
      </c>
      <c r="F1575" t="s">
        <v>22</v>
      </c>
      <c r="G1575" s="8">
        <f>tblSalaries[[#This Row],[clean Salary (in local currency)]]*VLOOKUP(tblSalaries[[#This Row],[Currency]],tblXrate[],2,FALSE)</f>
        <v>35063.024516168378</v>
      </c>
      <c r="H1575" t="s">
        <v>270</v>
      </c>
      <c r="I1575" t="s">
        <v>488</v>
      </c>
      <c r="J1575" t="s">
        <v>38</v>
      </c>
      <c r="K1575" t="str">
        <f>VLOOKUP(tblSalaries[[#This Row],[Where do you work]],tblCountries[[Actual]:[Mapping]],2,FALSE)</f>
        <v>Hungary</v>
      </c>
      <c r="L1575" t="s">
        <v>13</v>
      </c>
      <c r="M1575">
        <v>15</v>
      </c>
    </row>
    <row r="1576" spans="2:13" ht="15" customHeight="1">
      <c r="B1576" t="s">
        <v>3579</v>
      </c>
      <c r="C1576" s="1">
        <v>41062.100451388891</v>
      </c>
      <c r="D1576" s="4">
        <v>55000</v>
      </c>
      <c r="E1576">
        <v>55000</v>
      </c>
      <c r="F1576" t="s">
        <v>6</v>
      </c>
      <c r="G1576" s="8">
        <f>tblSalaries[[#This Row],[clean Salary (in local currency)]]*VLOOKUP(tblSalaries[[#This Row],[Currency]],tblXrate[],2,FALSE)</f>
        <v>55000</v>
      </c>
      <c r="H1576" t="s">
        <v>207</v>
      </c>
      <c r="I1576" t="s">
        <v>20</v>
      </c>
      <c r="J1576" t="s">
        <v>15</v>
      </c>
      <c r="K1576" t="str">
        <f>VLOOKUP(tblSalaries[[#This Row],[Where do you work]],tblCountries[[Actual]:[Mapping]],2,FALSE)</f>
        <v>USA</v>
      </c>
      <c r="L1576" t="s">
        <v>9</v>
      </c>
      <c r="M1576">
        <v>2</v>
      </c>
    </row>
    <row r="1577" spans="2:13" ht="15" customHeight="1">
      <c r="B1577" t="s">
        <v>3580</v>
      </c>
      <c r="C1577" s="1">
        <v>41062.103125000001</v>
      </c>
      <c r="D1577" s="4">
        <v>38000</v>
      </c>
      <c r="E1577">
        <v>38000</v>
      </c>
      <c r="F1577" t="s">
        <v>6</v>
      </c>
      <c r="G1577" s="8">
        <f>tblSalaries[[#This Row],[clean Salary (in local currency)]]*VLOOKUP(tblSalaries[[#This Row],[Currency]],tblXrate[],2,FALSE)</f>
        <v>38000</v>
      </c>
      <c r="H1577" t="s">
        <v>207</v>
      </c>
      <c r="I1577" t="s">
        <v>20</v>
      </c>
      <c r="J1577" t="s">
        <v>15</v>
      </c>
      <c r="K1577" t="str">
        <f>VLOOKUP(tblSalaries[[#This Row],[Where do you work]],tblCountries[[Actual]:[Mapping]],2,FALSE)</f>
        <v>USA</v>
      </c>
      <c r="L1577" t="s">
        <v>13</v>
      </c>
      <c r="M1577">
        <v>1</v>
      </c>
    </row>
    <row r="1578" spans="2:13" ht="15" customHeight="1">
      <c r="B1578" t="s">
        <v>3581</v>
      </c>
      <c r="C1578" s="1">
        <v>41062.13113425926</v>
      </c>
      <c r="D1578" s="4">
        <v>1800000</v>
      </c>
      <c r="E1578">
        <v>1800000</v>
      </c>
      <c r="F1578" t="s">
        <v>40</v>
      </c>
      <c r="G1578" s="8">
        <f>tblSalaries[[#This Row],[clean Salary (in local currency)]]*VLOOKUP(tblSalaries[[#This Row],[Currency]],tblXrate[],2,FALSE)</f>
        <v>32054.250037396621</v>
      </c>
      <c r="H1578" t="s">
        <v>256</v>
      </c>
      <c r="I1578" t="s">
        <v>20</v>
      </c>
      <c r="J1578" t="s">
        <v>8</v>
      </c>
      <c r="K1578" t="str">
        <f>VLOOKUP(tblSalaries[[#This Row],[Where do you work]],tblCountries[[Actual]:[Mapping]],2,FALSE)</f>
        <v>India</v>
      </c>
      <c r="L1578" t="s">
        <v>13</v>
      </c>
      <c r="M1578">
        <v>1</v>
      </c>
    </row>
    <row r="1579" spans="2:13" ht="15" customHeight="1">
      <c r="B1579" t="s">
        <v>3582</v>
      </c>
      <c r="C1579" s="1">
        <v>41062.134687500002</v>
      </c>
      <c r="D1579" s="4">
        <v>35500</v>
      </c>
      <c r="E1579">
        <v>35500</v>
      </c>
      <c r="F1579" t="s">
        <v>6</v>
      </c>
      <c r="G1579" s="8">
        <f>tblSalaries[[#This Row],[clean Salary (in local currency)]]*VLOOKUP(tblSalaries[[#This Row],[Currency]],tblXrate[],2,FALSE)</f>
        <v>35500</v>
      </c>
      <c r="H1579" t="s">
        <v>1754</v>
      </c>
      <c r="I1579" t="s">
        <v>20</v>
      </c>
      <c r="J1579" t="s">
        <v>15</v>
      </c>
      <c r="K1579" t="str">
        <f>VLOOKUP(tblSalaries[[#This Row],[Where do you work]],tblCountries[[Actual]:[Mapping]],2,FALSE)</f>
        <v>USA</v>
      </c>
      <c r="L1579" t="s">
        <v>9</v>
      </c>
      <c r="M1579">
        <v>20</v>
      </c>
    </row>
    <row r="1580" spans="2:13" ht="15" customHeight="1">
      <c r="B1580" t="s">
        <v>3583</v>
      </c>
      <c r="C1580" s="1">
        <v>41062.141076388885</v>
      </c>
      <c r="D1580" s="4">
        <v>62000</v>
      </c>
      <c r="E1580">
        <v>62000</v>
      </c>
      <c r="F1580" t="s">
        <v>6</v>
      </c>
      <c r="G1580" s="8">
        <f>tblSalaries[[#This Row],[clean Salary (in local currency)]]*VLOOKUP(tblSalaries[[#This Row],[Currency]],tblXrate[],2,FALSE)</f>
        <v>62000</v>
      </c>
      <c r="H1580" t="s">
        <v>14</v>
      </c>
      <c r="I1580" t="s">
        <v>20</v>
      </c>
      <c r="J1580" t="s">
        <v>15</v>
      </c>
      <c r="K1580" t="str">
        <f>VLOOKUP(tblSalaries[[#This Row],[Where do you work]],tblCountries[[Actual]:[Mapping]],2,FALSE)</f>
        <v>USA</v>
      </c>
      <c r="L1580" t="s">
        <v>18</v>
      </c>
      <c r="M1580">
        <v>5</v>
      </c>
    </row>
    <row r="1581" spans="2:13" ht="15" customHeight="1">
      <c r="B1581" t="s">
        <v>3584</v>
      </c>
      <c r="C1581" s="1">
        <v>41062.145358796297</v>
      </c>
      <c r="D1581" s="4" t="s">
        <v>1755</v>
      </c>
      <c r="E1581">
        <v>21500</v>
      </c>
      <c r="F1581" t="s">
        <v>69</v>
      </c>
      <c r="G1581" s="8">
        <f>tblSalaries[[#This Row],[clean Salary (in local currency)]]*VLOOKUP(tblSalaries[[#This Row],[Currency]],tblXrate[],2,FALSE)</f>
        <v>33887.832849446611</v>
      </c>
      <c r="H1581" t="s">
        <v>153</v>
      </c>
      <c r="I1581" t="s">
        <v>20</v>
      </c>
      <c r="J1581" t="s">
        <v>71</v>
      </c>
      <c r="K1581" t="str">
        <f>VLOOKUP(tblSalaries[[#This Row],[Where do you work]],tblCountries[[Actual]:[Mapping]],2,FALSE)</f>
        <v>UK</v>
      </c>
      <c r="L1581" t="s">
        <v>13</v>
      </c>
      <c r="M1581">
        <v>1</v>
      </c>
    </row>
    <row r="1582" spans="2:13" ht="15" customHeight="1">
      <c r="B1582" t="s">
        <v>3585</v>
      </c>
      <c r="C1582" s="1">
        <v>41062.201180555552</v>
      </c>
      <c r="D1582" s="4">
        <v>60000</v>
      </c>
      <c r="E1582">
        <v>60000</v>
      </c>
      <c r="F1582" t="s">
        <v>6</v>
      </c>
      <c r="G1582" s="8">
        <f>tblSalaries[[#This Row],[clean Salary (in local currency)]]*VLOOKUP(tblSalaries[[#This Row],[Currency]],tblXrate[],2,FALSE)</f>
        <v>60000</v>
      </c>
      <c r="H1582" t="s">
        <v>153</v>
      </c>
      <c r="I1582" t="s">
        <v>20</v>
      </c>
      <c r="J1582" t="s">
        <v>15</v>
      </c>
      <c r="K1582" t="str">
        <f>VLOOKUP(tblSalaries[[#This Row],[Where do you work]],tblCountries[[Actual]:[Mapping]],2,FALSE)</f>
        <v>USA</v>
      </c>
      <c r="L1582" t="s">
        <v>18</v>
      </c>
      <c r="M1582">
        <v>1</v>
      </c>
    </row>
    <row r="1583" spans="2:13" ht="15" customHeight="1">
      <c r="B1583" t="s">
        <v>3586</v>
      </c>
      <c r="C1583" s="1">
        <v>41062.265104166669</v>
      </c>
      <c r="D1583" s="4">
        <v>32884.800000000003</v>
      </c>
      <c r="E1583">
        <v>32884</v>
      </c>
      <c r="F1583" t="s">
        <v>6</v>
      </c>
      <c r="G1583" s="8">
        <f>tblSalaries[[#This Row],[clean Salary (in local currency)]]*VLOOKUP(tblSalaries[[#This Row],[Currency]],tblXrate[],2,FALSE)</f>
        <v>32884</v>
      </c>
      <c r="H1583" t="s">
        <v>263</v>
      </c>
      <c r="I1583" t="s">
        <v>20</v>
      </c>
      <c r="J1583" t="s">
        <v>15</v>
      </c>
      <c r="K1583" t="str">
        <f>VLOOKUP(tblSalaries[[#This Row],[Where do you work]],tblCountries[[Actual]:[Mapping]],2,FALSE)</f>
        <v>USA</v>
      </c>
      <c r="L1583" t="s">
        <v>13</v>
      </c>
      <c r="M1583">
        <v>10</v>
      </c>
    </row>
    <row r="1584" spans="2:13" ht="15" customHeight="1">
      <c r="B1584" t="s">
        <v>3587</v>
      </c>
      <c r="C1584" s="1">
        <v>41062.271770833337</v>
      </c>
      <c r="D1584" s="4" t="s">
        <v>1756</v>
      </c>
      <c r="E1584">
        <v>42000</v>
      </c>
      <c r="F1584" t="s">
        <v>6</v>
      </c>
      <c r="G1584" s="8">
        <f>tblSalaries[[#This Row],[clean Salary (in local currency)]]*VLOOKUP(tblSalaries[[#This Row],[Currency]],tblXrate[],2,FALSE)</f>
        <v>42000</v>
      </c>
      <c r="H1584" t="s">
        <v>1757</v>
      </c>
      <c r="I1584" t="s">
        <v>20</v>
      </c>
      <c r="J1584" t="s">
        <v>15</v>
      </c>
      <c r="K1584" t="str">
        <f>VLOOKUP(tblSalaries[[#This Row],[Where do you work]],tblCountries[[Actual]:[Mapping]],2,FALSE)</f>
        <v>USA</v>
      </c>
      <c r="L1584" t="s">
        <v>9</v>
      </c>
      <c r="M1584">
        <v>2</v>
      </c>
    </row>
    <row r="1585" spans="2:13" ht="15" customHeight="1">
      <c r="B1585" t="s">
        <v>3588</v>
      </c>
      <c r="C1585" s="1">
        <v>41062.280150462961</v>
      </c>
      <c r="D1585" s="4">
        <v>68000</v>
      </c>
      <c r="E1585">
        <v>68000</v>
      </c>
      <c r="F1585" t="s">
        <v>6</v>
      </c>
      <c r="G1585" s="8">
        <f>tblSalaries[[#This Row],[clean Salary (in local currency)]]*VLOOKUP(tblSalaries[[#This Row],[Currency]],tblXrate[],2,FALSE)</f>
        <v>68000</v>
      </c>
      <c r="H1585" t="s">
        <v>411</v>
      </c>
      <c r="I1585" t="s">
        <v>20</v>
      </c>
      <c r="J1585" t="s">
        <v>15</v>
      </c>
      <c r="K1585" t="str">
        <f>VLOOKUP(tblSalaries[[#This Row],[Where do you work]],tblCountries[[Actual]:[Mapping]],2,FALSE)</f>
        <v>USA</v>
      </c>
      <c r="L1585" t="s">
        <v>9</v>
      </c>
      <c r="M1585">
        <v>12</v>
      </c>
    </row>
    <row r="1586" spans="2:13" ht="15" customHeight="1">
      <c r="B1586" t="s">
        <v>3589</v>
      </c>
      <c r="C1586" s="1">
        <v>41062.320856481485</v>
      </c>
      <c r="D1586" s="4">
        <v>85000</v>
      </c>
      <c r="E1586">
        <v>85000</v>
      </c>
      <c r="F1586" t="s">
        <v>6</v>
      </c>
      <c r="G1586" s="8">
        <f>tblSalaries[[#This Row],[clean Salary (in local currency)]]*VLOOKUP(tblSalaries[[#This Row],[Currency]],tblXrate[],2,FALSE)</f>
        <v>85000</v>
      </c>
      <c r="H1586" t="s">
        <v>89</v>
      </c>
      <c r="I1586" t="s">
        <v>310</v>
      </c>
      <c r="J1586" t="s">
        <v>15</v>
      </c>
      <c r="K1586" t="str">
        <f>VLOOKUP(tblSalaries[[#This Row],[Where do you work]],tblCountries[[Actual]:[Mapping]],2,FALSE)</f>
        <v>USA</v>
      </c>
      <c r="L1586" t="s">
        <v>18</v>
      </c>
      <c r="M1586">
        <v>8</v>
      </c>
    </row>
    <row r="1587" spans="2:13" ht="15" customHeight="1">
      <c r="B1587" t="s">
        <v>3590</v>
      </c>
      <c r="C1587" s="1">
        <v>41062.466180555559</v>
      </c>
      <c r="D1587" s="4" t="s">
        <v>1758</v>
      </c>
      <c r="E1587">
        <v>13000</v>
      </c>
      <c r="F1587" t="s">
        <v>6</v>
      </c>
      <c r="G1587" s="8">
        <f>tblSalaries[[#This Row],[clean Salary (in local currency)]]*VLOOKUP(tblSalaries[[#This Row],[Currency]],tblXrate[],2,FALSE)</f>
        <v>13000</v>
      </c>
      <c r="H1587" t="s">
        <v>1759</v>
      </c>
      <c r="I1587" t="s">
        <v>20</v>
      </c>
      <c r="J1587" t="s">
        <v>143</v>
      </c>
      <c r="K1587" t="str">
        <f>VLOOKUP(tblSalaries[[#This Row],[Where do you work]],tblCountries[[Actual]:[Mapping]],2,FALSE)</f>
        <v>Brazil</v>
      </c>
      <c r="L1587" t="s">
        <v>13</v>
      </c>
      <c r="M1587">
        <v>4</v>
      </c>
    </row>
    <row r="1588" spans="2:13" ht="15" customHeight="1">
      <c r="B1588" t="s">
        <v>3591</v>
      </c>
      <c r="C1588" s="1">
        <v>41062.582476851851</v>
      </c>
      <c r="D1588" s="4">
        <v>15000</v>
      </c>
      <c r="E1588">
        <v>15000</v>
      </c>
      <c r="F1588" t="s">
        <v>6</v>
      </c>
      <c r="G1588" s="8">
        <f>tblSalaries[[#This Row],[clean Salary (in local currency)]]*VLOOKUP(tblSalaries[[#This Row],[Currency]],tblXrate[],2,FALSE)</f>
        <v>15000</v>
      </c>
      <c r="H1588" t="s">
        <v>1760</v>
      </c>
      <c r="I1588" t="s">
        <v>20</v>
      </c>
      <c r="J1588" t="s">
        <v>8</v>
      </c>
      <c r="K1588" t="str">
        <f>VLOOKUP(tblSalaries[[#This Row],[Where do you work]],tblCountries[[Actual]:[Mapping]],2,FALSE)</f>
        <v>India</v>
      </c>
      <c r="L1588" t="s">
        <v>9</v>
      </c>
      <c r="M1588">
        <v>5</v>
      </c>
    </row>
    <row r="1589" spans="2:13" ht="15" customHeight="1">
      <c r="B1589" t="s">
        <v>3592</v>
      </c>
      <c r="C1589" s="1">
        <v>41062.732175925928</v>
      </c>
      <c r="D1589" s="4" t="s">
        <v>1761</v>
      </c>
      <c r="E1589">
        <v>50000</v>
      </c>
      <c r="F1589" t="s">
        <v>6</v>
      </c>
      <c r="G1589" s="8">
        <f>tblSalaries[[#This Row],[clean Salary (in local currency)]]*VLOOKUP(tblSalaries[[#This Row],[Currency]],tblXrate[],2,FALSE)</f>
        <v>50000</v>
      </c>
      <c r="H1589" t="s">
        <v>1762</v>
      </c>
      <c r="I1589" t="s">
        <v>4001</v>
      </c>
      <c r="J1589" t="s">
        <v>8</v>
      </c>
      <c r="K1589" t="str">
        <f>VLOOKUP(tblSalaries[[#This Row],[Where do you work]],tblCountries[[Actual]:[Mapping]],2,FALSE)</f>
        <v>India</v>
      </c>
      <c r="L1589" t="s">
        <v>25</v>
      </c>
      <c r="M1589">
        <v>8</v>
      </c>
    </row>
    <row r="1590" spans="2:13" ht="15" customHeight="1">
      <c r="B1590" t="s">
        <v>3593</v>
      </c>
      <c r="C1590" s="1">
        <v>41062.783009259256</v>
      </c>
      <c r="D1590" s="4">
        <v>7000</v>
      </c>
      <c r="E1590">
        <v>7000</v>
      </c>
      <c r="F1590" t="s">
        <v>6</v>
      </c>
      <c r="G1590" s="8">
        <f>tblSalaries[[#This Row],[clean Salary (in local currency)]]*VLOOKUP(tblSalaries[[#This Row],[Currency]],tblXrate[],2,FALSE)</f>
        <v>7000</v>
      </c>
      <c r="H1590" t="s">
        <v>1763</v>
      </c>
      <c r="I1590" t="s">
        <v>3999</v>
      </c>
      <c r="J1590" t="s">
        <v>8</v>
      </c>
      <c r="K1590" t="str">
        <f>VLOOKUP(tblSalaries[[#This Row],[Where do you work]],tblCountries[[Actual]:[Mapping]],2,FALSE)</f>
        <v>India</v>
      </c>
      <c r="L1590" t="s">
        <v>9</v>
      </c>
      <c r="M1590">
        <v>1</v>
      </c>
    </row>
    <row r="1591" spans="2:13" ht="15" customHeight="1">
      <c r="B1591" t="s">
        <v>3594</v>
      </c>
      <c r="C1591" s="1">
        <v>41062.801793981482</v>
      </c>
      <c r="D1591" s="4">
        <v>140000</v>
      </c>
      <c r="E1591">
        <v>140000</v>
      </c>
      <c r="F1591" t="s">
        <v>6</v>
      </c>
      <c r="G1591" s="8">
        <f>tblSalaries[[#This Row],[clean Salary (in local currency)]]*VLOOKUP(tblSalaries[[#This Row],[Currency]],tblXrate[],2,FALSE)</f>
        <v>140000</v>
      </c>
      <c r="H1591" t="s">
        <v>1080</v>
      </c>
      <c r="I1591" t="s">
        <v>52</v>
      </c>
      <c r="J1591" t="s">
        <v>15</v>
      </c>
      <c r="K1591" t="str">
        <f>VLOOKUP(tblSalaries[[#This Row],[Where do you work]],tblCountries[[Actual]:[Mapping]],2,FALSE)</f>
        <v>USA</v>
      </c>
      <c r="L1591" t="s">
        <v>9</v>
      </c>
      <c r="M1591">
        <v>12</v>
      </c>
    </row>
    <row r="1592" spans="2:13" ht="15" customHeight="1">
      <c r="B1592" t="s">
        <v>3595</v>
      </c>
      <c r="C1592" s="1">
        <v>41062.868518518517</v>
      </c>
      <c r="D1592" s="4">
        <v>400000</v>
      </c>
      <c r="E1592">
        <v>400000</v>
      </c>
      <c r="F1592" t="s">
        <v>40</v>
      </c>
      <c r="G1592" s="8">
        <f>tblSalaries[[#This Row],[clean Salary (in local currency)]]*VLOOKUP(tblSalaries[[#This Row],[Currency]],tblXrate[],2,FALSE)</f>
        <v>7123.1666749770275</v>
      </c>
      <c r="H1592" t="s">
        <v>1764</v>
      </c>
      <c r="I1592" t="s">
        <v>20</v>
      </c>
      <c r="J1592" t="s">
        <v>8</v>
      </c>
      <c r="K1592" t="str">
        <f>VLOOKUP(tblSalaries[[#This Row],[Where do you work]],tblCountries[[Actual]:[Mapping]],2,FALSE)</f>
        <v>India</v>
      </c>
      <c r="L1592" t="s">
        <v>25</v>
      </c>
      <c r="M1592">
        <v>2.5</v>
      </c>
    </row>
    <row r="1593" spans="2:13" ht="15" customHeight="1">
      <c r="B1593" t="s">
        <v>3596</v>
      </c>
      <c r="C1593" s="1">
        <v>41062.870127314818</v>
      </c>
      <c r="D1593" s="4" t="s">
        <v>1765</v>
      </c>
      <c r="E1593">
        <v>37000</v>
      </c>
      <c r="F1593" t="s">
        <v>69</v>
      </c>
      <c r="G1593" s="8">
        <f>tblSalaries[[#This Row],[clean Salary (in local currency)]]*VLOOKUP(tblSalaries[[#This Row],[Currency]],tblXrate[],2,FALSE)</f>
        <v>58318.59606648951</v>
      </c>
      <c r="H1593" t="s">
        <v>1766</v>
      </c>
      <c r="I1593" t="s">
        <v>20</v>
      </c>
      <c r="J1593" t="s">
        <v>71</v>
      </c>
      <c r="K1593" t="str">
        <f>VLOOKUP(tblSalaries[[#This Row],[Where do you work]],tblCountries[[Actual]:[Mapping]],2,FALSE)</f>
        <v>UK</v>
      </c>
      <c r="L1593" t="s">
        <v>9</v>
      </c>
      <c r="M1593">
        <v>9</v>
      </c>
    </row>
    <row r="1594" spans="2:13" ht="15" customHeight="1">
      <c r="B1594" t="s">
        <v>3597</v>
      </c>
      <c r="C1594" s="1">
        <v>41062.904652777775</v>
      </c>
      <c r="D1594" s="4" t="s">
        <v>1767</v>
      </c>
      <c r="E1594">
        <v>680000</v>
      </c>
      <c r="F1594" t="s">
        <v>40</v>
      </c>
      <c r="G1594" s="8">
        <f>tblSalaries[[#This Row],[clean Salary (in local currency)]]*VLOOKUP(tblSalaries[[#This Row],[Currency]],tblXrate[],2,FALSE)</f>
        <v>12109.383347460946</v>
      </c>
      <c r="H1594" t="s">
        <v>938</v>
      </c>
      <c r="I1594" t="s">
        <v>52</v>
      </c>
      <c r="J1594" t="s">
        <v>8</v>
      </c>
      <c r="K1594" t="str">
        <f>VLOOKUP(tblSalaries[[#This Row],[Where do you work]],tblCountries[[Actual]:[Mapping]],2,FALSE)</f>
        <v>India</v>
      </c>
      <c r="L1594" t="s">
        <v>25</v>
      </c>
      <c r="M1594">
        <v>2</v>
      </c>
    </row>
    <row r="1595" spans="2:13" ht="15" customHeight="1">
      <c r="B1595" t="s">
        <v>3598</v>
      </c>
      <c r="C1595" s="1">
        <v>41062.939953703702</v>
      </c>
      <c r="D1595" s="4">
        <v>55000</v>
      </c>
      <c r="E1595">
        <v>55000</v>
      </c>
      <c r="F1595" t="s">
        <v>6</v>
      </c>
      <c r="G1595" s="8">
        <f>tblSalaries[[#This Row],[clean Salary (in local currency)]]*VLOOKUP(tblSalaries[[#This Row],[Currency]],tblXrate[],2,FALSE)</f>
        <v>55000</v>
      </c>
      <c r="H1595" t="s">
        <v>411</v>
      </c>
      <c r="I1595" t="s">
        <v>20</v>
      </c>
      <c r="J1595" t="s">
        <v>15</v>
      </c>
      <c r="K1595" t="str">
        <f>VLOOKUP(tblSalaries[[#This Row],[Where do you work]],tblCountries[[Actual]:[Mapping]],2,FALSE)</f>
        <v>USA</v>
      </c>
      <c r="L1595" t="s">
        <v>9</v>
      </c>
      <c r="M1595">
        <v>1</v>
      </c>
    </row>
    <row r="1596" spans="2:13" ht="15" customHeight="1">
      <c r="B1596" t="s">
        <v>3599</v>
      </c>
      <c r="C1596" s="1">
        <v>41062.943703703706</v>
      </c>
      <c r="D1596" s="4">
        <v>60000</v>
      </c>
      <c r="E1596">
        <v>60000</v>
      </c>
      <c r="F1596" t="s">
        <v>6</v>
      </c>
      <c r="G1596" s="8">
        <f>tblSalaries[[#This Row],[clean Salary (in local currency)]]*VLOOKUP(tblSalaries[[#This Row],[Currency]],tblXrate[],2,FALSE)</f>
        <v>60000</v>
      </c>
      <c r="H1596" t="s">
        <v>1768</v>
      </c>
      <c r="I1596" t="s">
        <v>52</v>
      </c>
      <c r="J1596" t="s">
        <v>726</v>
      </c>
      <c r="K1596" t="str">
        <f>VLOOKUP(tblSalaries[[#This Row],[Where do you work]],tblCountries[[Actual]:[Mapping]],2,FALSE)</f>
        <v>Indonesia</v>
      </c>
      <c r="L1596" t="s">
        <v>18</v>
      </c>
      <c r="M1596">
        <v>16</v>
      </c>
    </row>
    <row r="1597" spans="2:13" ht="15" customHeight="1">
      <c r="B1597" t="s">
        <v>3600</v>
      </c>
      <c r="C1597" s="1">
        <v>41063.065243055556</v>
      </c>
      <c r="D1597" s="4">
        <v>320000</v>
      </c>
      <c r="E1597">
        <v>320000</v>
      </c>
      <c r="F1597" t="s">
        <v>40</v>
      </c>
      <c r="G1597" s="8">
        <f>tblSalaries[[#This Row],[clean Salary (in local currency)]]*VLOOKUP(tblSalaries[[#This Row],[Currency]],tblXrate[],2,FALSE)</f>
        <v>5698.5333399816218</v>
      </c>
      <c r="H1597" t="s">
        <v>809</v>
      </c>
      <c r="I1597" t="s">
        <v>52</v>
      </c>
      <c r="J1597" t="s">
        <v>8</v>
      </c>
      <c r="K1597" t="str">
        <f>VLOOKUP(tblSalaries[[#This Row],[Where do you work]],tblCountries[[Actual]:[Mapping]],2,FALSE)</f>
        <v>India</v>
      </c>
      <c r="L1597" t="s">
        <v>9</v>
      </c>
      <c r="M1597">
        <v>5</v>
      </c>
    </row>
    <row r="1598" spans="2:13" ht="15" customHeight="1">
      <c r="B1598" t="s">
        <v>3601</v>
      </c>
      <c r="C1598" s="1">
        <v>41063.067164351851</v>
      </c>
      <c r="D1598" s="4" t="s">
        <v>1769</v>
      </c>
      <c r="E1598">
        <v>288000</v>
      </c>
      <c r="F1598" t="s">
        <v>3941</v>
      </c>
      <c r="G1598" s="8">
        <f>tblSalaries[[#This Row],[clean Salary (in local currency)]]*VLOOKUP(tblSalaries[[#This Row],[Currency]],tblXrate[],2,FALSE)</f>
        <v>9376.2513877177607</v>
      </c>
      <c r="H1598" t="s">
        <v>1770</v>
      </c>
      <c r="I1598" t="s">
        <v>279</v>
      </c>
      <c r="J1598" t="s">
        <v>1771</v>
      </c>
      <c r="K1598" t="str">
        <f>VLOOKUP(tblSalaries[[#This Row],[Where do you work]],tblCountries[[Actual]:[Mapping]],2,FALSE)</f>
        <v>Mauritius</v>
      </c>
      <c r="L1598" t="s">
        <v>9</v>
      </c>
      <c r="M1598">
        <v>7</v>
      </c>
    </row>
    <row r="1599" spans="2:13" ht="15" customHeight="1">
      <c r="B1599" t="s">
        <v>3602</v>
      </c>
      <c r="C1599" s="1">
        <v>41063.088009259256</v>
      </c>
      <c r="D1599" s="4" t="s">
        <v>330</v>
      </c>
      <c r="E1599">
        <v>60000</v>
      </c>
      <c r="F1599" t="s">
        <v>69</v>
      </c>
      <c r="G1599" s="8">
        <f>tblSalaries[[#This Row],[clean Salary (in local currency)]]*VLOOKUP(tblSalaries[[#This Row],[Currency]],tblXrate[],2,FALSE)</f>
        <v>94570.696324037053</v>
      </c>
      <c r="H1599" t="s">
        <v>153</v>
      </c>
      <c r="I1599" t="s">
        <v>20</v>
      </c>
      <c r="J1599" t="s">
        <v>71</v>
      </c>
      <c r="K1599" t="str">
        <f>VLOOKUP(tblSalaries[[#This Row],[Where do you work]],tblCountries[[Actual]:[Mapping]],2,FALSE)</f>
        <v>UK</v>
      </c>
      <c r="L1599" t="s">
        <v>9</v>
      </c>
      <c r="M1599">
        <v>5</v>
      </c>
    </row>
    <row r="1600" spans="2:13" ht="15" customHeight="1">
      <c r="B1600" t="s">
        <v>3603</v>
      </c>
      <c r="C1600" s="1">
        <v>41063.121203703704</v>
      </c>
      <c r="D1600" s="4">
        <v>36000</v>
      </c>
      <c r="E1600">
        <v>36000</v>
      </c>
      <c r="F1600" t="s">
        <v>6</v>
      </c>
      <c r="G1600" s="8">
        <f>tblSalaries[[#This Row],[clean Salary (in local currency)]]*VLOOKUP(tblSalaries[[#This Row],[Currency]],tblXrate[],2,FALSE)</f>
        <v>36000</v>
      </c>
      <c r="H1600" t="s">
        <v>1772</v>
      </c>
      <c r="I1600" t="s">
        <v>356</v>
      </c>
      <c r="J1600" t="s">
        <v>1773</v>
      </c>
      <c r="K1600" t="str">
        <f>VLOOKUP(tblSalaries[[#This Row],[Where do you work]],tblCountries[[Actual]:[Mapping]],2,FALSE)</f>
        <v>Azerbaijan</v>
      </c>
      <c r="L1600" t="s">
        <v>9</v>
      </c>
      <c r="M1600">
        <v>5</v>
      </c>
    </row>
    <row r="1601" spans="2:13" ht="15" customHeight="1">
      <c r="B1601" t="s">
        <v>3604</v>
      </c>
      <c r="C1601" s="1">
        <v>41063.17690972222</v>
      </c>
      <c r="D1601" s="4" t="s">
        <v>1774</v>
      </c>
      <c r="E1601">
        <v>3700000</v>
      </c>
      <c r="F1601" t="s">
        <v>40</v>
      </c>
      <c r="G1601" s="8">
        <f>tblSalaries[[#This Row],[clean Salary (in local currency)]]*VLOOKUP(tblSalaries[[#This Row],[Currency]],tblXrate[],2,FALSE)</f>
        <v>65889.291743537498</v>
      </c>
      <c r="H1601" t="s">
        <v>1775</v>
      </c>
      <c r="I1601" t="s">
        <v>52</v>
      </c>
      <c r="J1601" t="s">
        <v>8</v>
      </c>
      <c r="K1601" t="str">
        <f>VLOOKUP(tblSalaries[[#This Row],[Where do you work]],tblCountries[[Actual]:[Mapping]],2,FALSE)</f>
        <v>India</v>
      </c>
      <c r="L1601" t="s">
        <v>13</v>
      </c>
      <c r="M1601">
        <v>4</v>
      </c>
    </row>
    <row r="1602" spans="2:13" ht="15" customHeight="1">
      <c r="B1602" t="s">
        <v>3605</v>
      </c>
      <c r="C1602" s="1">
        <v>41063.196458333332</v>
      </c>
      <c r="D1602" s="4">
        <v>106000</v>
      </c>
      <c r="E1602">
        <v>106000</v>
      </c>
      <c r="F1602" t="s">
        <v>6</v>
      </c>
      <c r="G1602" s="8">
        <f>tblSalaries[[#This Row],[clean Salary (in local currency)]]*VLOOKUP(tblSalaries[[#This Row],[Currency]],tblXrate[],2,FALSE)</f>
        <v>106000</v>
      </c>
      <c r="H1602" t="s">
        <v>1776</v>
      </c>
      <c r="I1602" t="s">
        <v>20</v>
      </c>
      <c r="J1602" t="s">
        <v>877</v>
      </c>
      <c r="K1602" t="str">
        <f>VLOOKUP(tblSalaries[[#This Row],[Where do you work]],tblCountries[[Actual]:[Mapping]],2,FALSE)</f>
        <v>Denmark</v>
      </c>
      <c r="L1602" t="s">
        <v>25</v>
      </c>
      <c r="M1602">
        <v>7</v>
      </c>
    </row>
    <row r="1603" spans="2:13" ht="15" customHeight="1">
      <c r="B1603" t="s">
        <v>3606</v>
      </c>
      <c r="C1603" s="1">
        <v>41063.30332175926</v>
      </c>
      <c r="D1603" s="4" t="s">
        <v>1777</v>
      </c>
      <c r="E1603">
        <v>485000</v>
      </c>
      <c r="F1603" t="s">
        <v>1362</v>
      </c>
      <c r="G1603" s="8">
        <f>tblSalaries[[#This Row],[clean Salary (in local currency)]]*VLOOKUP(tblSalaries[[#This Row],[Currency]],tblXrate[],2,FALSE)</f>
        <v>82888.5550559455</v>
      </c>
      <c r="H1603" t="s">
        <v>488</v>
      </c>
      <c r="I1603" t="s">
        <v>488</v>
      </c>
      <c r="J1603" t="s">
        <v>877</v>
      </c>
      <c r="K1603" t="str">
        <f>VLOOKUP(tblSalaries[[#This Row],[Where do you work]],tblCountries[[Actual]:[Mapping]],2,FALSE)</f>
        <v>Denmark</v>
      </c>
      <c r="L1603" t="s">
        <v>9</v>
      </c>
      <c r="M1603">
        <v>18</v>
      </c>
    </row>
    <row r="1604" spans="2:13" ht="15" customHeight="1">
      <c r="B1604" t="s">
        <v>3607</v>
      </c>
      <c r="C1604" s="1">
        <v>41063.404629629629</v>
      </c>
      <c r="D1604" s="4">
        <v>75000</v>
      </c>
      <c r="E1604">
        <v>75000</v>
      </c>
      <c r="F1604" t="s">
        <v>670</v>
      </c>
      <c r="G1604" s="8">
        <f>tblSalaries[[#This Row],[clean Salary (in local currency)]]*VLOOKUP(tblSalaries[[#This Row],[Currency]],tblXrate[],2,FALSE)</f>
        <v>59819.107020370408</v>
      </c>
      <c r="H1604" t="s">
        <v>1778</v>
      </c>
      <c r="I1604" t="s">
        <v>20</v>
      </c>
      <c r="J1604" t="s">
        <v>1779</v>
      </c>
      <c r="K1604" t="str">
        <f>VLOOKUP(tblSalaries[[#This Row],[Where do you work]],tblCountries[[Actual]:[Mapping]],2,FALSE)</f>
        <v>New Zealand</v>
      </c>
      <c r="L1604" t="s">
        <v>18</v>
      </c>
      <c r="M1604">
        <v>10</v>
      </c>
    </row>
    <row r="1605" spans="2:13" ht="15" customHeight="1">
      <c r="B1605" t="s">
        <v>3608</v>
      </c>
      <c r="C1605" s="1">
        <v>41063.424108796295</v>
      </c>
      <c r="D1605" s="4">
        <v>6545</v>
      </c>
      <c r="E1605">
        <v>6545</v>
      </c>
      <c r="F1605" t="s">
        <v>6</v>
      </c>
      <c r="G1605" s="8">
        <f>tblSalaries[[#This Row],[clean Salary (in local currency)]]*VLOOKUP(tblSalaries[[#This Row],[Currency]],tblXrate[],2,FALSE)</f>
        <v>6545</v>
      </c>
      <c r="H1605" t="s">
        <v>700</v>
      </c>
      <c r="I1605" t="s">
        <v>52</v>
      </c>
      <c r="J1605" t="s">
        <v>8</v>
      </c>
      <c r="K1605" t="str">
        <f>VLOOKUP(tblSalaries[[#This Row],[Where do you work]],tblCountries[[Actual]:[Mapping]],2,FALSE)</f>
        <v>India</v>
      </c>
      <c r="L1605" t="s">
        <v>13</v>
      </c>
      <c r="M1605">
        <v>9</v>
      </c>
    </row>
    <row r="1606" spans="2:13" ht="15" customHeight="1">
      <c r="B1606" t="s">
        <v>3609</v>
      </c>
      <c r="C1606" s="1">
        <v>41063.506562499999</v>
      </c>
      <c r="D1606" s="4" t="s">
        <v>1780</v>
      </c>
      <c r="E1606">
        <v>1000000</v>
      </c>
      <c r="F1606" t="s">
        <v>40</v>
      </c>
      <c r="G1606" s="8">
        <f>tblSalaries[[#This Row],[clean Salary (in local currency)]]*VLOOKUP(tblSalaries[[#This Row],[Currency]],tblXrate[],2,FALSE)</f>
        <v>17807.916687442568</v>
      </c>
      <c r="H1606" t="s">
        <v>1781</v>
      </c>
      <c r="I1606" t="s">
        <v>52</v>
      </c>
      <c r="J1606" t="s">
        <v>8</v>
      </c>
      <c r="K1606" t="str">
        <f>VLOOKUP(tblSalaries[[#This Row],[Where do you work]],tblCountries[[Actual]:[Mapping]],2,FALSE)</f>
        <v>India</v>
      </c>
      <c r="L1606" t="s">
        <v>18</v>
      </c>
      <c r="M1606">
        <v>13</v>
      </c>
    </row>
    <row r="1607" spans="2:13" ht="15" customHeight="1">
      <c r="B1607" t="s">
        <v>3610</v>
      </c>
      <c r="C1607" s="1">
        <v>41063.511284722219</v>
      </c>
      <c r="D1607" s="4">
        <v>54000</v>
      </c>
      <c r="E1607">
        <v>54000</v>
      </c>
      <c r="F1607" t="s">
        <v>6</v>
      </c>
      <c r="G1607" s="8">
        <f>tblSalaries[[#This Row],[clean Salary (in local currency)]]*VLOOKUP(tblSalaries[[#This Row],[Currency]],tblXrate[],2,FALSE)</f>
        <v>54000</v>
      </c>
      <c r="H1607" t="s">
        <v>1782</v>
      </c>
      <c r="I1607" t="s">
        <v>4001</v>
      </c>
      <c r="J1607" t="s">
        <v>15</v>
      </c>
      <c r="K1607" t="str">
        <f>VLOOKUP(tblSalaries[[#This Row],[Where do you work]],tblCountries[[Actual]:[Mapping]],2,FALSE)</f>
        <v>USA</v>
      </c>
      <c r="L1607" t="s">
        <v>9</v>
      </c>
      <c r="M1607">
        <v>10</v>
      </c>
    </row>
    <row r="1608" spans="2:13" ht="15" customHeight="1">
      <c r="B1608" t="s">
        <v>3611</v>
      </c>
      <c r="C1608" s="1">
        <v>41063.518831018519</v>
      </c>
      <c r="D1608" s="4">
        <v>100000</v>
      </c>
      <c r="E1608">
        <v>100000</v>
      </c>
      <c r="F1608" t="s">
        <v>6</v>
      </c>
      <c r="G1608" s="8">
        <f>tblSalaries[[#This Row],[clean Salary (in local currency)]]*VLOOKUP(tblSalaries[[#This Row],[Currency]],tblXrate[],2,FALSE)</f>
        <v>100000</v>
      </c>
      <c r="H1608" t="s">
        <v>356</v>
      </c>
      <c r="I1608" t="s">
        <v>356</v>
      </c>
      <c r="J1608" t="s">
        <v>15</v>
      </c>
      <c r="K1608" t="str">
        <f>VLOOKUP(tblSalaries[[#This Row],[Where do you work]],tblCountries[[Actual]:[Mapping]],2,FALSE)</f>
        <v>USA</v>
      </c>
      <c r="L1608" t="s">
        <v>18</v>
      </c>
      <c r="M1608">
        <v>4</v>
      </c>
    </row>
    <row r="1609" spans="2:13" ht="15" customHeight="1">
      <c r="B1609" t="s">
        <v>3612</v>
      </c>
      <c r="C1609" s="1">
        <v>41063.563043981485</v>
      </c>
      <c r="D1609" s="4">
        <v>50000</v>
      </c>
      <c r="E1609">
        <v>50000</v>
      </c>
      <c r="F1609" t="s">
        <v>86</v>
      </c>
      <c r="G1609" s="8">
        <f>tblSalaries[[#This Row],[clean Salary (in local currency)]]*VLOOKUP(tblSalaries[[#This Row],[Currency]],tblXrate[],2,FALSE)</f>
        <v>49168.076151516347</v>
      </c>
      <c r="H1609" t="s">
        <v>955</v>
      </c>
      <c r="I1609" t="s">
        <v>20</v>
      </c>
      <c r="J1609" t="s">
        <v>88</v>
      </c>
      <c r="K1609" t="str">
        <f>VLOOKUP(tblSalaries[[#This Row],[Where do you work]],tblCountries[[Actual]:[Mapping]],2,FALSE)</f>
        <v>Canada</v>
      </c>
      <c r="L1609" t="s">
        <v>9</v>
      </c>
      <c r="M1609">
        <v>5</v>
      </c>
    </row>
    <row r="1610" spans="2:13" ht="15" customHeight="1">
      <c r="B1610" t="s">
        <v>3613</v>
      </c>
      <c r="C1610" s="1">
        <v>41063.602418981478</v>
      </c>
      <c r="D1610" s="4">
        <v>4019</v>
      </c>
      <c r="E1610">
        <v>4019</v>
      </c>
      <c r="F1610" t="s">
        <v>6</v>
      </c>
      <c r="G1610" s="8">
        <f>tblSalaries[[#This Row],[clean Salary (in local currency)]]*VLOOKUP(tblSalaries[[#This Row],[Currency]],tblXrate[],2,FALSE)</f>
        <v>4019</v>
      </c>
      <c r="H1610" t="s">
        <v>1783</v>
      </c>
      <c r="I1610" t="s">
        <v>67</v>
      </c>
      <c r="J1610" t="s">
        <v>347</v>
      </c>
      <c r="K1610" t="str">
        <f>VLOOKUP(tblSalaries[[#This Row],[Where do you work]],tblCountries[[Actual]:[Mapping]],2,FALSE)</f>
        <v>Philippines</v>
      </c>
      <c r="L1610" t="s">
        <v>18</v>
      </c>
      <c r="M1610">
        <v>3</v>
      </c>
    </row>
    <row r="1611" spans="2:13" ht="15" customHeight="1">
      <c r="B1611" t="s">
        <v>3614</v>
      </c>
      <c r="C1611" s="1">
        <v>41063.607592592591</v>
      </c>
      <c r="D1611" s="4">
        <v>15000</v>
      </c>
      <c r="E1611">
        <v>15000</v>
      </c>
      <c r="F1611" t="s">
        <v>6</v>
      </c>
      <c r="G1611" s="8">
        <f>tblSalaries[[#This Row],[clean Salary (in local currency)]]*VLOOKUP(tblSalaries[[#This Row],[Currency]],tblXrate[],2,FALSE)</f>
        <v>15000</v>
      </c>
      <c r="H1611" t="s">
        <v>1784</v>
      </c>
      <c r="I1611" t="s">
        <v>20</v>
      </c>
      <c r="J1611" t="s">
        <v>17</v>
      </c>
      <c r="K1611" t="str">
        <f>VLOOKUP(tblSalaries[[#This Row],[Where do you work]],tblCountries[[Actual]:[Mapping]],2,FALSE)</f>
        <v>Pakistan</v>
      </c>
      <c r="L1611" t="s">
        <v>9</v>
      </c>
      <c r="M1611">
        <v>5</v>
      </c>
    </row>
    <row r="1612" spans="2:13" ht="15" customHeight="1">
      <c r="B1612" t="s">
        <v>3615</v>
      </c>
      <c r="C1612" s="1">
        <v>41063.619687500002</v>
      </c>
      <c r="D1612" s="4" t="s">
        <v>395</v>
      </c>
      <c r="E1612">
        <v>1000000</v>
      </c>
      <c r="F1612" t="s">
        <v>40</v>
      </c>
      <c r="G1612" s="8">
        <f>tblSalaries[[#This Row],[clean Salary (in local currency)]]*VLOOKUP(tblSalaries[[#This Row],[Currency]],tblXrate[],2,FALSE)</f>
        <v>17807.916687442568</v>
      </c>
      <c r="H1612" t="s">
        <v>1785</v>
      </c>
      <c r="I1612" t="s">
        <v>20</v>
      </c>
      <c r="J1612" t="s">
        <v>8</v>
      </c>
      <c r="K1612" t="str">
        <f>VLOOKUP(tblSalaries[[#This Row],[Where do you work]],tblCountries[[Actual]:[Mapping]],2,FALSE)</f>
        <v>India</v>
      </c>
      <c r="L1612" t="s">
        <v>13</v>
      </c>
      <c r="M1612">
        <v>4</v>
      </c>
    </row>
    <row r="1613" spans="2:13" ht="15" customHeight="1">
      <c r="B1613" t="s">
        <v>3616</v>
      </c>
      <c r="C1613" s="1">
        <v>41063.700624999998</v>
      </c>
      <c r="D1613" s="4">
        <v>12000</v>
      </c>
      <c r="E1613">
        <v>12000</v>
      </c>
      <c r="F1613" t="s">
        <v>6</v>
      </c>
      <c r="G1613" s="8">
        <f>tblSalaries[[#This Row],[clean Salary (in local currency)]]*VLOOKUP(tblSalaries[[#This Row],[Currency]],tblXrate[],2,FALSE)</f>
        <v>12000</v>
      </c>
      <c r="H1613" t="s">
        <v>1786</v>
      </c>
      <c r="I1613" t="s">
        <v>3999</v>
      </c>
      <c r="J1613" t="s">
        <v>8</v>
      </c>
      <c r="K1613" t="str">
        <f>VLOOKUP(tblSalaries[[#This Row],[Where do you work]],tblCountries[[Actual]:[Mapping]],2,FALSE)</f>
        <v>India</v>
      </c>
      <c r="L1613" t="s">
        <v>13</v>
      </c>
      <c r="M1613">
        <v>3</v>
      </c>
    </row>
    <row r="1614" spans="2:13" ht="15" customHeight="1">
      <c r="B1614" t="s">
        <v>3617</v>
      </c>
      <c r="C1614" s="1">
        <v>41063.735578703701</v>
      </c>
      <c r="D1614" s="4" t="s">
        <v>1787</v>
      </c>
      <c r="E1614">
        <v>125000</v>
      </c>
      <c r="F1614" t="s">
        <v>40</v>
      </c>
      <c r="G1614" s="8">
        <f>tblSalaries[[#This Row],[clean Salary (in local currency)]]*VLOOKUP(tblSalaries[[#This Row],[Currency]],tblXrate[],2,FALSE)</f>
        <v>2225.989585930321</v>
      </c>
      <c r="H1614" t="s">
        <v>1788</v>
      </c>
      <c r="I1614" t="s">
        <v>20</v>
      </c>
      <c r="J1614" t="s">
        <v>8</v>
      </c>
      <c r="K1614" t="str">
        <f>VLOOKUP(tblSalaries[[#This Row],[Where do you work]],tblCountries[[Actual]:[Mapping]],2,FALSE)</f>
        <v>India</v>
      </c>
      <c r="L1614" t="s">
        <v>18</v>
      </c>
      <c r="M1614">
        <v>4</v>
      </c>
    </row>
    <row r="1615" spans="2:13" ht="15" customHeight="1">
      <c r="B1615" t="s">
        <v>3618</v>
      </c>
      <c r="C1615" s="1">
        <v>41063.819652777776</v>
      </c>
      <c r="D1615" s="4">
        <v>86000</v>
      </c>
      <c r="E1615">
        <v>86000</v>
      </c>
      <c r="F1615" t="s">
        <v>6</v>
      </c>
      <c r="G1615" s="8">
        <f>tblSalaries[[#This Row],[clean Salary (in local currency)]]*VLOOKUP(tblSalaries[[#This Row],[Currency]],tblXrate[],2,FALSE)</f>
        <v>86000</v>
      </c>
      <c r="H1615" t="s">
        <v>20</v>
      </c>
      <c r="I1615" t="s">
        <v>20</v>
      </c>
      <c r="J1615" t="s">
        <v>347</v>
      </c>
      <c r="K1615" t="str">
        <f>VLOOKUP(tblSalaries[[#This Row],[Where do you work]],tblCountries[[Actual]:[Mapping]],2,FALSE)</f>
        <v>Philippines</v>
      </c>
      <c r="L1615" t="s">
        <v>13</v>
      </c>
      <c r="M1615">
        <v>3</v>
      </c>
    </row>
    <row r="1616" spans="2:13" ht="15" customHeight="1">
      <c r="B1616" t="s">
        <v>3619</v>
      </c>
      <c r="C1616" s="1">
        <v>41064.072951388887</v>
      </c>
      <c r="D1616" s="4">
        <v>340000</v>
      </c>
      <c r="E1616">
        <v>340000</v>
      </c>
      <c r="F1616" t="s">
        <v>40</v>
      </c>
      <c r="G1616" s="8">
        <f>tblSalaries[[#This Row],[clean Salary (in local currency)]]*VLOOKUP(tblSalaries[[#This Row],[Currency]],tblXrate[],2,FALSE)</f>
        <v>6054.6916737304728</v>
      </c>
      <c r="H1616" t="s">
        <v>1022</v>
      </c>
      <c r="I1616" t="s">
        <v>52</v>
      </c>
      <c r="J1616" t="s">
        <v>8</v>
      </c>
      <c r="K1616" t="str">
        <f>VLOOKUP(tblSalaries[[#This Row],[Where do you work]],tblCountries[[Actual]:[Mapping]],2,FALSE)</f>
        <v>India</v>
      </c>
      <c r="L1616" t="s">
        <v>9</v>
      </c>
      <c r="M1616">
        <v>5</v>
      </c>
    </row>
    <row r="1617" spans="2:13" ht="15" customHeight="1">
      <c r="B1617" t="s">
        <v>3620</v>
      </c>
      <c r="C1617" s="1">
        <v>41064.086030092592</v>
      </c>
      <c r="D1617" s="4" t="s">
        <v>1789</v>
      </c>
      <c r="E1617">
        <v>3360</v>
      </c>
      <c r="F1617" t="s">
        <v>6</v>
      </c>
      <c r="G1617" s="8">
        <f>tblSalaries[[#This Row],[clean Salary (in local currency)]]*VLOOKUP(tblSalaries[[#This Row],[Currency]],tblXrate[],2,FALSE)</f>
        <v>3360</v>
      </c>
      <c r="H1617" t="s">
        <v>1790</v>
      </c>
      <c r="I1617" t="s">
        <v>20</v>
      </c>
      <c r="J1617" t="s">
        <v>8</v>
      </c>
      <c r="K1617" t="str">
        <f>VLOOKUP(tblSalaries[[#This Row],[Where do you work]],tblCountries[[Actual]:[Mapping]],2,FALSE)</f>
        <v>India</v>
      </c>
      <c r="L1617" t="s">
        <v>25</v>
      </c>
      <c r="M1617">
        <v>3</v>
      </c>
    </row>
    <row r="1618" spans="2:13" ht="15" customHeight="1">
      <c r="B1618" t="s">
        <v>3621</v>
      </c>
      <c r="C1618" s="1">
        <v>41064.10429398148</v>
      </c>
      <c r="D1618" s="4">
        <v>10000</v>
      </c>
      <c r="E1618">
        <v>10000</v>
      </c>
      <c r="F1618" t="s">
        <v>6</v>
      </c>
      <c r="G1618" s="8">
        <f>tblSalaries[[#This Row],[clean Salary (in local currency)]]*VLOOKUP(tblSalaries[[#This Row],[Currency]],tblXrate[],2,FALSE)</f>
        <v>10000</v>
      </c>
      <c r="H1618" t="s">
        <v>452</v>
      </c>
      <c r="I1618" t="s">
        <v>4001</v>
      </c>
      <c r="J1618" t="s">
        <v>8</v>
      </c>
      <c r="K1618" t="str">
        <f>VLOOKUP(tblSalaries[[#This Row],[Where do you work]],tblCountries[[Actual]:[Mapping]],2,FALSE)</f>
        <v>India</v>
      </c>
      <c r="L1618" t="s">
        <v>13</v>
      </c>
      <c r="M1618">
        <v>1</v>
      </c>
    </row>
    <row r="1619" spans="2:13" ht="15" customHeight="1">
      <c r="B1619" t="s">
        <v>3622</v>
      </c>
      <c r="C1619" s="1">
        <v>41064.188807870371</v>
      </c>
      <c r="D1619" s="4">
        <v>70000</v>
      </c>
      <c r="E1619">
        <v>70000</v>
      </c>
      <c r="F1619" t="s">
        <v>6</v>
      </c>
      <c r="G1619" s="8">
        <f>tblSalaries[[#This Row],[clean Salary (in local currency)]]*VLOOKUP(tblSalaries[[#This Row],[Currency]],tblXrate[],2,FALSE)</f>
        <v>70000</v>
      </c>
      <c r="H1619" t="s">
        <v>1791</v>
      </c>
      <c r="I1619" t="s">
        <v>20</v>
      </c>
      <c r="J1619" t="s">
        <v>15</v>
      </c>
      <c r="K1619" t="str">
        <f>VLOOKUP(tblSalaries[[#This Row],[Where do you work]],tblCountries[[Actual]:[Mapping]],2,FALSE)</f>
        <v>USA</v>
      </c>
      <c r="L1619" t="s">
        <v>9</v>
      </c>
      <c r="M1619">
        <v>9</v>
      </c>
    </row>
    <row r="1620" spans="2:13" ht="15" customHeight="1">
      <c r="B1620" t="s">
        <v>3623</v>
      </c>
      <c r="C1620" s="1">
        <v>41064.409537037034</v>
      </c>
      <c r="D1620" s="4">
        <v>155000</v>
      </c>
      <c r="E1620">
        <v>155000</v>
      </c>
      <c r="F1620" t="s">
        <v>6</v>
      </c>
      <c r="G1620" s="8">
        <f>tblSalaries[[#This Row],[clean Salary (in local currency)]]*VLOOKUP(tblSalaries[[#This Row],[Currency]],tblXrate[],2,FALSE)</f>
        <v>155000</v>
      </c>
      <c r="H1620" t="s">
        <v>1792</v>
      </c>
      <c r="I1620" t="s">
        <v>52</v>
      </c>
      <c r="J1620" t="s">
        <v>15</v>
      </c>
      <c r="K1620" t="str">
        <f>VLOOKUP(tblSalaries[[#This Row],[Where do you work]],tblCountries[[Actual]:[Mapping]],2,FALSE)</f>
        <v>USA</v>
      </c>
      <c r="L1620" t="s">
        <v>25</v>
      </c>
      <c r="M1620">
        <v>14</v>
      </c>
    </row>
    <row r="1621" spans="2:13" ht="15" customHeight="1">
      <c r="B1621" t="s">
        <v>3624</v>
      </c>
      <c r="C1621" s="1">
        <v>41064.432951388888</v>
      </c>
      <c r="D1621" s="4">
        <v>225000</v>
      </c>
      <c r="E1621">
        <v>225000</v>
      </c>
      <c r="F1621" t="s">
        <v>6</v>
      </c>
      <c r="G1621" s="8">
        <f>tblSalaries[[#This Row],[clean Salary (in local currency)]]*VLOOKUP(tblSalaries[[#This Row],[Currency]],tblXrate[],2,FALSE)</f>
        <v>225000</v>
      </c>
      <c r="H1621" t="s">
        <v>1793</v>
      </c>
      <c r="I1621" t="s">
        <v>4001</v>
      </c>
      <c r="J1621" t="s">
        <v>15</v>
      </c>
      <c r="K1621" t="str">
        <f>VLOOKUP(tblSalaries[[#This Row],[Where do you work]],tblCountries[[Actual]:[Mapping]],2,FALSE)</f>
        <v>USA</v>
      </c>
      <c r="L1621" t="s">
        <v>9</v>
      </c>
      <c r="M1621">
        <v>15</v>
      </c>
    </row>
    <row r="1622" spans="2:13" ht="15" customHeight="1">
      <c r="B1622" t="s">
        <v>3625</v>
      </c>
      <c r="C1622" s="1">
        <v>41064.515335648146</v>
      </c>
      <c r="D1622" s="4">
        <v>10000</v>
      </c>
      <c r="E1622">
        <v>10000</v>
      </c>
      <c r="F1622" t="s">
        <v>6</v>
      </c>
      <c r="G1622" s="8">
        <f>tblSalaries[[#This Row],[clean Salary (in local currency)]]*VLOOKUP(tblSalaries[[#This Row],[Currency]],tblXrate[],2,FALSE)</f>
        <v>10000</v>
      </c>
      <c r="H1622" t="s">
        <v>721</v>
      </c>
      <c r="I1622" t="s">
        <v>3999</v>
      </c>
      <c r="J1622" t="s">
        <v>8</v>
      </c>
      <c r="K1622" t="str">
        <f>VLOOKUP(tblSalaries[[#This Row],[Where do you work]],tblCountries[[Actual]:[Mapping]],2,FALSE)</f>
        <v>India</v>
      </c>
      <c r="L1622" t="s">
        <v>13</v>
      </c>
      <c r="M1622">
        <v>2</v>
      </c>
    </row>
    <row r="1623" spans="2:13" ht="15" customHeight="1">
      <c r="B1623" t="s">
        <v>3626</v>
      </c>
      <c r="C1623" s="1">
        <v>41064.540347222224</v>
      </c>
      <c r="D1623" s="4">
        <v>300000</v>
      </c>
      <c r="E1623">
        <v>300000</v>
      </c>
      <c r="F1623" t="s">
        <v>40</v>
      </c>
      <c r="G1623" s="8">
        <f>tblSalaries[[#This Row],[clean Salary (in local currency)]]*VLOOKUP(tblSalaries[[#This Row],[Currency]],tblXrate[],2,FALSE)</f>
        <v>5342.3750062327708</v>
      </c>
      <c r="H1623" t="s">
        <v>1794</v>
      </c>
      <c r="I1623" t="s">
        <v>20</v>
      </c>
      <c r="J1623" t="s">
        <v>8</v>
      </c>
      <c r="K1623" t="str">
        <f>VLOOKUP(tblSalaries[[#This Row],[Where do you work]],tblCountries[[Actual]:[Mapping]],2,FALSE)</f>
        <v>India</v>
      </c>
      <c r="L1623" t="s">
        <v>9</v>
      </c>
      <c r="M1623">
        <v>8</v>
      </c>
    </row>
    <row r="1624" spans="2:13" ht="15" customHeight="1">
      <c r="B1624" t="s">
        <v>3627</v>
      </c>
      <c r="C1624" s="1">
        <v>41064.563090277778</v>
      </c>
      <c r="D1624" s="4">
        <v>84000</v>
      </c>
      <c r="E1624">
        <v>84000</v>
      </c>
      <c r="F1624" t="s">
        <v>82</v>
      </c>
      <c r="G1624" s="8">
        <f>tblSalaries[[#This Row],[clean Salary (in local currency)]]*VLOOKUP(tblSalaries[[#This Row],[Currency]],tblXrate[],2,FALSE)</f>
        <v>85672.4111378214</v>
      </c>
      <c r="H1624" t="s">
        <v>83</v>
      </c>
      <c r="I1624" t="s">
        <v>356</v>
      </c>
      <c r="J1624" t="s">
        <v>84</v>
      </c>
      <c r="K1624" t="str">
        <f>VLOOKUP(tblSalaries[[#This Row],[Where do you work]],tblCountries[[Actual]:[Mapping]],2,FALSE)</f>
        <v>Australia</v>
      </c>
      <c r="L1624" t="s">
        <v>9</v>
      </c>
      <c r="M1624">
        <v>6</v>
      </c>
    </row>
    <row r="1625" spans="2:13" ht="15" customHeight="1">
      <c r="B1625" t="s">
        <v>3628</v>
      </c>
      <c r="C1625" s="1">
        <v>41064.601215277777</v>
      </c>
      <c r="D1625" s="4" t="s">
        <v>1795</v>
      </c>
      <c r="E1625">
        <v>240000</v>
      </c>
      <c r="F1625" t="s">
        <v>40</v>
      </c>
      <c r="G1625" s="8">
        <f>tblSalaries[[#This Row],[clean Salary (in local currency)]]*VLOOKUP(tblSalaries[[#This Row],[Currency]],tblXrate[],2,FALSE)</f>
        <v>4273.9000049862161</v>
      </c>
      <c r="H1625" t="s">
        <v>1796</v>
      </c>
      <c r="I1625" t="s">
        <v>488</v>
      </c>
      <c r="J1625" t="s">
        <v>8</v>
      </c>
      <c r="K1625" t="str">
        <f>VLOOKUP(tblSalaries[[#This Row],[Where do you work]],tblCountries[[Actual]:[Mapping]],2,FALSE)</f>
        <v>India</v>
      </c>
      <c r="L1625" t="s">
        <v>18</v>
      </c>
      <c r="M1625">
        <v>15</v>
      </c>
    </row>
    <row r="1626" spans="2:13" ht="15" customHeight="1">
      <c r="B1626" t="s">
        <v>3629</v>
      </c>
      <c r="C1626" s="1">
        <v>41064.688298611109</v>
      </c>
      <c r="D1626" s="4" t="s">
        <v>1797</v>
      </c>
      <c r="E1626">
        <v>500000</v>
      </c>
      <c r="F1626" t="s">
        <v>40</v>
      </c>
      <c r="G1626" s="8">
        <f>tblSalaries[[#This Row],[clean Salary (in local currency)]]*VLOOKUP(tblSalaries[[#This Row],[Currency]],tblXrate[],2,FALSE)</f>
        <v>8903.9583437212841</v>
      </c>
      <c r="H1626" t="s">
        <v>786</v>
      </c>
      <c r="I1626" t="s">
        <v>52</v>
      </c>
      <c r="J1626" t="s">
        <v>8</v>
      </c>
      <c r="K1626" t="str">
        <f>VLOOKUP(tblSalaries[[#This Row],[Where do you work]],tblCountries[[Actual]:[Mapping]],2,FALSE)</f>
        <v>India</v>
      </c>
      <c r="L1626" t="s">
        <v>13</v>
      </c>
      <c r="M1626">
        <v>20</v>
      </c>
    </row>
    <row r="1627" spans="2:13" ht="15" customHeight="1">
      <c r="B1627" t="s">
        <v>3630</v>
      </c>
      <c r="C1627" s="1">
        <v>41064.752326388887</v>
      </c>
      <c r="D1627" s="4">
        <v>42000</v>
      </c>
      <c r="E1627">
        <v>42000</v>
      </c>
      <c r="F1627" t="s">
        <v>69</v>
      </c>
      <c r="G1627" s="8">
        <f>tblSalaries[[#This Row],[clean Salary (in local currency)]]*VLOOKUP(tblSalaries[[#This Row],[Currency]],tblXrate[],2,FALSE)</f>
        <v>66199.48742682593</v>
      </c>
      <c r="H1627" t="s">
        <v>772</v>
      </c>
      <c r="I1627" t="s">
        <v>52</v>
      </c>
      <c r="J1627" t="s">
        <v>71</v>
      </c>
      <c r="K1627" t="str">
        <f>VLOOKUP(tblSalaries[[#This Row],[Where do you work]],tblCountries[[Actual]:[Mapping]],2,FALSE)</f>
        <v>UK</v>
      </c>
      <c r="L1627" t="s">
        <v>9</v>
      </c>
      <c r="M1627">
        <v>23</v>
      </c>
    </row>
    <row r="1628" spans="2:13" ht="15" customHeight="1">
      <c r="B1628" t="s">
        <v>3631</v>
      </c>
      <c r="C1628" s="1">
        <v>41064.788819444446</v>
      </c>
      <c r="D1628" s="4" t="s">
        <v>1798</v>
      </c>
      <c r="E1628">
        <v>320000</v>
      </c>
      <c r="F1628" t="s">
        <v>40</v>
      </c>
      <c r="G1628" s="8">
        <f>tblSalaries[[#This Row],[clean Salary (in local currency)]]*VLOOKUP(tblSalaries[[#This Row],[Currency]],tblXrate[],2,FALSE)</f>
        <v>5698.5333399816218</v>
      </c>
      <c r="H1628" t="s">
        <v>649</v>
      </c>
      <c r="I1628" t="s">
        <v>20</v>
      </c>
      <c r="J1628" t="s">
        <v>8</v>
      </c>
      <c r="K1628" t="str">
        <f>VLOOKUP(tblSalaries[[#This Row],[Where do you work]],tblCountries[[Actual]:[Mapping]],2,FALSE)</f>
        <v>India</v>
      </c>
      <c r="L1628" t="s">
        <v>9</v>
      </c>
      <c r="M1628">
        <v>2.5</v>
      </c>
    </row>
    <row r="1629" spans="2:13" ht="15" customHeight="1">
      <c r="B1629" t="s">
        <v>3632</v>
      </c>
      <c r="C1629" s="1">
        <v>41064.799513888887</v>
      </c>
      <c r="D1629" s="4" t="s">
        <v>1799</v>
      </c>
      <c r="E1629">
        <v>22000</v>
      </c>
      <c r="F1629" t="s">
        <v>69</v>
      </c>
      <c r="G1629" s="8">
        <f>tblSalaries[[#This Row],[clean Salary (in local currency)]]*VLOOKUP(tblSalaries[[#This Row],[Currency]],tblXrate[],2,FALSE)</f>
        <v>34675.92198548025</v>
      </c>
      <c r="H1629" t="s">
        <v>1800</v>
      </c>
      <c r="I1629" t="s">
        <v>52</v>
      </c>
      <c r="J1629" t="s">
        <v>71</v>
      </c>
      <c r="K1629" t="str">
        <f>VLOOKUP(tblSalaries[[#This Row],[Where do you work]],tblCountries[[Actual]:[Mapping]],2,FALSE)</f>
        <v>UK</v>
      </c>
      <c r="L1629" t="s">
        <v>9</v>
      </c>
      <c r="M1629">
        <v>17</v>
      </c>
    </row>
    <row r="1630" spans="2:13" ht="15" customHeight="1">
      <c r="B1630" t="s">
        <v>3633</v>
      </c>
      <c r="C1630" s="1">
        <v>41064.82371527778</v>
      </c>
      <c r="D1630" s="4" t="s">
        <v>1801</v>
      </c>
      <c r="E1630">
        <v>31200</v>
      </c>
      <c r="F1630" t="s">
        <v>6</v>
      </c>
      <c r="G1630" s="8">
        <f>tblSalaries[[#This Row],[clean Salary (in local currency)]]*VLOOKUP(tblSalaries[[#This Row],[Currency]],tblXrate[],2,FALSE)</f>
        <v>31200</v>
      </c>
      <c r="H1630" t="s">
        <v>467</v>
      </c>
      <c r="I1630" t="s">
        <v>3999</v>
      </c>
      <c r="J1630" t="s">
        <v>1802</v>
      </c>
      <c r="K1630" t="str">
        <f>VLOOKUP(tblSalaries[[#This Row],[Where do you work]],tblCountries[[Actual]:[Mapping]],2,FALSE)</f>
        <v>Israel</v>
      </c>
      <c r="L1630" t="s">
        <v>13</v>
      </c>
      <c r="M1630">
        <v>11</v>
      </c>
    </row>
    <row r="1631" spans="2:13" ht="15" customHeight="1">
      <c r="B1631" t="s">
        <v>3634</v>
      </c>
      <c r="C1631" s="1">
        <v>41064.905034722222</v>
      </c>
      <c r="D1631" s="4">
        <v>56000</v>
      </c>
      <c r="E1631">
        <v>56000</v>
      </c>
      <c r="F1631" t="s">
        <v>86</v>
      </c>
      <c r="G1631" s="8">
        <f>tblSalaries[[#This Row],[clean Salary (in local currency)]]*VLOOKUP(tblSalaries[[#This Row],[Currency]],tblXrate[],2,FALSE)</f>
        <v>55068.245289698301</v>
      </c>
      <c r="H1631" t="s">
        <v>83</v>
      </c>
      <c r="I1631" t="s">
        <v>356</v>
      </c>
      <c r="J1631" t="s">
        <v>88</v>
      </c>
      <c r="K1631" t="str">
        <f>VLOOKUP(tblSalaries[[#This Row],[Where do you work]],tblCountries[[Actual]:[Mapping]],2,FALSE)</f>
        <v>Canada</v>
      </c>
      <c r="L1631" t="s">
        <v>13</v>
      </c>
      <c r="M1631">
        <v>1</v>
      </c>
    </row>
    <row r="1632" spans="2:13" ht="15" customHeight="1">
      <c r="B1632" t="s">
        <v>3635</v>
      </c>
      <c r="C1632" s="1">
        <v>41064.927777777775</v>
      </c>
      <c r="D1632" s="4">
        <v>13000</v>
      </c>
      <c r="E1632">
        <v>13000</v>
      </c>
      <c r="F1632" t="s">
        <v>6</v>
      </c>
      <c r="G1632" s="8">
        <f>tblSalaries[[#This Row],[clean Salary (in local currency)]]*VLOOKUP(tblSalaries[[#This Row],[Currency]],tblXrate[],2,FALSE)</f>
        <v>13000</v>
      </c>
      <c r="H1632" t="s">
        <v>1803</v>
      </c>
      <c r="I1632" t="s">
        <v>20</v>
      </c>
      <c r="J1632" t="s">
        <v>1804</v>
      </c>
      <c r="K1632" t="str">
        <f>VLOOKUP(tblSalaries[[#This Row],[Where do you work]],tblCountries[[Actual]:[Mapping]],2,FALSE)</f>
        <v>Slovakia</v>
      </c>
      <c r="L1632" t="s">
        <v>13</v>
      </c>
      <c r="M1632">
        <v>6</v>
      </c>
    </row>
    <row r="1633" spans="2:13" ht="15" customHeight="1">
      <c r="B1633" t="s">
        <v>3636</v>
      </c>
      <c r="C1633" s="1">
        <v>41064.958449074074</v>
      </c>
      <c r="D1633" s="4">
        <v>92000</v>
      </c>
      <c r="E1633">
        <v>92000</v>
      </c>
      <c r="F1633" t="s">
        <v>6</v>
      </c>
      <c r="G1633" s="8">
        <f>tblSalaries[[#This Row],[clean Salary (in local currency)]]*VLOOKUP(tblSalaries[[#This Row],[Currency]],tblXrate[],2,FALSE)</f>
        <v>92000</v>
      </c>
      <c r="H1633" t="s">
        <v>1805</v>
      </c>
      <c r="I1633" t="s">
        <v>3999</v>
      </c>
      <c r="J1633" t="s">
        <v>15</v>
      </c>
      <c r="K1633" t="str">
        <f>VLOOKUP(tblSalaries[[#This Row],[Where do you work]],tblCountries[[Actual]:[Mapping]],2,FALSE)</f>
        <v>USA</v>
      </c>
      <c r="L1633" t="s">
        <v>18</v>
      </c>
      <c r="M1633">
        <v>12</v>
      </c>
    </row>
    <row r="1634" spans="2:13" ht="15" customHeight="1">
      <c r="B1634" t="s">
        <v>3637</v>
      </c>
      <c r="C1634" s="1">
        <v>41064.971307870372</v>
      </c>
      <c r="D1634" s="4">
        <v>85000</v>
      </c>
      <c r="E1634">
        <v>85000</v>
      </c>
      <c r="F1634" t="s">
        <v>6</v>
      </c>
      <c r="G1634" s="8">
        <f>tblSalaries[[#This Row],[clean Salary (in local currency)]]*VLOOKUP(tblSalaries[[#This Row],[Currency]],tblXrate[],2,FALSE)</f>
        <v>85000</v>
      </c>
      <c r="H1634" t="s">
        <v>1806</v>
      </c>
      <c r="I1634" t="s">
        <v>52</v>
      </c>
      <c r="J1634" t="s">
        <v>15</v>
      </c>
      <c r="K1634" t="str">
        <f>VLOOKUP(tblSalaries[[#This Row],[Where do you work]],tblCountries[[Actual]:[Mapping]],2,FALSE)</f>
        <v>USA</v>
      </c>
      <c r="L1634" t="s">
        <v>13</v>
      </c>
      <c r="M1634">
        <v>10</v>
      </c>
    </row>
    <row r="1635" spans="2:13" ht="15" customHeight="1">
      <c r="B1635" t="s">
        <v>3638</v>
      </c>
      <c r="C1635" s="1">
        <v>41064.985208333332</v>
      </c>
      <c r="D1635" s="4" t="s">
        <v>1807</v>
      </c>
      <c r="E1635">
        <v>11000</v>
      </c>
      <c r="F1635" t="s">
        <v>6</v>
      </c>
      <c r="G1635" s="8">
        <f>tblSalaries[[#This Row],[clean Salary (in local currency)]]*VLOOKUP(tblSalaries[[#This Row],[Currency]],tblXrate[],2,FALSE)</f>
        <v>11000</v>
      </c>
      <c r="H1635" t="s">
        <v>1808</v>
      </c>
      <c r="I1635" t="s">
        <v>20</v>
      </c>
      <c r="J1635" t="s">
        <v>1809</v>
      </c>
      <c r="K1635" t="str">
        <f>VLOOKUP(tblSalaries[[#This Row],[Where do you work]],tblCountries[[Actual]:[Mapping]],2,FALSE)</f>
        <v>Tunisia</v>
      </c>
      <c r="L1635" t="s">
        <v>9</v>
      </c>
      <c r="M1635">
        <v>8</v>
      </c>
    </row>
    <row r="1636" spans="2:13" ht="15" customHeight="1">
      <c r="B1636" t="s">
        <v>3639</v>
      </c>
      <c r="C1636" s="1">
        <v>41064.985266203701</v>
      </c>
      <c r="D1636" s="4" t="s">
        <v>1810</v>
      </c>
      <c r="E1636">
        <v>30000</v>
      </c>
      <c r="F1636" t="s">
        <v>22</v>
      </c>
      <c r="G1636" s="8">
        <f>tblSalaries[[#This Row],[clean Salary (in local currency)]]*VLOOKUP(tblSalaries[[#This Row],[Currency]],tblXrate[],2,FALSE)</f>
        <v>38111.983169748237</v>
      </c>
      <c r="H1636" t="s">
        <v>1811</v>
      </c>
      <c r="I1636" t="s">
        <v>20</v>
      </c>
      <c r="J1636" t="s">
        <v>608</v>
      </c>
      <c r="K1636" t="str">
        <f>VLOOKUP(tblSalaries[[#This Row],[Where do you work]],tblCountries[[Actual]:[Mapping]],2,FALSE)</f>
        <v>Spain</v>
      </c>
      <c r="L1636" t="s">
        <v>25</v>
      </c>
      <c r="M1636">
        <v>12</v>
      </c>
    </row>
    <row r="1637" spans="2:13" ht="15" customHeight="1">
      <c r="B1637" t="s">
        <v>3640</v>
      </c>
      <c r="C1637" s="1">
        <v>41064.987349537034</v>
      </c>
      <c r="D1637" s="4">
        <v>49000</v>
      </c>
      <c r="E1637">
        <v>49000</v>
      </c>
      <c r="F1637" t="s">
        <v>6</v>
      </c>
      <c r="G1637" s="8">
        <f>tblSalaries[[#This Row],[clean Salary (in local currency)]]*VLOOKUP(tblSalaries[[#This Row],[Currency]],tblXrate[],2,FALSE)</f>
        <v>49000</v>
      </c>
      <c r="H1637" t="s">
        <v>1812</v>
      </c>
      <c r="I1637" t="s">
        <v>20</v>
      </c>
      <c r="J1637" t="s">
        <v>15</v>
      </c>
      <c r="K1637" t="str">
        <f>VLOOKUP(tblSalaries[[#This Row],[Where do you work]],tblCountries[[Actual]:[Mapping]],2,FALSE)</f>
        <v>USA</v>
      </c>
      <c r="L1637" t="s">
        <v>18</v>
      </c>
      <c r="M1637">
        <v>3</v>
      </c>
    </row>
    <row r="1638" spans="2:13" ht="15" customHeight="1">
      <c r="B1638" t="s">
        <v>3641</v>
      </c>
      <c r="C1638" s="1">
        <v>41065.015439814815</v>
      </c>
      <c r="D1638" s="4">
        <v>59000</v>
      </c>
      <c r="E1638">
        <v>59000</v>
      </c>
      <c r="F1638" t="s">
        <v>6</v>
      </c>
      <c r="G1638" s="8">
        <f>tblSalaries[[#This Row],[clean Salary (in local currency)]]*VLOOKUP(tblSalaries[[#This Row],[Currency]],tblXrate[],2,FALSE)</f>
        <v>59000</v>
      </c>
      <c r="H1638" t="s">
        <v>1813</v>
      </c>
      <c r="I1638" t="s">
        <v>52</v>
      </c>
      <c r="J1638" t="s">
        <v>15</v>
      </c>
      <c r="K1638" t="str">
        <f>VLOOKUP(tblSalaries[[#This Row],[Where do you work]],tblCountries[[Actual]:[Mapping]],2,FALSE)</f>
        <v>USA</v>
      </c>
      <c r="L1638" t="s">
        <v>25</v>
      </c>
      <c r="M1638">
        <v>3</v>
      </c>
    </row>
    <row r="1639" spans="2:13" ht="15" customHeight="1">
      <c r="B1639" t="s">
        <v>3642</v>
      </c>
      <c r="C1639" s="1">
        <v>41065.085972222223</v>
      </c>
      <c r="D1639" s="4">
        <v>55000</v>
      </c>
      <c r="E1639">
        <v>55000</v>
      </c>
      <c r="F1639" t="s">
        <v>6</v>
      </c>
      <c r="G1639" s="8">
        <f>tblSalaries[[#This Row],[clean Salary (in local currency)]]*VLOOKUP(tblSalaries[[#This Row],[Currency]],tblXrate[],2,FALSE)</f>
        <v>55000</v>
      </c>
      <c r="H1639" t="s">
        <v>1814</v>
      </c>
      <c r="I1639" t="s">
        <v>20</v>
      </c>
      <c r="J1639" t="s">
        <v>15</v>
      </c>
      <c r="K1639" t="str">
        <f>VLOOKUP(tblSalaries[[#This Row],[Where do you work]],tblCountries[[Actual]:[Mapping]],2,FALSE)</f>
        <v>USA</v>
      </c>
      <c r="L1639" t="s">
        <v>9</v>
      </c>
      <c r="M1639">
        <v>15</v>
      </c>
    </row>
    <row r="1640" spans="2:13" ht="15" customHeight="1">
      <c r="B1640" t="s">
        <v>3643</v>
      </c>
      <c r="C1640" s="1">
        <v>41065.097928240742</v>
      </c>
      <c r="D1640" s="4">
        <v>75000</v>
      </c>
      <c r="E1640">
        <v>75000</v>
      </c>
      <c r="F1640" t="s">
        <v>6</v>
      </c>
      <c r="G1640" s="8">
        <f>tblSalaries[[#This Row],[clean Salary (in local currency)]]*VLOOKUP(tblSalaries[[#This Row],[Currency]],tblXrate[],2,FALSE)</f>
        <v>75000</v>
      </c>
      <c r="H1640" t="s">
        <v>310</v>
      </c>
      <c r="I1640" t="s">
        <v>310</v>
      </c>
      <c r="J1640" t="s">
        <v>15</v>
      </c>
      <c r="K1640" t="str">
        <f>VLOOKUP(tblSalaries[[#This Row],[Where do you work]],tblCountries[[Actual]:[Mapping]],2,FALSE)</f>
        <v>USA</v>
      </c>
      <c r="L1640" t="s">
        <v>9</v>
      </c>
      <c r="M1640">
        <v>10</v>
      </c>
    </row>
    <row r="1641" spans="2:13" ht="15" customHeight="1">
      <c r="B1641" t="s">
        <v>3644</v>
      </c>
      <c r="C1641" s="1">
        <v>41065.159745370373</v>
      </c>
      <c r="D1641" s="4">
        <v>3300</v>
      </c>
      <c r="E1641">
        <v>39600</v>
      </c>
      <c r="F1641" t="s">
        <v>22</v>
      </c>
      <c r="G1641" s="8">
        <f>tblSalaries[[#This Row],[clean Salary (in local currency)]]*VLOOKUP(tblSalaries[[#This Row],[Currency]],tblXrate[],2,FALSE)</f>
        <v>50307.817784067665</v>
      </c>
      <c r="H1641" t="s">
        <v>1815</v>
      </c>
      <c r="I1641" t="s">
        <v>52</v>
      </c>
      <c r="J1641" t="s">
        <v>983</v>
      </c>
      <c r="K1641" t="str">
        <f>VLOOKUP(tblSalaries[[#This Row],[Where do you work]],tblCountries[[Actual]:[Mapping]],2,FALSE)</f>
        <v>Europe</v>
      </c>
      <c r="L1641" t="s">
        <v>25</v>
      </c>
      <c r="M1641">
        <v>5</v>
      </c>
    </row>
    <row r="1642" spans="2:13" ht="15" customHeight="1">
      <c r="B1642" t="s">
        <v>3645</v>
      </c>
      <c r="C1642" s="1">
        <v>41065.163611111115</v>
      </c>
      <c r="D1642" s="4" t="s">
        <v>1816</v>
      </c>
      <c r="E1642">
        <v>30500</v>
      </c>
      <c r="F1642" t="s">
        <v>6</v>
      </c>
      <c r="G1642" s="8">
        <f>tblSalaries[[#This Row],[clean Salary (in local currency)]]*VLOOKUP(tblSalaries[[#This Row],[Currency]],tblXrate[],2,FALSE)</f>
        <v>30500</v>
      </c>
      <c r="H1642" t="s">
        <v>14</v>
      </c>
      <c r="I1642" t="s">
        <v>20</v>
      </c>
      <c r="J1642" t="s">
        <v>143</v>
      </c>
      <c r="K1642" t="str">
        <f>VLOOKUP(tblSalaries[[#This Row],[Where do you work]],tblCountries[[Actual]:[Mapping]],2,FALSE)</f>
        <v>Brazil</v>
      </c>
      <c r="L1642" t="s">
        <v>13</v>
      </c>
      <c r="M1642">
        <v>8</v>
      </c>
    </row>
    <row r="1643" spans="2:13" ht="15" customHeight="1">
      <c r="B1643" t="s">
        <v>3646</v>
      </c>
      <c r="C1643" s="1">
        <v>41065.170937499999</v>
      </c>
      <c r="D1643" s="4">
        <v>80000</v>
      </c>
      <c r="E1643">
        <v>80000</v>
      </c>
      <c r="F1643" t="s">
        <v>6</v>
      </c>
      <c r="G1643" s="8">
        <f>tblSalaries[[#This Row],[clean Salary (in local currency)]]*VLOOKUP(tblSalaries[[#This Row],[Currency]],tblXrate[],2,FALSE)</f>
        <v>80000</v>
      </c>
      <c r="H1643" t="s">
        <v>1817</v>
      </c>
      <c r="I1643" t="s">
        <v>67</v>
      </c>
      <c r="J1643" t="s">
        <v>15</v>
      </c>
      <c r="K1643" t="str">
        <f>VLOOKUP(tblSalaries[[#This Row],[Where do you work]],tblCountries[[Actual]:[Mapping]],2,FALSE)</f>
        <v>USA</v>
      </c>
      <c r="L1643" t="s">
        <v>18</v>
      </c>
      <c r="M1643">
        <v>2</v>
      </c>
    </row>
    <row r="1644" spans="2:13" ht="15" customHeight="1">
      <c r="B1644" t="s">
        <v>3647</v>
      </c>
      <c r="C1644" s="1">
        <v>41065.210462962961</v>
      </c>
      <c r="D1644" s="4">
        <v>1000</v>
      </c>
      <c r="E1644">
        <v>12000</v>
      </c>
      <c r="F1644" t="s">
        <v>6</v>
      </c>
      <c r="G1644" s="8">
        <f>tblSalaries[[#This Row],[clean Salary (in local currency)]]*VLOOKUP(tblSalaries[[#This Row],[Currency]],tblXrate[],2,FALSE)</f>
        <v>12000</v>
      </c>
      <c r="H1644" t="s">
        <v>1818</v>
      </c>
      <c r="I1644" t="s">
        <v>20</v>
      </c>
      <c r="J1644" t="s">
        <v>15</v>
      </c>
      <c r="K1644" t="str">
        <f>VLOOKUP(tblSalaries[[#This Row],[Where do you work]],tblCountries[[Actual]:[Mapping]],2,FALSE)</f>
        <v>USA</v>
      </c>
      <c r="L1644" t="s">
        <v>18</v>
      </c>
      <c r="M1644">
        <v>1</v>
      </c>
    </row>
    <row r="1645" spans="2:13" ht="15" customHeight="1">
      <c r="B1645" t="s">
        <v>3648</v>
      </c>
      <c r="C1645" s="1">
        <v>41065.210648148146</v>
      </c>
      <c r="D1645" s="4">
        <v>48500</v>
      </c>
      <c r="E1645">
        <v>48500</v>
      </c>
      <c r="F1645" t="s">
        <v>6</v>
      </c>
      <c r="G1645" s="8">
        <f>tblSalaries[[#This Row],[clean Salary (in local currency)]]*VLOOKUP(tblSalaries[[#This Row],[Currency]],tblXrate[],2,FALSE)</f>
        <v>48500</v>
      </c>
      <c r="H1645" t="s">
        <v>1819</v>
      </c>
      <c r="I1645" t="s">
        <v>20</v>
      </c>
      <c r="J1645" t="s">
        <v>15</v>
      </c>
      <c r="K1645" t="str">
        <f>VLOOKUP(tblSalaries[[#This Row],[Where do you work]],tblCountries[[Actual]:[Mapping]],2,FALSE)</f>
        <v>USA</v>
      </c>
      <c r="L1645" t="s">
        <v>9</v>
      </c>
      <c r="M1645">
        <v>6</v>
      </c>
    </row>
    <row r="1646" spans="2:13" ht="15" customHeight="1">
      <c r="B1646" t="s">
        <v>3649</v>
      </c>
      <c r="C1646" s="1">
        <v>41065.285833333335</v>
      </c>
      <c r="D1646" s="4" t="s">
        <v>1238</v>
      </c>
      <c r="E1646">
        <v>40000</v>
      </c>
      <c r="F1646" t="s">
        <v>69</v>
      </c>
      <c r="G1646" s="8">
        <f>tblSalaries[[#This Row],[clean Salary (in local currency)]]*VLOOKUP(tblSalaries[[#This Row],[Currency]],tblXrate[],2,FALSE)</f>
        <v>63047.130882691366</v>
      </c>
      <c r="H1646" t="s">
        <v>1820</v>
      </c>
      <c r="I1646" t="s">
        <v>67</v>
      </c>
      <c r="J1646" t="s">
        <v>71</v>
      </c>
      <c r="K1646" t="str">
        <f>VLOOKUP(tblSalaries[[#This Row],[Where do you work]],tblCountries[[Actual]:[Mapping]],2,FALSE)</f>
        <v>UK</v>
      </c>
      <c r="L1646" t="s">
        <v>18</v>
      </c>
      <c r="M1646">
        <v>25</v>
      </c>
    </row>
    <row r="1647" spans="2:13" ht="15" customHeight="1">
      <c r="B1647" t="s">
        <v>3650</v>
      </c>
      <c r="C1647" s="1">
        <v>41065.295277777775</v>
      </c>
      <c r="D1647" s="4" t="s">
        <v>1821</v>
      </c>
      <c r="E1647">
        <v>192000</v>
      </c>
      <c r="F1647" t="s">
        <v>40</v>
      </c>
      <c r="G1647" s="8">
        <f>tblSalaries[[#This Row],[clean Salary (in local currency)]]*VLOOKUP(tblSalaries[[#This Row],[Currency]],tblXrate[],2,FALSE)</f>
        <v>3419.1200039889732</v>
      </c>
      <c r="H1647" t="s">
        <v>839</v>
      </c>
      <c r="I1647" t="s">
        <v>20</v>
      </c>
      <c r="J1647" t="s">
        <v>8</v>
      </c>
      <c r="K1647" t="str">
        <f>VLOOKUP(tblSalaries[[#This Row],[Where do you work]],tblCountries[[Actual]:[Mapping]],2,FALSE)</f>
        <v>India</v>
      </c>
      <c r="L1647" t="s">
        <v>9</v>
      </c>
      <c r="M1647">
        <v>5</v>
      </c>
    </row>
    <row r="1648" spans="2:13" ht="15" customHeight="1">
      <c r="B1648" t="s">
        <v>3651</v>
      </c>
      <c r="C1648" s="1">
        <v>41065.446921296294</v>
      </c>
      <c r="D1648" s="4">
        <v>110000</v>
      </c>
      <c r="E1648">
        <v>110000</v>
      </c>
      <c r="F1648" t="s">
        <v>670</v>
      </c>
      <c r="G1648" s="8">
        <f>tblSalaries[[#This Row],[clean Salary (in local currency)]]*VLOOKUP(tblSalaries[[#This Row],[Currency]],tblXrate[],2,FALSE)</f>
        <v>87734.690296543267</v>
      </c>
      <c r="H1648" t="s">
        <v>1822</v>
      </c>
      <c r="I1648" t="s">
        <v>52</v>
      </c>
      <c r="J1648" t="s">
        <v>672</v>
      </c>
      <c r="K1648" t="str">
        <f>VLOOKUP(tblSalaries[[#This Row],[Where do you work]],tblCountries[[Actual]:[Mapping]],2,FALSE)</f>
        <v>New Zealand</v>
      </c>
      <c r="L1648" t="s">
        <v>9</v>
      </c>
      <c r="M1648">
        <v>6</v>
      </c>
    </row>
    <row r="1649" spans="2:13" ht="15" customHeight="1">
      <c r="B1649" t="s">
        <v>3652</v>
      </c>
      <c r="C1649" s="1">
        <v>41065.529606481483</v>
      </c>
      <c r="D1649" s="4" t="s">
        <v>1823</v>
      </c>
      <c r="E1649">
        <v>71000</v>
      </c>
      <c r="F1649" t="s">
        <v>670</v>
      </c>
      <c r="G1649" s="8">
        <f>tblSalaries[[#This Row],[clean Salary (in local currency)]]*VLOOKUP(tblSalaries[[#This Row],[Currency]],tblXrate[],2,FALSE)</f>
        <v>56628.754645950656</v>
      </c>
      <c r="H1649" t="s">
        <v>207</v>
      </c>
      <c r="I1649" t="s">
        <v>20</v>
      </c>
      <c r="J1649" t="s">
        <v>1097</v>
      </c>
      <c r="K1649" t="str">
        <f>VLOOKUP(tblSalaries[[#This Row],[Where do you work]],tblCountries[[Actual]:[Mapping]],2,FALSE)</f>
        <v>New Zealand</v>
      </c>
      <c r="L1649" t="s">
        <v>13</v>
      </c>
      <c r="M1649">
        <v>6</v>
      </c>
    </row>
    <row r="1650" spans="2:13" ht="15" customHeight="1">
      <c r="B1650" t="s">
        <v>3653</v>
      </c>
      <c r="C1650" s="1">
        <v>41065.749756944446</v>
      </c>
      <c r="D1650" s="4" t="s">
        <v>1372</v>
      </c>
      <c r="E1650">
        <v>450000</v>
      </c>
      <c r="F1650" t="s">
        <v>40</v>
      </c>
      <c r="G1650" s="8">
        <f>tblSalaries[[#This Row],[clean Salary (in local currency)]]*VLOOKUP(tblSalaries[[#This Row],[Currency]],tblXrate[],2,FALSE)</f>
        <v>8013.5625093491553</v>
      </c>
      <c r="H1650" t="s">
        <v>1824</v>
      </c>
      <c r="I1650" t="s">
        <v>3999</v>
      </c>
      <c r="J1650" t="s">
        <v>8</v>
      </c>
      <c r="K1650" t="str">
        <f>VLOOKUP(tblSalaries[[#This Row],[Where do you work]],tblCountries[[Actual]:[Mapping]],2,FALSE)</f>
        <v>India</v>
      </c>
      <c r="L1650" t="s">
        <v>13</v>
      </c>
      <c r="M1650">
        <v>4</v>
      </c>
    </row>
    <row r="1651" spans="2:13" ht="15" customHeight="1">
      <c r="B1651" t="s">
        <v>3654</v>
      </c>
      <c r="C1651" s="1">
        <v>41065.772210648145</v>
      </c>
      <c r="D1651" s="4" t="s">
        <v>1825</v>
      </c>
      <c r="E1651">
        <v>200000</v>
      </c>
      <c r="F1651" t="s">
        <v>40</v>
      </c>
      <c r="G1651" s="8">
        <f>tblSalaries[[#This Row],[clean Salary (in local currency)]]*VLOOKUP(tblSalaries[[#This Row],[Currency]],tblXrate[],2,FALSE)</f>
        <v>3561.5833374885137</v>
      </c>
      <c r="H1651" t="s">
        <v>749</v>
      </c>
      <c r="I1651" t="s">
        <v>20</v>
      </c>
      <c r="J1651" t="s">
        <v>8</v>
      </c>
      <c r="K1651" t="str">
        <f>VLOOKUP(tblSalaries[[#This Row],[Where do you work]],tblCountries[[Actual]:[Mapping]],2,FALSE)</f>
        <v>India</v>
      </c>
      <c r="L1651" t="s">
        <v>25</v>
      </c>
      <c r="M1651">
        <v>16</v>
      </c>
    </row>
    <row r="1652" spans="2:13" ht="15" customHeight="1">
      <c r="B1652" t="s">
        <v>3655</v>
      </c>
      <c r="C1652" s="1">
        <v>41065.801435185182</v>
      </c>
      <c r="D1652" s="4">
        <v>62000</v>
      </c>
      <c r="E1652">
        <v>62000</v>
      </c>
      <c r="F1652" t="s">
        <v>6</v>
      </c>
      <c r="G1652" s="8">
        <f>tblSalaries[[#This Row],[clean Salary (in local currency)]]*VLOOKUP(tblSalaries[[#This Row],[Currency]],tblXrate[],2,FALSE)</f>
        <v>62000</v>
      </c>
      <c r="H1652" t="s">
        <v>19</v>
      </c>
      <c r="I1652" t="s">
        <v>279</v>
      </c>
      <c r="J1652" t="s">
        <v>15</v>
      </c>
      <c r="K1652" t="str">
        <f>VLOOKUP(tblSalaries[[#This Row],[Where do you work]],tblCountries[[Actual]:[Mapping]],2,FALSE)</f>
        <v>USA</v>
      </c>
      <c r="L1652" t="s">
        <v>18</v>
      </c>
      <c r="M1652">
        <v>12</v>
      </c>
    </row>
    <row r="1653" spans="2:13" ht="15" customHeight="1">
      <c r="B1653" t="s">
        <v>3656</v>
      </c>
      <c r="C1653" s="1">
        <v>41065.802812499998</v>
      </c>
      <c r="D1653" s="4">
        <v>21000</v>
      </c>
      <c r="E1653">
        <v>21000</v>
      </c>
      <c r="F1653" t="s">
        <v>22</v>
      </c>
      <c r="G1653" s="8">
        <f>tblSalaries[[#This Row],[clean Salary (in local currency)]]*VLOOKUP(tblSalaries[[#This Row],[Currency]],tblXrate[],2,FALSE)</f>
        <v>26678.388218823762</v>
      </c>
      <c r="H1653" t="s">
        <v>1269</v>
      </c>
      <c r="I1653" t="s">
        <v>20</v>
      </c>
      <c r="J1653" t="s">
        <v>30</v>
      </c>
      <c r="K1653" t="str">
        <f>VLOOKUP(tblSalaries[[#This Row],[Where do you work]],tblCountries[[Actual]:[Mapping]],2,FALSE)</f>
        <v>Portugal</v>
      </c>
      <c r="L1653" t="s">
        <v>9</v>
      </c>
      <c r="M1653">
        <v>5</v>
      </c>
    </row>
    <row r="1654" spans="2:13" ht="15" customHeight="1">
      <c r="B1654" t="s">
        <v>3657</v>
      </c>
      <c r="C1654" s="1">
        <v>41065.817511574074</v>
      </c>
      <c r="D1654" s="4" t="s">
        <v>1249</v>
      </c>
      <c r="E1654">
        <v>45000</v>
      </c>
      <c r="F1654" t="s">
        <v>69</v>
      </c>
      <c r="G1654" s="8">
        <f>tblSalaries[[#This Row],[clean Salary (in local currency)]]*VLOOKUP(tblSalaries[[#This Row],[Currency]],tblXrate[],2,FALSE)</f>
        <v>70928.022243027779</v>
      </c>
      <c r="H1654" t="s">
        <v>153</v>
      </c>
      <c r="I1654" t="s">
        <v>20</v>
      </c>
      <c r="J1654" t="s">
        <v>71</v>
      </c>
      <c r="K1654" t="str">
        <f>VLOOKUP(tblSalaries[[#This Row],[Where do you work]],tblCountries[[Actual]:[Mapping]],2,FALSE)</f>
        <v>UK</v>
      </c>
      <c r="L1654" t="s">
        <v>13</v>
      </c>
      <c r="M1654">
        <v>5</v>
      </c>
    </row>
    <row r="1655" spans="2:13" ht="15" customHeight="1">
      <c r="B1655" t="s">
        <v>3658</v>
      </c>
      <c r="C1655" s="1">
        <v>41065.833043981482</v>
      </c>
      <c r="D1655" s="4">
        <v>33000</v>
      </c>
      <c r="E1655">
        <v>33000</v>
      </c>
      <c r="F1655" t="s">
        <v>22</v>
      </c>
      <c r="G1655" s="8">
        <f>tblSalaries[[#This Row],[clean Salary (in local currency)]]*VLOOKUP(tblSalaries[[#This Row],[Currency]],tblXrate[],2,FALSE)</f>
        <v>41923.181486723057</v>
      </c>
      <c r="H1655" t="s">
        <v>1513</v>
      </c>
      <c r="I1655" t="s">
        <v>20</v>
      </c>
      <c r="J1655" t="s">
        <v>1826</v>
      </c>
      <c r="K1655" t="str">
        <f>VLOOKUP(tblSalaries[[#This Row],[Where do you work]],tblCountries[[Actual]:[Mapping]],2,FALSE)</f>
        <v>France</v>
      </c>
      <c r="L1655" t="s">
        <v>9</v>
      </c>
      <c r="M1655">
        <v>6</v>
      </c>
    </row>
    <row r="1656" spans="2:13" ht="15" customHeight="1">
      <c r="B1656" t="s">
        <v>3659</v>
      </c>
      <c r="C1656" s="1">
        <v>41065.863437499997</v>
      </c>
      <c r="D1656" s="4">
        <v>90000</v>
      </c>
      <c r="E1656">
        <v>90000</v>
      </c>
      <c r="F1656" t="s">
        <v>6</v>
      </c>
      <c r="G1656" s="8">
        <f>tblSalaries[[#This Row],[clean Salary (in local currency)]]*VLOOKUP(tblSalaries[[#This Row],[Currency]],tblXrate[],2,FALSE)</f>
        <v>90000</v>
      </c>
      <c r="H1656" t="s">
        <v>1827</v>
      </c>
      <c r="I1656" t="s">
        <v>20</v>
      </c>
      <c r="J1656" t="s">
        <v>15</v>
      </c>
      <c r="K1656" t="str">
        <f>VLOOKUP(tblSalaries[[#This Row],[Where do you work]],tblCountries[[Actual]:[Mapping]],2,FALSE)</f>
        <v>USA</v>
      </c>
      <c r="L1656" t="s">
        <v>18</v>
      </c>
      <c r="M1656">
        <v>8</v>
      </c>
    </row>
    <row r="1657" spans="2:13" ht="15" customHeight="1">
      <c r="B1657" t="s">
        <v>3660</v>
      </c>
      <c r="C1657" s="1">
        <v>41065.880046296297</v>
      </c>
      <c r="D1657" s="4" t="s">
        <v>1828</v>
      </c>
      <c r="E1657">
        <v>400000</v>
      </c>
      <c r="F1657" t="s">
        <v>1829</v>
      </c>
      <c r="G1657" s="8">
        <f>tblSalaries[[#This Row],[clean Salary (in local currency)]]*VLOOKUP(tblSalaries[[#This Row],[Currency]],tblXrate[],2,FALSE)</f>
        <v>67700.452577525488</v>
      </c>
      <c r="H1657" t="s">
        <v>1830</v>
      </c>
      <c r="I1657" t="s">
        <v>20</v>
      </c>
      <c r="J1657" t="s">
        <v>583</v>
      </c>
      <c r="K1657" t="str">
        <f>VLOOKUP(tblSalaries[[#This Row],[Where do you work]],tblCountries[[Actual]:[Mapping]],2,FALSE)</f>
        <v>Norway</v>
      </c>
      <c r="L1657" t="s">
        <v>13</v>
      </c>
      <c r="M1657">
        <v>5</v>
      </c>
    </row>
    <row r="1658" spans="2:13" ht="15" customHeight="1">
      <c r="B1658" t="s">
        <v>3661</v>
      </c>
      <c r="C1658" s="1">
        <v>41065.898460648146</v>
      </c>
      <c r="D1658" s="4">
        <v>85000</v>
      </c>
      <c r="E1658">
        <v>85000</v>
      </c>
      <c r="F1658" t="s">
        <v>6</v>
      </c>
      <c r="G1658" s="8">
        <f>tblSalaries[[#This Row],[clean Salary (in local currency)]]*VLOOKUP(tblSalaries[[#This Row],[Currency]],tblXrate[],2,FALSE)</f>
        <v>85000</v>
      </c>
      <c r="H1658" t="s">
        <v>14</v>
      </c>
      <c r="I1658" t="s">
        <v>20</v>
      </c>
      <c r="J1658" t="s">
        <v>15</v>
      </c>
      <c r="K1658" t="str">
        <f>VLOOKUP(tblSalaries[[#This Row],[Where do you work]],tblCountries[[Actual]:[Mapping]],2,FALSE)</f>
        <v>USA</v>
      </c>
      <c r="L1658" t="s">
        <v>9</v>
      </c>
      <c r="M1658">
        <v>12</v>
      </c>
    </row>
    <row r="1659" spans="2:13" ht="15" customHeight="1">
      <c r="B1659" t="s">
        <v>3662</v>
      </c>
      <c r="C1659" s="1">
        <v>41065.909143518518</v>
      </c>
      <c r="D1659" s="4">
        <v>50000</v>
      </c>
      <c r="E1659">
        <v>50000</v>
      </c>
      <c r="F1659" t="s">
        <v>69</v>
      </c>
      <c r="G1659" s="8">
        <f>tblSalaries[[#This Row],[clean Salary (in local currency)]]*VLOOKUP(tblSalaries[[#This Row],[Currency]],tblXrate[],2,FALSE)</f>
        <v>78808.913603364199</v>
      </c>
      <c r="H1659" t="s">
        <v>1024</v>
      </c>
      <c r="I1659" t="s">
        <v>4001</v>
      </c>
      <c r="J1659" t="s">
        <v>71</v>
      </c>
      <c r="K1659" t="str">
        <f>VLOOKUP(tblSalaries[[#This Row],[Where do you work]],tblCountries[[Actual]:[Mapping]],2,FALSE)</f>
        <v>UK</v>
      </c>
      <c r="L1659" t="s">
        <v>9</v>
      </c>
      <c r="M1659">
        <v>10</v>
      </c>
    </row>
    <row r="1660" spans="2:13" ht="15" customHeight="1">
      <c r="B1660" t="s">
        <v>3663</v>
      </c>
      <c r="C1660" s="1">
        <v>41065.916435185187</v>
      </c>
      <c r="D1660" s="4">
        <v>65000</v>
      </c>
      <c r="E1660">
        <v>65000</v>
      </c>
      <c r="F1660" t="s">
        <v>6</v>
      </c>
      <c r="G1660" s="8">
        <f>tblSalaries[[#This Row],[clean Salary (in local currency)]]*VLOOKUP(tblSalaries[[#This Row],[Currency]],tblXrate[],2,FALSE)</f>
        <v>65000</v>
      </c>
      <c r="H1660" t="s">
        <v>207</v>
      </c>
      <c r="I1660" t="s">
        <v>20</v>
      </c>
      <c r="J1660" t="s">
        <v>15</v>
      </c>
      <c r="K1660" t="str">
        <f>VLOOKUP(tblSalaries[[#This Row],[Where do you work]],tblCountries[[Actual]:[Mapping]],2,FALSE)</f>
        <v>USA</v>
      </c>
      <c r="L1660" t="s">
        <v>9</v>
      </c>
      <c r="M1660">
        <v>8</v>
      </c>
    </row>
    <row r="1661" spans="2:13" ht="15" customHeight="1">
      <c r="B1661" t="s">
        <v>3664</v>
      </c>
      <c r="C1661" s="1">
        <v>41065.920254629629</v>
      </c>
      <c r="D1661" s="4">
        <v>75000</v>
      </c>
      <c r="E1661">
        <v>75000</v>
      </c>
      <c r="F1661" t="s">
        <v>6</v>
      </c>
      <c r="G1661" s="8">
        <f>tblSalaries[[#This Row],[clean Salary (in local currency)]]*VLOOKUP(tblSalaries[[#This Row],[Currency]],tblXrate[],2,FALSE)</f>
        <v>75000</v>
      </c>
      <c r="H1661" t="s">
        <v>1831</v>
      </c>
      <c r="I1661" t="s">
        <v>4001</v>
      </c>
      <c r="J1661" t="s">
        <v>15</v>
      </c>
      <c r="K1661" t="str">
        <f>VLOOKUP(tblSalaries[[#This Row],[Where do you work]],tblCountries[[Actual]:[Mapping]],2,FALSE)</f>
        <v>USA</v>
      </c>
      <c r="L1661" t="s">
        <v>18</v>
      </c>
      <c r="M1661">
        <v>3</v>
      </c>
    </row>
    <row r="1662" spans="2:13" ht="15" customHeight="1">
      <c r="B1662" t="s">
        <v>3665</v>
      </c>
      <c r="C1662" s="1">
        <v>41065.947534722225</v>
      </c>
      <c r="D1662" s="4">
        <v>92000</v>
      </c>
      <c r="E1662">
        <v>92000</v>
      </c>
      <c r="F1662" t="s">
        <v>6</v>
      </c>
      <c r="G1662" s="8">
        <f>tblSalaries[[#This Row],[clean Salary (in local currency)]]*VLOOKUP(tblSalaries[[#This Row],[Currency]],tblXrate[],2,FALSE)</f>
        <v>92000</v>
      </c>
      <c r="H1662" t="s">
        <v>1832</v>
      </c>
      <c r="I1662" t="s">
        <v>20</v>
      </c>
      <c r="J1662" t="s">
        <v>15</v>
      </c>
      <c r="K1662" t="str">
        <f>VLOOKUP(tblSalaries[[#This Row],[Where do you work]],tblCountries[[Actual]:[Mapping]],2,FALSE)</f>
        <v>USA</v>
      </c>
      <c r="L1662" t="s">
        <v>9</v>
      </c>
      <c r="M1662">
        <v>9</v>
      </c>
    </row>
    <row r="1663" spans="2:13" ht="15" customHeight="1">
      <c r="B1663" t="s">
        <v>3666</v>
      </c>
      <c r="C1663" s="1">
        <v>41065.951620370368</v>
      </c>
      <c r="D1663" s="4">
        <v>40000</v>
      </c>
      <c r="E1663">
        <v>40000</v>
      </c>
      <c r="F1663" t="s">
        <v>22</v>
      </c>
      <c r="G1663" s="8">
        <f>tblSalaries[[#This Row],[clean Salary (in local currency)]]*VLOOKUP(tblSalaries[[#This Row],[Currency]],tblXrate[],2,FALSE)</f>
        <v>50815.977559664309</v>
      </c>
      <c r="H1663" t="s">
        <v>14</v>
      </c>
      <c r="I1663" t="s">
        <v>20</v>
      </c>
      <c r="J1663" t="s">
        <v>24</v>
      </c>
      <c r="K1663" t="str">
        <f>VLOOKUP(tblSalaries[[#This Row],[Where do you work]],tblCountries[[Actual]:[Mapping]],2,FALSE)</f>
        <v>Germany</v>
      </c>
      <c r="L1663" t="s">
        <v>18</v>
      </c>
      <c r="M1663">
        <v>3</v>
      </c>
    </row>
    <row r="1664" spans="2:13" ht="15" customHeight="1">
      <c r="B1664" t="s">
        <v>3667</v>
      </c>
      <c r="C1664" s="1">
        <v>41065.965092592596</v>
      </c>
      <c r="D1664" s="4" t="s">
        <v>1833</v>
      </c>
      <c r="E1664">
        <v>35500</v>
      </c>
      <c r="F1664" t="s">
        <v>69</v>
      </c>
      <c r="G1664" s="8">
        <f>tblSalaries[[#This Row],[clean Salary (in local currency)]]*VLOOKUP(tblSalaries[[#This Row],[Currency]],tblXrate[],2,FALSE)</f>
        <v>55954.328658388586</v>
      </c>
      <c r="H1664" t="s">
        <v>1287</v>
      </c>
      <c r="I1664" t="s">
        <v>310</v>
      </c>
      <c r="J1664" t="s">
        <v>71</v>
      </c>
      <c r="K1664" t="str">
        <f>VLOOKUP(tblSalaries[[#This Row],[Where do you work]],tblCountries[[Actual]:[Mapping]],2,FALSE)</f>
        <v>UK</v>
      </c>
      <c r="L1664" t="s">
        <v>9</v>
      </c>
      <c r="M1664">
        <v>8</v>
      </c>
    </row>
    <row r="1665" spans="2:13" ht="15" customHeight="1">
      <c r="B1665" t="s">
        <v>3668</v>
      </c>
      <c r="C1665" s="1">
        <v>41066.034201388888</v>
      </c>
      <c r="D1665" s="4">
        <v>45000</v>
      </c>
      <c r="E1665">
        <v>45000</v>
      </c>
      <c r="F1665" t="s">
        <v>6</v>
      </c>
      <c r="G1665" s="8">
        <f>tblSalaries[[#This Row],[clean Salary (in local currency)]]*VLOOKUP(tblSalaries[[#This Row],[Currency]],tblXrate[],2,FALSE)</f>
        <v>45000</v>
      </c>
      <c r="H1665" t="s">
        <v>1834</v>
      </c>
      <c r="I1665" t="s">
        <v>20</v>
      </c>
      <c r="J1665" t="s">
        <v>15</v>
      </c>
      <c r="K1665" t="str">
        <f>VLOOKUP(tblSalaries[[#This Row],[Where do you work]],tblCountries[[Actual]:[Mapping]],2,FALSE)</f>
        <v>USA</v>
      </c>
      <c r="L1665" t="s">
        <v>18</v>
      </c>
      <c r="M1665">
        <v>4</v>
      </c>
    </row>
    <row r="1666" spans="2:13" ht="15" customHeight="1">
      <c r="B1666" t="s">
        <v>3669</v>
      </c>
      <c r="C1666" s="1">
        <v>41066.044849537036</v>
      </c>
      <c r="D1666" s="4" t="s">
        <v>1835</v>
      </c>
      <c r="E1666">
        <v>400000</v>
      </c>
      <c r="F1666" t="s">
        <v>40</v>
      </c>
      <c r="G1666" s="8">
        <f>tblSalaries[[#This Row],[clean Salary (in local currency)]]*VLOOKUP(tblSalaries[[#This Row],[Currency]],tblXrate[],2,FALSE)</f>
        <v>7123.1666749770275</v>
      </c>
      <c r="H1666" t="s">
        <v>20</v>
      </c>
      <c r="I1666" t="s">
        <v>20</v>
      </c>
      <c r="J1666" t="s">
        <v>8</v>
      </c>
      <c r="K1666" t="str">
        <f>VLOOKUP(tblSalaries[[#This Row],[Where do you work]],tblCountries[[Actual]:[Mapping]],2,FALSE)</f>
        <v>India</v>
      </c>
      <c r="L1666" t="s">
        <v>9</v>
      </c>
      <c r="M1666">
        <v>4</v>
      </c>
    </row>
    <row r="1667" spans="2:13" ht="15" customHeight="1">
      <c r="B1667" t="s">
        <v>3670</v>
      </c>
      <c r="C1667" s="1">
        <v>41066.060370370367</v>
      </c>
      <c r="D1667" s="4" t="s">
        <v>1836</v>
      </c>
      <c r="E1667">
        <v>38920</v>
      </c>
      <c r="F1667" t="s">
        <v>22</v>
      </c>
      <c r="G1667" s="8">
        <f>tblSalaries[[#This Row],[clean Salary (in local currency)]]*VLOOKUP(tblSalaries[[#This Row],[Currency]],tblXrate[],2,FALSE)</f>
        <v>49443.946165553374</v>
      </c>
      <c r="H1667" t="s">
        <v>1837</v>
      </c>
      <c r="I1667" t="s">
        <v>20</v>
      </c>
      <c r="J1667" t="s">
        <v>59</v>
      </c>
      <c r="K1667" t="str">
        <f>VLOOKUP(tblSalaries[[#This Row],[Where do you work]],tblCountries[[Actual]:[Mapping]],2,FALSE)</f>
        <v>Belgium</v>
      </c>
      <c r="L1667" t="s">
        <v>9</v>
      </c>
      <c r="M1667">
        <v>1.5</v>
      </c>
    </row>
    <row r="1668" spans="2:13" ht="15" customHeight="1">
      <c r="B1668" t="s">
        <v>3671</v>
      </c>
      <c r="C1668" s="1">
        <v>41066.070601851854</v>
      </c>
      <c r="D1668" s="4" t="s">
        <v>1838</v>
      </c>
      <c r="E1668">
        <v>45000</v>
      </c>
      <c r="F1668" t="s">
        <v>6</v>
      </c>
      <c r="G1668" s="8">
        <f>tblSalaries[[#This Row],[clean Salary (in local currency)]]*VLOOKUP(tblSalaries[[#This Row],[Currency]],tblXrate[],2,FALSE)</f>
        <v>45000</v>
      </c>
      <c r="H1668" t="s">
        <v>29</v>
      </c>
      <c r="I1668" t="s">
        <v>4001</v>
      </c>
      <c r="J1668" t="s">
        <v>166</v>
      </c>
      <c r="K1668" t="str">
        <f>VLOOKUP(tblSalaries[[#This Row],[Where do you work]],tblCountries[[Actual]:[Mapping]],2,FALSE)</f>
        <v>Mexico</v>
      </c>
      <c r="L1668" t="s">
        <v>9</v>
      </c>
      <c r="M1668">
        <v>5</v>
      </c>
    </row>
    <row r="1669" spans="2:13" ht="15" customHeight="1">
      <c r="B1669" t="s">
        <v>3672</v>
      </c>
      <c r="C1669" s="1">
        <v>41066.091643518521</v>
      </c>
      <c r="D1669" s="4" t="s">
        <v>1839</v>
      </c>
      <c r="E1669">
        <v>60000</v>
      </c>
      <c r="F1669" t="s">
        <v>6</v>
      </c>
      <c r="G1669" s="8">
        <f>tblSalaries[[#This Row],[clean Salary (in local currency)]]*VLOOKUP(tblSalaries[[#This Row],[Currency]],tblXrate[],2,FALSE)</f>
        <v>60000</v>
      </c>
      <c r="H1669" t="s">
        <v>20</v>
      </c>
      <c r="I1669" t="s">
        <v>20</v>
      </c>
      <c r="J1669" t="s">
        <v>15</v>
      </c>
      <c r="K1669" t="str">
        <f>VLOOKUP(tblSalaries[[#This Row],[Where do you work]],tblCountries[[Actual]:[Mapping]],2,FALSE)</f>
        <v>USA</v>
      </c>
      <c r="L1669" t="s">
        <v>13</v>
      </c>
      <c r="M1669">
        <v>1</v>
      </c>
    </row>
    <row r="1670" spans="2:13" ht="15" customHeight="1">
      <c r="B1670" t="s">
        <v>3673</v>
      </c>
      <c r="C1670" s="1">
        <v>41066.095300925925</v>
      </c>
      <c r="D1670" s="4">
        <v>65000</v>
      </c>
      <c r="E1670">
        <v>65000</v>
      </c>
      <c r="F1670" t="s">
        <v>6</v>
      </c>
      <c r="G1670" s="8">
        <f>tblSalaries[[#This Row],[clean Salary (in local currency)]]*VLOOKUP(tblSalaries[[#This Row],[Currency]],tblXrate[],2,FALSE)</f>
        <v>65000</v>
      </c>
      <c r="H1670" t="s">
        <v>1840</v>
      </c>
      <c r="I1670" t="s">
        <v>20</v>
      </c>
      <c r="J1670" t="s">
        <v>15</v>
      </c>
      <c r="K1670" t="str">
        <f>VLOOKUP(tblSalaries[[#This Row],[Where do you work]],tblCountries[[Actual]:[Mapping]],2,FALSE)</f>
        <v>USA</v>
      </c>
      <c r="L1670" t="s">
        <v>13</v>
      </c>
      <c r="M1670">
        <v>4</v>
      </c>
    </row>
    <row r="1671" spans="2:13" ht="15" customHeight="1">
      <c r="B1671" t="s">
        <v>3674</v>
      </c>
      <c r="C1671" s="1">
        <v>41066.135370370372</v>
      </c>
      <c r="D1671" s="4">
        <v>73000</v>
      </c>
      <c r="E1671">
        <v>73000</v>
      </c>
      <c r="F1671" t="s">
        <v>6</v>
      </c>
      <c r="G1671" s="8">
        <f>tblSalaries[[#This Row],[clean Salary (in local currency)]]*VLOOKUP(tblSalaries[[#This Row],[Currency]],tblXrate[],2,FALSE)</f>
        <v>73000</v>
      </c>
      <c r="H1671" t="s">
        <v>1841</v>
      </c>
      <c r="I1671" t="s">
        <v>52</v>
      </c>
      <c r="J1671" t="s">
        <v>15</v>
      </c>
      <c r="K1671" t="str">
        <f>VLOOKUP(tblSalaries[[#This Row],[Where do you work]],tblCountries[[Actual]:[Mapping]],2,FALSE)</f>
        <v>USA</v>
      </c>
      <c r="L1671" t="s">
        <v>18</v>
      </c>
      <c r="M1671">
        <v>6</v>
      </c>
    </row>
    <row r="1672" spans="2:13" ht="15" customHeight="1">
      <c r="B1672" t="s">
        <v>3675</v>
      </c>
      <c r="C1672" s="1">
        <v>41066.167268518519</v>
      </c>
      <c r="D1672" s="4">
        <v>54000</v>
      </c>
      <c r="E1672">
        <v>54000</v>
      </c>
      <c r="F1672" t="s">
        <v>6</v>
      </c>
      <c r="G1672" s="8">
        <f>tblSalaries[[#This Row],[clean Salary (in local currency)]]*VLOOKUP(tblSalaries[[#This Row],[Currency]],tblXrate[],2,FALSE)</f>
        <v>54000</v>
      </c>
      <c r="H1672" t="s">
        <v>309</v>
      </c>
      <c r="I1672" t="s">
        <v>20</v>
      </c>
      <c r="J1672" t="s">
        <v>15</v>
      </c>
      <c r="K1672" t="str">
        <f>VLOOKUP(tblSalaries[[#This Row],[Where do you work]],tblCountries[[Actual]:[Mapping]],2,FALSE)</f>
        <v>USA</v>
      </c>
      <c r="L1672" t="s">
        <v>13</v>
      </c>
      <c r="M1672">
        <v>6</v>
      </c>
    </row>
    <row r="1673" spans="2:13" ht="15" customHeight="1">
      <c r="B1673" t="s">
        <v>3676</v>
      </c>
      <c r="C1673" s="1">
        <v>41066.245127314818</v>
      </c>
      <c r="D1673" s="4">
        <v>81000</v>
      </c>
      <c r="E1673">
        <v>81000</v>
      </c>
      <c r="F1673" t="s">
        <v>6</v>
      </c>
      <c r="G1673" s="8">
        <f>tblSalaries[[#This Row],[clean Salary (in local currency)]]*VLOOKUP(tblSalaries[[#This Row],[Currency]],tblXrate[],2,FALSE)</f>
        <v>81000</v>
      </c>
      <c r="H1673" t="s">
        <v>1842</v>
      </c>
      <c r="I1673" t="s">
        <v>20</v>
      </c>
      <c r="J1673" t="s">
        <v>15</v>
      </c>
      <c r="K1673" t="str">
        <f>VLOOKUP(tblSalaries[[#This Row],[Where do you work]],tblCountries[[Actual]:[Mapping]],2,FALSE)</f>
        <v>USA</v>
      </c>
      <c r="L1673" t="s">
        <v>9</v>
      </c>
      <c r="M1673">
        <v>6</v>
      </c>
    </row>
    <row r="1674" spans="2:13" ht="15" customHeight="1">
      <c r="B1674" t="s">
        <v>3677</v>
      </c>
      <c r="C1674" s="1">
        <v>41066.311666666668</v>
      </c>
      <c r="D1674" s="4">
        <v>10000</v>
      </c>
      <c r="E1674">
        <v>10000</v>
      </c>
      <c r="F1674" t="s">
        <v>6</v>
      </c>
      <c r="G1674" s="8">
        <f>tblSalaries[[#This Row],[clean Salary (in local currency)]]*VLOOKUP(tblSalaries[[#This Row],[Currency]],tblXrate[],2,FALSE)</f>
        <v>10000</v>
      </c>
      <c r="H1674" t="s">
        <v>1843</v>
      </c>
      <c r="I1674" t="s">
        <v>20</v>
      </c>
      <c r="J1674" t="s">
        <v>15</v>
      </c>
      <c r="K1674" t="str">
        <f>VLOOKUP(tblSalaries[[#This Row],[Where do you work]],tblCountries[[Actual]:[Mapping]],2,FALSE)</f>
        <v>USA</v>
      </c>
      <c r="L1674" t="s">
        <v>9</v>
      </c>
      <c r="M1674">
        <v>2</v>
      </c>
    </row>
    <row r="1675" spans="2:13" ht="15" customHeight="1">
      <c r="B1675" t="s">
        <v>3678</v>
      </c>
      <c r="C1675" s="1">
        <v>41066.351342592592</v>
      </c>
      <c r="D1675" s="4">
        <v>42000</v>
      </c>
      <c r="E1675">
        <v>42000</v>
      </c>
      <c r="F1675" t="s">
        <v>6</v>
      </c>
      <c r="G1675" s="8">
        <f>tblSalaries[[#This Row],[clean Salary (in local currency)]]*VLOOKUP(tblSalaries[[#This Row],[Currency]],tblXrate[],2,FALSE)</f>
        <v>42000</v>
      </c>
      <c r="H1675" t="s">
        <v>1369</v>
      </c>
      <c r="I1675" t="s">
        <v>310</v>
      </c>
      <c r="J1675" t="s">
        <v>15</v>
      </c>
      <c r="K1675" t="str">
        <f>VLOOKUP(tblSalaries[[#This Row],[Where do you work]],tblCountries[[Actual]:[Mapping]],2,FALSE)</f>
        <v>USA</v>
      </c>
      <c r="L1675" t="s">
        <v>9</v>
      </c>
      <c r="M1675">
        <v>1</v>
      </c>
    </row>
    <row r="1676" spans="2:13" ht="15" customHeight="1">
      <c r="B1676" t="s">
        <v>3679</v>
      </c>
      <c r="C1676" s="1">
        <v>41066.39707175926</v>
      </c>
      <c r="D1676" s="4">
        <v>80000</v>
      </c>
      <c r="E1676">
        <v>80000</v>
      </c>
      <c r="F1676" t="s">
        <v>82</v>
      </c>
      <c r="G1676" s="8">
        <f>tblSalaries[[#This Row],[clean Salary (in local currency)]]*VLOOKUP(tblSalaries[[#This Row],[Currency]],tblXrate[],2,FALSE)</f>
        <v>81592.772512210868</v>
      </c>
      <c r="H1676" t="s">
        <v>1844</v>
      </c>
      <c r="I1676" t="s">
        <v>67</v>
      </c>
      <c r="J1676" t="s">
        <v>84</v>
      </c>
      <c r="K1676" t="str">
        <f>VLOOKUP(tblSalaries[[#This Row],[Where do you work]],tblCountries[[Actual]:[Mapping]],2,FALSE)</f>
        <v>Australia</v>
      </c>
      <c r="L1676" t="s">
        <v>9</v>
      </c>
      <c r="M1676">
        <v>5</v>
      </c>
    </row>
    <row r="1677" spans="2:13" ht="15" customHeight="1">
      <c r="B1677" t="s">
        <v>3680</v>
      </c>
      <c r="C1677" s="1">
        <v>41066.473009259258</v>
      </c>
      <c r="D1677" s="4">
        <v>36000</v>
      </c>
      <c r="E1677">
        <v>36000</v>
      </c>
      <c r="F1677" t="s">
        <v>86</v>
      </c>
      <c r="G1677" s="8">
        <f>tblSalaries[[#This Row],[clean Salary (in local currency)]]*VLOOKUP(tblSalaries[[#This Row],[Currency]],tblXrate[],2,FALSE)</f>
        <v>35401.014829091764</v>
      </c>
      <c r="H1677" t="s">
        <v>1845</v>
      </c>
      <c r="I1677" t="s">
        <v>20</v>
      </c>
      <c r="J1677" t="s">
        <v>88</v>
      </c>
      <c r="K1677" t="str">
        <f>VLOOKUP(tblSalaries[[#This Row],[Where do you work]],tblCountries[[Actual]:[Mapping]],2,FALSE)</f>
        <v>Canada</v>
      </c>
      <c r="L1677" t="s">
        <v>13</v>
      </c>
      <c r="M1677">
        <v>2</v>
      </c>
    </row>
    <row r="1678" spans="2:13" ht="15" customHeight="1">
      <c r="B1678" t="s">
        <v>3681</v>
      </c>
      <c r="C1678" s="1">
        <v>41066.66920138889</v>
      </c>
      <c r="D1678" s="4">
        <v>500000</v>
      </c>
      <c r="E1678">
        <v>500000</v>
      </c>
      <c r="F1678" t="s">
        <v>40</v>
      </c>
      <c r="G1678" s="8">
        <f>tblSalaries[[#This Row],[clean Salary (in local currency)]]*VLOOKUP(tblSalaries[[#This Row],[Currency]],tblXrate[],2,FALSE)</f>
        <v>8903.9583437212841</v>
      </c>
      <c r="H1678" t="s">
        <v>243</v>
      </c>
      <c r="I1678" t="s">
        <v>20</v>
      </c>
      <c r="J1678" t="s">
        <v>8</v>
      </c>
      <c r="K1678" t="str">
        <f>VLOOKUP(tblSalaries[[#This Row],[Where do you work]],tblCountries[[Actual]:[Mapping]],2,FALSE)</f>
        <v>India</v>
      </c>
      <c r="L1678" t="s">
        <v>9</v>
      </c>
      <c r="M1678">
        <v>4</v>
      </c>
    </row>
    <row r="1679" spans="2:13" ht="15" customHeight="1">
      <c r="B1679" t="s">
        <v>3682</v>
      </c>
      <c r="C1679" s="1">
        <v>41066.737280092595</v>
      </c>
      <c r="D1679" s="4">
        <v>600000</v>
      </c>
      <c r="E1679">
        <v>600000</v>
      </c>
      <c r="F1679" t="s">
        <v>40</v>
      </c>
      <c r="G1679" s="8">
        <f>tblSalaries[[#This Row],[clean Salary (in local currency)]]*VLOOKUP(tblSalaries[[#This Row],[Currency]],tblXrate[],2,FALSE)</f>
        <v>10684.750012465542</v>
      </c>
      <c r="H1679" t="s">
        <v>1112</v>
      </c>
      <c r="I1679" t="s">
        <v>20</v>
      </c>
      <c r="J1679" t="s">
        <v>8</v>
      </c>
      <c r="K1679" t="str">
        <f>VLOOKUP(tblSalaries[[#This Row],[Where do you work]],tblCountries[[Actual]:[Mapping]],2,FALSE)</f>
        <v>India</v>
      </c>
      <c r="L1679" t="s">
        <v>13</v>
      </c>
      <c r="M1679">
        <v>5</v>
      </c>
    </row>
    <row r="1680" spans="2:13" ht="15" customHeight="1">
      <c r="B1680" t="s">
        <v>3683</v>
      </c>
      <c r="C1680" s="1">
        <v>41066.786145833335</v>
      </c>
      <c r="D1680" s="4">
        <v>700</v>
      </c>
      <c r="E1680">
        <v>8400</v>
      </c>
      <c r="F1680" t="s">
        <v>6</v>
      </c>
      <c r="G1680" s="8">
        <f>tblSalaries[[#This Row],[clean Salary (in local currency)]]*VLOOKUP(tblSalaries[[#This Row],[Currency]],tblXrate[],2,FALSE)</f>
        <v>8400</v>
      </c>
      <c r="H1680" t="s">
        <v>1846</v>
      </c>
      <c r="I1680" t="s">
        <v>20</v>
      </c>
      <c r="J1680" t="s">
        <v>997</v>
      </c>
      <c r="K1680" t="str">
        <f>VLOOKUP(tblSalaries[[#This Row],[Where do you work]],tblCountries[[Actual]:[Mapping]],2,FALSE)</f>
        <v>Indonesia</v>
      </c>
      <c r="L1680" t="s">
        <v>9</v>
      </c>
      <c r="M1680">
        <v>14</v>
      </c>
    </row>
    <row r="1681" spans="2:13" ht="15" customHeight="1">
      <c r="B1681" t="s">
        <v>3684</v>
      </c>
      <c r="C1681" s="1">
        <v>41066.818819444445</v>
      </c>
      <c r="D1681" s="4">
        <v>550000</v>
      </c>
      <c r="E1681">
        <v>550000</v>
      </c>
      <c r="F1681" t="s">
        <v>40</v>
      </c>
      <c r="G1681" s="8">
        <f>tblSalaries[[#This Row],[clean Salary (in local currency)]]*VLOOKUP(tblSalaries[[#This Row],[Currency]],tblXrate[],2,FALSE)</f>
        <v>9794.354178093412</v>
      </c>
      <c r="H1681" t="s">
        <v>1847</v>
      </c>
      <c r="I1681" t="s">
        <v>52</v>
      </c>
      <c r="J1681" t="s">
        <v>8</v>
      </c>
      <c r="K1681" t="str">
        <f>VLOOKUP(tblSalaries[[#This Row],[Where do you work]],tblCountries[[Actual]:[Mapping]],2,FALSE)</f>
        <v>India</v>
      </c>
      <c r="L1681" t="s">
        <v>9</v>
      </c>
      <c r="M1681">
        <v>13</v>
      </c>
    </row>
    <row r="1682" spans="2:13" ht="15" customHeight="1">
      <c r="B1682" t="s">
        <v>3685</v>
      </c>
      <c r="C1682" s="1">
        <v>41066.829733796294</v>
      </c>
      <c r="D1682" s="4">
        <v>1200</v>
      </c>
      <c r="E1682">
        <v>14400</v>
      </c>
      <c r="F1682" t="s">
        <v>6</v>
      </c>
      <c r="G1682" s="8">
        <f>tblSalaries[[#This Row],[clean Salary (in local currency)]]*VLOOKUP(tblSalaries[[#This Row],[Currency]],tblXrate[],2,FALSE)</f>
        <v>14400</v>
      </c>
      <c r="H1682" t="s">
        <v>279</v>
      </c>
      <c r="I1682" t="s">
        <v>279</v>
      </c>
      <c r="J1682" t="s">
        <v>8</v>
      </c>
      <c r="K1682" t="str">
        <f>VLOOKUP(tblSalaries[[#This Row],[Where do you work]],tblCountries[[Actual]:[Mapping]],2,FALSE)</f>
        <v>India</v>
      </c>
      <c r="L1682" t="s">
        <v>25</v>
      </c>
      <c r="M1682">
        <v>8</v>
      </c>
    </row>
    <row r="1683" spans="2:13" ht="15" customHeight="1">
      <c r="B1683" t="s">
        <v>3686</v>
      </c>
      <c r="C1683" s="1">
        <v>41066.838692129626</v>
      </c>
      <c r="D1683" s="4" t="s">
        <v>1848</v>
      </c>
      <c r="E1683">
        <v>150000</v>
      </c>
      <c r="F1683" t="s">
        <v>40</v>
      </c>
      <c r="G1683" s="8">
        <f>tblSalaries[[#This Row],[clean Salary (in local currency)]]*VLOOKUP(tblSalaries[[#This Row],[Currency]],tblXrate[],2,FALSE)</f>
        <v>2671.1875031163854</v>
      </c>
      <c r="H1683" t="s">
        <v>721</v>
      </c>
      <c r="I1683" t="s">
        <v>3999</v>
      </c>
      <c r="J1683" t="s">
        <v>8</v>
      </c>
      <c r="K1683" t="str">
        <f>VLOOKUP(tblSalaries[[#This Row],[Where do you work]],tblCountries[[Actual]:[Mapping]],2,FALSE)</f>
        <v>India</v>
      </c>
      <c r="L1683" t="s">
        <v>13</v>
      </c>
      <c r="M1683">
        <v>3</v>
      </c>
    </row>
    <row r="1684" spans="2:13" ht="15" customHeight="1">
      <c r="B1684" t="s">
        <v>3687</v>
      </c>
      <c r="C1684" s="1">
        <v>41066.862210648149</v>
      </c>
      <c r="D1684" s="4">
        <v>22000</v>
      </c>
      <c r="E1684">
        <v>22000</v>
      </c>
      <c r="F1684" t="s">
        <v>6</v>
      </c>
      <c r="G1684" s="8">
        <f>tblSalaries[[#This Row],[clean Salary (in local currency)]]*VLOOKUP(tblSalaries[[#This Row],[Currency]],tblXrate[],2,FALSE)</f>
        <v>22000</v>
      </c>
      <c r="H1684" t="s">
        <v>1849</v>
      </c>
      <c r="I1684" t="s">
        <v>52</v>
      </c>
      <c r="J1684" t="s">
        <v>8</v>
      </c>
      <c r="K1684" t="str">
        <f>VLOOKUP(tblSalaries[[#This Row],[Where do you work]],tblCountries[[Actual]:[Mapping]],2,FALSE)</f>
        <v>India</v>
      </c>
      <c r="L1684" t="s">
        <v>13</v>
      </c>
      <c r="M1684">
        <v>6</v>
      </c>
    </row>
    <row r="1685" spans="2:13" ht="15" customHeight="1">
      <c r="B1685" t="s">
        <v>3688</v>
      </c>
      <c r="C1685" s="1">
        <v>41066.888090277775</v>
      </c>
      <c r="D1685" s="4">
        <v>100000</v>
      </c>
      <c r="E1685">
        <v>100000</v>
      </c>
      <c r="F1685" t="s">
        <v>6</v>
      </c>
      <c r="G1685" s="8">
        <f>tblSalaries[[#This Row],[clean Salary (in local currency)]]*VLOOKUP(tblSalaries[[#This Row],[Currency]],tblXrate[],2,FALSE)</f>
        <v>100000</v>
      </c>
      <c r="H1685" t="s">
        <v>1850</v>
      </c>
      <c r="I1685" t="s">
        <v>20</v>
      </c>
      <c r="J1685" t="s">
        <v>65</v>
      </c>
      <c r="K1685" t="str">
        <f>VLOOKUP(tblSalaries[[#This Row],[Where do you work]],tblCountries[[Actual]:[Mapping]],2,FALSE)</f>
        <v>Russia</v>
      </c>
      <c r="L1685" t="s">
        <v>13</v>
      </c>
      <c r="M1685">
        <v>6</v>
      </c>
    </row>
    <row r="1686" spans="2:13" ht="15" customHeight="1">
      <c r="B1686" t="s">
        <v>3689</v>
      </c>
      <c r="C1686" s="1">
        <v>41066.889328703706</v>
      </c>
      <c r="D1686" s="4">
        <v>40000</v>
      </c>
      <c r="E1686">
        <v>40000</v>
      </c>
      <c r="F1686" t="s">
        <v>69</v>
      </c>
      <c r="G1686" s="8">
        <f>tblSalaries[[#This Row],[clean Salary (in local currency)]]*VLOOKUP(tblSalaries[[#This Row],[Currency]],tblXrate[],2,FALSE)</f>
        <v>63047.130882691366</v>
      </c>
      <c r="H1686" t="s">
        <v>204</v>
      </c>
      <c r="I1686" t="s">
        <v>52</v>
      </c>
      <c r="J1686" t="s">
        <v>71</v>
      </c>
      <c r="K1686" t="str">
        <f>VLOOKUP(tblSalaries[[#This Row],[Where do you work]],tblCountries[[Actual]:[Mapping]],2,FALSE)</f>
        <v>UK</v>
      </c>
      <c r="L1686" t="s">
        <v>9</v>
      </c>
      <c r="M1686">
        <v>15</v>
      </c>
    </row>
    <row r="1687" spans="2:13" ht="15" customHeight="1">
      <c r="B1687" t="s">
        <v>3690</v>
      </c>
      <c r="C1687" s="1">
        <v>41066.926701388889</v>
      </c>
      <c r="D1687" s="4" t="s">
        <v>1851</v>
      </c>
      <c r="E1687">
        <v>36000</v>
      </c>
      <c r="F1687" t="s">
        <v>69</v>
      </c>
      <c r="G1687" s="8">
        <f>tblSalaries[[#This Row],[clean Salary (in local currency)]]*VLOOKUP(tblSalaries[[#This Row],[Currency]],tblXrate[],2,FALSE)</f>
        <v>56742.417794422225</v>
      </c>
      <c r="H1687" t="s">
        <v>1852</v>
      </c>
      <c r="I1687" t="s">
        <v>52</v>
      </c>
      <c r="J1687" t="s">
        <v>71</v>
      </c>
      <c r="K1687" t="str">
        <f>VLOOKUP(tblSalaries[[#This Row],[Where do you work]],tblCountries[[Actual]:[Mapping]],2,FALSE)</f>
        <v>UK</v>
      </c>
      <c r="L1687" t="s">
        <v>25</v>
      </c>
      <c r="M1687">
        <v>25</v>
      </c>
    </row>
    <row r="1688" spans="2:13" ht="15" customHeight="1">
      <c r="B1688" t="s">
        <v>3691</v>
      </c>
      <c r="C1688" s="1">
        <v>41066.946018518516</v>
      </c>
      <c r="D1688" s="4">
        <v>25000</v>
      </c>
      <c r="E1688">
        <v>25000</v>
      </c>
      <c r="F1688" t="s">
        <v>6</v>
      </c>
      <c r="G1688" s="8">
        <f>tblSalaries[[#This Row],[clean Salary (in local currency)]]*VLOOKUP(tblSalaries[[#This Row],[Currency]],tblXrate[],2,FALSE)</f>
        <v>25000</v>
      </c>
      <c r="H1688" t="s">
        <v>1853</v>
      </c>
      <c r="I1688" t="s">
        <v>20</v>
      </c>
      <c r="J1688" t="s">
        <v>8</v>
      </c>
      <c r="K1688" t="str">
        <f>VLOOKUP(tblSalaries[[#This Row],[Where do you work]],tblCountries[[Actual]:[Mapping]],2,FALSE)</f>
        <v>India</v>
      </c>
      <c r="L1688" t="s">
        <v>13</v>
      </c>
      <c r="M1688">
        <v>8</v>
      </c>
    </row>
    <row r="1689" spans="2:13" ht="15" customHeight="1">
      <c r="B1689" t="s">
        <v>3692</v>
      </c>
      <c r="C1689" s="1">
        <v>41067.022499999999</v>
      </c>
      <c r="D1689" s="4" t="s">
        <v>1854</v>
      </c>
      <c r="E1689">
        <v>500000</v>
      </c>
      <c r="F1689" t="s">
        <v>40</v>
      </c>
      <c r="G1689" s="8">
        <f>tblSalaries[[#This Row],[clean Salary (in local currency)]]*VLOOKUP(tblSalaries[[#This Row],[Currency]],tblXrate[],2,FALSE)</f>
        <v>8903.9583437212841</v>
      </c>
      <c r="H1689" t="s">
        <v>207</v>
      </c>
      <c r="I1689" t="s">
        <v>20</v>
      </c>
      <c r="J1689" t="s">
        <v>8</v>
      </c>
      <c r="K1689" t="str">
        <f>VLOOKUP(tblSalaries[[#This Row],[Where do you work]],tblCountries[[Actual]:[Mapping]],2,FALSE)</f>
        <v>India</v>
      </c>
      <c r="L1689" t="s">
        <v>9</v>
      </c>
      <c r="M1689">
        <v>2</v>
      </c>
    </row>
    <row r="1690" spans="2:13" ht="15" customHeight="1">
      <c r="B1690" t="s">
        <v>3693</v>
      </c>
      <c r="C1690" s="1">
        <v>41067.265474537038</v>
      </c>
      <c r="D1690" s="4" t="s">
        <v>1855</v>
      </c>
      <c r="E1690">
        <v>27000</v>
      </c>
      <c r="F1690" t="s">
        <v>69</v>
      </c>
      <c r="G1690" s="8">
        <f>tblSalaries[[#This Row],[clean Salary (in local currency)]]*VLOOKUP(tblSalaries[[#This Row],[Currency]],tblXrate[],2,FALSE)</f>
        <v>42556.81334581667</v>
      </c>
      <c r="H1690" t="s">
        <v>1856</v>
      </c>
      <c r="I1690" t="s">
        <v>20</v>
      </c>
      <c r="J1690" t="s">
        <v>71</v>
      </c>
      <c r="K1690" t="str">
        <f>VLOOKUP(tblSalaries[[#This Row],[Where do you work]],tblCountries[[Actual]:[Mapping]],2,FALSE)</f>
        <v>UK</v>
      </c>
      <c r="L1690" t="s">
        <v>9</v>
      </c>
      <c r="M1690">
        <v>2</v>
      </c>
    </row>
    <row r="1691" spans="2:13" ht="15" customHeight="1">
      <c r="B1691" t="s">
        <v>3694</v>
      </c>
      <c r="C1691" s="1">
        <v>41067.358923611115</v>
      </c>
      <c r="D1691" s="4">
        <v>134000</v>
      </c>
      <c r="E1691">
        <v>134000</v>
      </c>
      <c r="F1691" t="s">
        <v>86</v>
      </c>
      <c r="G1691" s="8">
        <f>tblSalaries[[#This Row],[clean Salary (in local currency)]]*VLOOKUP(tblSalaries[[#This Row],[Currency]],tblXrate[],2,FALSE)</f>
        <v>131770.4440860638</v>
      </c>
      <c r="H1691" t="s">
        <v>1857</v>
      </c>
      <c r="I1691" t="s">
        <v>310</v>
      </c>
      <c r="J1691" t="s">
        <v>88</v>
      </c>
      <c r="K1691" t="str">
        <f>VLOOKUP(tblSalaries[[#This Row],[Where do you work]],tblCountries[[Actual]:[Mapping]],2,FALSE)</f>
        <v>Canada</v>
      </c>
      <c r="L1691" t="s">
        <v>13</v>
      </c>
      <c r="M1691">
        <v>20</v>
      </c>
    </row>
    <row r="1692" spans="2:13" ht="15" customHeight="1">
      <c r="B1692" t="s">
        <v>3695</v>
      </c>
      <c r="C1692" s="1">
        <v>41067.392881944441</v>
      </c>
      <c r="D1692" s="4">
        <v>70000</v>
      </c>
      <c r="E1692">
        <v>70000</v>
      </c>
      <c r="F1692" t="s">
        <v>86</v>
      </c>
      <c r="G1692" s="8">
        <f>tblSalaries[[#This Row],[clean Salary (in local currency)]]*VLOOKUP(tblSalaries[[#This Row],[Currency]],tblXrate[],2,FALSE)</f>
        <v>68835.306612122877</v>
      </c>
      <c r="H1692" t="s">
        <v>14</v>
      </c>
      <c r="I1692" t="s">
        <v>20</v>
      </c>
      <c r="J1692" t="s">
        <v>88</v>
      </c>
      <c r="K1692" t="str">
        <f>VLOOKUP(tblSalaries[[#This Row],[Where do you work]],tblCountries[[Actual]:[Mapping]],2,FALSE)</f>
        <v>Canada</v>
      </c>
      <c r="L1692" t="s">
        <v>13</v>
      </c>
      <c r="M1692">
        <v>2</v>
      </c>
    </row>
    <row r="1693" spans="2:13" ht="15" customHeight="1">
      <c r="B1693" t="s">
        <v>3696</v>
      </c>
      <c r="C1693" s="1">
        <v>41067.587939814817</v>
      </c>
      <c r="D1693" s="4" t="s">
        <v>1858</v>
      </c>
      <c r="E1693">
        <v>6000</v>
      </c>
      <c r="F1693" t="s">
        <v>6</v>
      </c>
      <c r="G1693" s="8">
        <f>tblSalaries[[#This Row],[clean Salary (in local currency)]]*VLOOKUP(tblSalaries[[#This Row],[Currency]],tblXrate[],2,FALSE)</f>
        <v>6000</v>
      </c>
      <c r="H1693" t="s">
        <v>1859</v>
      </c>
      <c r="I1693" t="s">
        <v>3999</v>
      </c>
      <c r="J1693" t="s">
        <v>1860</v>
      </c>
      <c r="K1693" t="str">
        <f>VLOOKUP(tblSalaries[[#This Row],[Where do you work]],tblCountries[[Actual]:[Mapping]],2,FALSE)</f>
        <v>Armenia</v>
      </c>
      <c r="L1693" t="s">
        <v>13</v>
      </c>
      <c r="M1693">
        <v>5</v>
      </c>
    </row>
    <row r="1694" spans="2:13" ht="15" customHeight="1">
      <c r="B1694" t="s">
        <v>3697</v>
      </c>
      <c r="C1694" s="1">
        <v>41067.638807870368</v>
      </c>
      <c r="D1694" s="4">
        <v>50000</v>
      </c>
      <c r="E1694">
        <v>50000</v>
      </c>
      <c r="F1694" t="s">
        <v>69</v>
      </c>
      <c r="G1694" s="8">
        <f>tblSalaries[[#This Row],[clean Salary (in local currency)]]*VLOOKUP(tblSalaries[[#This Row],[Currency]],tblXrate[],2,FALSE)</f>
        <v>78808.913603364199</v>
      </c>
      <c r="H1694" t="s">
        <v>200</v>
      </c>
      <c r="I1694" t="s">
        <v>20</v>
      </c>
      <c r="J1694" t="s">
        <v>71</v>
      </c>
      <c r="K1694" t="str">
        <f>VLOOKUP(tblSalaries[[#This Row],[Where do you work]],tblCountries[[Actual]:[Mapping]],2,FALSE)</f>
        <v>UK</v>
      </c>
      <c r="L1694" t="s">
        <v>18</v>
      </c>
      <c r="M1694">
        <v>2</v>
      </c>
    </row>
    <row r="1695" spans="2:13" ht="15" customHeight="1">
      <c r="B1695" t="s">
        <v>3698</v>
      </c>
      <c r="C1695" s="1">
        <v>41067.697928240741</v>
      </c>
      <c r="D1695" s="4">
        <v>421000</v>
      </c>
      <c r="E1695">
        <v>421000</v>
      </c>
      <c r="F1695" t="s">
        <v>40</v>
      </c>
      <c r="G1695" s="8">
        <f>tblSalaries[[#This Row],[clean Salary (in local currency)]]*VLOOKUP(tblSalaries[[#This Row],[Currency]],tblXrate[],2,FALSE)</f>
        <v>7497.1329254133216</v>
      </c>
      <c r="H1695" t="s">
        <v>1861</v>
      </c>
      <c r="I1695" t="s">
        <v>20</v>
      </c>
      <c r="J1695" t="s">
        <v>8</v>
      </c>
      <c r="K1695" t="str">
        <f>VLOOKUP(tblSalaries[[#This Row],[Where do you work]],tblCountries[[Actual]:[Mapping]],2,FALSE)</f>
        <v>India</v>
      </c>
      <c r="L1695" t="s">
        <v>9</v>
      </c>
      <c r="M1695">
        <v>4</v>
      </c>
    </row>
    <row r="1696" spans="2:13" ht="15" customHeight="1">
      <c r="B1696" t="s">
        <v>3699</v>
      </c>
      <c r="C1696" s="1">
        <v>41067.704097222224</v>
      </c>
      <c r="D1696" s="4">
        <v>10000</v>
      </c>
      <c r="E1696">
        <v>10000</v>
      </c>
      <c r="F1696" t="s">
        <v>6</v>
      </c>
      <c r="G1696" s="8">
        <f>tblSalaries[[#This Row],[clean Salary (in local currency)]]*VLOOKUP(tblSalaries[[#This Row],[Currency]],tblXrate[],2,FALSE)</f>
        <v>10000</v>
      </c>
      <c r="H1696" t="s">
        <v>1862</v>
      </c>
      <c r="I1696" t="s">
        <v>52</v>
      </c>
      <c r="J1696" t="s">
        <v>8</v>
      </c>
      <c r="K1696" t="str">
        <f>VLOOKUP(tblSalaries[[#This Row],[Where do you work]],tblCountries[[Actual]:[Mapping]],2,FALSE)</f>
        <v>India</v>
      </c>
      <c r="L1696" t="s">
        <v>9</v>
      </c>
      <c r="M1696">
        <v>11</v>
      </c>
    </row>
    <row r="1697" spans="2:13" ht="15" customHeight="1">
      <c r="B1697" t="s">
        <v>3700</v>
      </c>
      <c r="C1697" s="1">
        <v>41067.714791666665</v>
      </c>
      <c r="D1697" s="4">
        <v>360000</v>
      </c>
      <c r="E1697">
        <v>360000</v>
      </c>
      <c r="F1697" t="s">
        <v>40</v>
      </c>
      <c r="G1697" s="8">
        <f>tblSalaries[[#This Row],[clean Salary (in local currency)]]*VLOOKUP(tblSalaries[[#This Row],[Currency]],tblXrate[],2,FALSE)</f>
        <v>6410.8500074793246</v>
      </c>
      <c r="H1697" t="s">
        <v>1863</v>
      </c>
      <c r="I1697" t="s">
        <v>356</v>
      </c>
      <c r="J1697" t="s">
        <v>8</v>
      </c>
      <c r="K1697" t="str">
        <f>VLOOKUP(tblSalaries[[#This Row],[Where do you work]],tblCountries[[Actual]:[Mapping]],2,FALSE)</f>
        <v>India</v>
      </c>
      <c r="L1697" t="s">
        <v>25</v>
      </c>
      <c r="M1697">
        <v>2</v>
      </c>
    </row>
    <row r="1698" spans="2:13" ht="15" customHeight="1">
      <c r="B1698" t="s">
        <v>3701</v>
      </c>
      <c r="C1698" s="1">
        <v>41067.717847222222</v>
      </c>
      <c r="D1698" s="4">
        <v>40000</v>
      </c>
      <c r="E1698">
        <v>40000</v>
      </c>
      <c r="F1698" t="s">
        <v>69</v>
      </c>
      <c r="G1698" s="8">
        <f>tblSalaries[[#This Row],[clean Salary (in local currency)]]*VLOOKUP(tblSalaries[[#This Row],[Currency]],tblXrate[],2,FALSE)</f>
        <v>63047.130882691366</v>
      </c>
      <c r="H1698" t="s">
        <v>20</v>
      </c>
      <c r="I1698" t="s">
        <v>20</v>
      </c>
      <c r="J1698" t="s">
        <v>71</v>
      </c>
      <c r="K1698" t="str">
        <f>VLOOKUP(tblSalaries[[#This Row],[Where do you work]],tblCountries[[Actual]:[Mapping]],2,FALSE)</f>
        <v>UK</v>
      </c>
      <c r="L1698" t="s">
        <v>9</v>
      </c>
      <c r="M1698">
        <v>5</v>
      </c>
    </row>
    <row r="1699" spans="2:13" ht="15" customHeight="1">
      <c r="B1699" t="s">
        <v>3702</v>
      </c>
      <c r="C1699" s="1">
        <v>41067.840752314813</v>
      </c>
      <c r="D1699" s="4">
        <v>60000</v>
      </c>
      <c r="E1699">
        <v>60000</v>
      </c>
      <c r="F1699" t="s">
        <v>82</v>
      </c>
      <c r="G1699" s="8">
        <f>tblSalaries[[#This Row],[clean Salary (in local currency)]]*VLOOKUP(tblSalaries[[#This Row],[Currency]],tblXrate[],2,FALSE)</f>
        <v>61194.579384158147</v>
      </c>
      <c r="H1699" t="s">
        <v>42</v>
      </c>
      <c r="I1699" t="s">
        <v>20</v>
      </c>
      <c r="J1699" t="s">
        <v>84</v>
      </c>
      <c r="K1699" t="str">
        <f>VLOOKUP(tblSalaries[[#This Row],[Where do you work]],tblCountries[[Actual]:[Mapping]],2,FALSE)</f>
        <v>Australia</v>
      </c>
      <c r="L1699" t="s">
        <v>18</v>
      </c>
      <c r="M1699">
        <v>3</v>
      </c>
    </row>
    <row r="1700" spans="2:13" ht="15" customHeight="1">
      <c r="B1700" t="s">
        <v>3703</v>
      </c>
      <c r="C1700" s="1">
        <v>41067.866712962961</v>
      </c>
      <c r="D1700" s="4" t="s">
        <v>1864</v>
      </c>
      <c r="E1700">
        <v>73000</v>
      </c>
      <c r="F1700" t="s">
        <v>69</v>
      </c>
      <c r="G1700" s="8">
        <f>tblSalaries[[#This Row],[clean Salary (in local currency)]]*VLOOKUP(tblSalaries[[#This Row],[Currency]],tblXrate[],2,FALSE)</f>
        <v>115061.01386091174</v>
      </c>
      <c r="H1700" t="s">
        <v>181</v>
      </c>
      <c r="I1700" t="s">
        <v>488</v>
      </c>
      <c r="J1700" t="s">
        <v>71</v>
      </c>
      <c r="K1700" t="str">
        <f>VLOOKUP(tblSalaries[[#This Row],[Where do you work]],tblCountries[[Actual]:[Mapping]],2,FALSE)</f>
        <v>UK</v>
      </c>
      <c r="L1700" t="s">
        <v>9</v>
      </c>
      <c r="M1700">
        <v>8</v>
      </c>
    </row>
    <row r="1701" spans="2:13" ht="15" customHeight="1">
      <c r="B1701" t="s">
        <v>3704</v>
      </c>
      <c r="C1701" s="1">
        <v>41067.981516203705</v>
      </c>
      <c r="D1701" s="4">
        <v>45000</v>
      </c>
      <c r="E1701">
        <v>45000</v>
      </c>
      <c r="F1701" t="s">
        <v>6</v>
      </c>
      <c r="G1701" s="8">
        <f>tblSalaries[[#This Row],[clean Salary (in local currency)]]*VLOOKUP(tblSalaries[[#This Row],[Currency]],tblXrate[],2,FALSE)</f>
        <v>45000</v>
      </c>
      <c r="H1701" t="s">
        <v>1865</v>
      </c>
      <c r="I1701" t="s">
        <v>20</v>
      </c>
      <c r="J1701" t="s">
        <v>15</v>
      </c>
      <c r="K1701" t="str">
        <f>VLOOKUP(tblSalaries[[#This Row],[Where do you work]],tblCountries[[Actual]:[Mapping]],2,FALSE)</f>
        <v>USA</v>
      </c>
      <c r="L1701" t="s">
        <v>13</v>
      </c>
      <c r="M1701">
        <v>2</v>
      </c>
    </row>
    <row r="1702" spans="2:13" ht="15" customHeight="1">
      <c r="B1702" t="s">
        <v>3705</v>
      </c>
      <c r="C1702" s="1">
        <v>41067.992002314815</v>
      </c>
      <c r="D1702" s="4">
        <v>36000</v>
      </c>
      <c r="E1702">
        <v>36000</v>
      </c>
      <c r="F1702" t="s">
        <v>6</v>
      </c>
      <c r="G1702" s="8">
        <f>tblSalaries[[#This Row],[clean Salary (in local currency)]]*VLOOKUP(tblSalaries[[#This Row],[Currency]],tblXrate[],2,FALSE)</f>
        <v>36000</v>
      </c>
      <c r="H1702" t="s">
        <v>569</v>
      </c>
      <c r="I1702" t="s">
        <v>20</v>
      </c>
      <c r="J1702" t="s">
        <v>15</v>
      </c>
      <c r="K1702" t="str">
        <f>VLOOKUP(tblSalaries[[#This Row],[Where do you work]],tblCountries[[Actual]:[Mapping]],2,FALSE)</f>
        <v>USA</v>
      </c>
      <c r="L1702" t="s">
        <v>9</v>
      </c>
      <c r="M1702">
        <v>4</v>
      </c>
    </row>
    <row r="1703" spans="2:13" ht="15" customHeight="1">
      <c r="B1703" t="s">
        <v>3706</v>
      </c>
      <c r="C1703" s="1">
        <v>41068.001261574071</v>
      </c>
      <c r="D1703" s="4">
        <v>68000</v>
      </c>
      <c r="E1703">
        <v>68000</v>
      </c>
      <c r="F1703" t="s">
        <v>6</v>
      </c>
      <c r="G1703" s="8">
        <f>tblSalaries[[#This Row],[clean Salary (in local currency)]]*VLOOKUP(tblSalaries[[#This Row],[Currency]],tblXrate[],2,FALSE)</f>
        <v>68000</v>
      </c>
      <c r="H1703" t="s">
        <v>1866</v>
      </c>
      <c r="I1703" t="s">
        <v>20</v>
      </c>
      <c r="J1703" t="s">
        <v>15</v>
      </c>
      <c r="K1703" t="str">
        <f>VLOOKUP(tblSalaries[[#This Row],[Where do you work]],tblCountries[[Actual]:[Mapping]],2,FALSE)</f>
        <v>USA</v>
      </c>
      <c r="L1703" t="s">
        <v>9</v>
      </c>
      <c r="M1703">
        <v>2.5</v>
      </c>
    </row>
    <row r="1704" spans="2:13" ht="15" customHeight="1">
      <c r="B1704" t="s">
        <v>3707</v>
      </c>
      <c r="C1704" s="1">
        <v>41068.014849537038</v>
      </c>
      <c r="D1704" s="4">
        <v>75000</v>
      </c>
      <c r="E1704">
        <v>75000</v>
      </c>
      <c r="F1704" t="s">
        <v>6</v>
      </c>
      <c r="G1704" s="8">
        <f>tblSalaries[[#This Row],[clean Salary (in local currency)]]*VLOOKUP(tblSalaries[[#This Row],[Currency]],tblXrate[],2,FALSE)</f>
        <v>75000</v>
      </c>
      <c r="H1704" t="s">
        <v>424</v>
      </c>
      <c r="I1704" t="s">
        <v>20</v>
      </c>
      <c r="J1704" t="s">
        <v>15</v>
      </c>
      <c r="K1704" t="str">
        <f>VLOOKUP(tblSalaries[[#This Row],[Where do you work]],tblCountries[[Actual]:[Mapping]],2,FALSE)</f>
        <v>USA</v>
      </c>
      <c r="L1704" t="s">
        <v>13</v>
      </c>
      <c r="M1704">
        <v>5</v>
      </c>
    </row>
    <row r="1705" spans="2:13" ht="15" customHeight="1">
      <c r="B1705" t="s">
        <v>3708</v>
      </c>
      <c r="C1705" s="1">
        <v>41068.102233796293</v>
      </c>
      <c r="D1705" s="4">
        <v>88000</v>
      </c>
      <c r="E1705">
        <v>88000</v>
      </c>
      <c r="F1705" t="s">
        <v>6</v>
      </c>
      <c r="G1705" s="8">
        <f>tblSalaries[[#This Row],[clean Salary (in local currency)]]*VLOOKUP(tblSalaries[[#This Row],[Currency]],tblXrate[],2,FALSE)</f>
        <v>88000</v>
      </c>
      <c r="H1705" t="s">
        <v>1867</v>
      </c>
      <c r="I1705" t="s">
        <v>20</v>
      </c>
      <c r="J1705" t="s">
        <v>15</v>
      </c>
      <c r="K1705" t="str">
        <f>VLOOKUP(tblSalaries[[#This Row],[Where do you work]],tblCountries[[Actual]:[Mapping]],2,FALSE)</f>
        <v>USA</v>
      </c>
      <c r="L1705" t="s">
        <v>13</v>
      </c>
      <c r="M1705">
        <v>10</v>
      </c>
    </row>
    <row r="1706" spans="2:13" ht="15" customHeight="1">
      <c r="B1706" t="s">
        <v>3709</v>
      </c>
      <c r="C1706" s="1">
        <v>41068.103298611109</v>
      </c>
      <c r="D1706" s="4" t="s">
        <v>1868</v>
      </c>
      <c r="E1706">
        <v>258000</v>
      </c>
      <c r="F1706" t="s">
        <v>40</v>
      </c>
      <c r="G1706" s="8">
        <f>tblSalaries[[#This Row],[clean Salary (in local currency)]]*VLOOKUP(tblSalaries[[#This Row],[Currency]],tblXrate[],2,FALSE)</f>
        <v>4594.4425053601826</v>
      </c>
      <c r="H1706" t="s">
        <v>1869</v>
      </c>
      <c r="I1706" t="s">
        <v>20</v>
      </c>
      <c r="J1706" t="s">
        <v>8</v>
      </c>
      <c r="K1706" t="str">
        <f>VLOOKUP(tblSalaries[[#This Row],[Where do you work]],tblCountries[[Actual]:[Mapping]],2,FALSE)</f>
        <v>India</v>
      </c>
      <c r="L1706" t="s">
        <v>9</v>
      </c>
      <c r="M1706">
        <v>4</v>
      </c>
    </row>
    <row r="1707" spans="2:13" ht="15" customHeight="1">
      <c r="B1707" t="s">
        <v>3710</v>
      </c>
      <c r="C1707" s="1">
        <v>41068.141203703701</v>
      </c>
      <c r="D1707" s="4">
        <v>69000</v>
      </c>
      <c r="E1707">
        <v>69000</v>
      </c>
      <c r="F1707" t="s">
        <v>6</v>
      </c>
      <c r="G1707" s="8">
        <f>tblSalaries[[#This Row],[clean Salary (in local currency)]]*VLOOKUP(tblSalaries[[#This Row],[Currency]],tblXrate[],2,FALSE)</f>
        <v>69000</v>
      </c>
      <c r="H1707" t="s">
        <v>1870</v>
      </c>
      <c r="I1707" t="s">
        <v>20</v>
      </c>
      <c r="J1707" t="s">
        <v>15</v>
      </c>
      <c r="K1707" t="str">
        <f>VLOOKUP(tblSalaries[[#This Row],[Where do you work]],tblCountries[[Actual]:[Mapping]],2,FALSE)</f>
        <v>USA</v>
      </c>
      <c r="L1707" t="s">
        <v>13</v>
      </c>
      <c r="M1707">
        <v>15</v>
      </c>
    </row>
    <row r="1708" spans="2:13" ht="15" customHeight="1">
      <c r="B1708" t="s">
        <v>3711</v>
      </c>
      <c r="C1708" s="1">
        <v>41068.149201388886</v>
      </c>
      <c r="D1708" s="4">
        <v>30000</v>
      </c>
      <c r="E1708">
        <v>30000</v>
      </c>
      <c r="F1708" t="s">
        <v>6</v>
      </c>
      <c r="G1708" s="8">
        <f>tblSalaries[[#This Row],[clean Salary (in local currency)]]*VLOOKUP(tblSalaries[[#This Row],[Currency]],tblXrate[],2,FALSE)</f>
        <v>30000</v>
      </c>
      <c r="H1708" t="s">
        <v>1257</v>
      </c>
      <c r="I1708" t="s">
        <v>52</v>
      </c>
      <c r="J1708" t="s">
        <v>15</v>
      </c>
      <c r="K1708" t="str">
        <f>VLOOKUP(tblSalaries[[#This Row],[Where do you work]],tblCountries[[Actual]:[Mapping]],2,FALSE)</f>
        <v>USA</v>
      </c>
      <c r="L1708" t="s">
        <v>9</v>
      </c>
      <c r="M1708">
        <v>1</v>
      </c>
    </row>
    <row r="1709" spans="2:13" ht="15" customHeight="1">
      <c r="B1709" t="s">
        <v>3712</v>
      </c>
      <c r="C1709" s="1">
        <v>41068.202604166669</v>
      </c>
      <c r="D1709" s="4">
        <v>80000</v>
      </c>
      <c r="E1709">
        <v>80000</v>
      </c>
      <c r="F1709" t="s">
        <v>6</v>
      </c>
      <c r="G1709" s="8">
        <f>tblSalaries[[#This Row],[clean Salary (in local currency)]]*VLOOKUP(tblSalaries[[#This Row],[Currency]],tblXrate[],2,FALSE)</f>
        <v>80000</v>
      </c>
      <c r="H1709" t="s">
        <v>1871</v>
      </c>
      <c r="I1709" t="s">
        <v>52</v>
      </c>
      <c r="J1709" t="s">
        <v>15</v>
      </c>
      <c r="K1709" t="str">
        <f>VLOOKUP(tblSalaries[[#This Row],[Where do you work]],tblCountries[[Actual]:[Mapping]],2,FALSE)</f>
        <v>USA</v>
      </c>
      <c r="L1709" t="s">
        <v>9</v>
      </c>
      <c r="M1709">
        <v>7</v>
      </c>
    </row>
    <row r="1710" spans="2:13" ht="15" customHeight="1">
      <c r="B1710" t="s">
        <v>3713</v>
      </c>
      <c r="C1710" s="1">
        <v>41068.279537037037</v>
      </c>
      <c r="D1710" s="4">
        <v>75000</v>
      </c>
      <c r="E1710">
        <v>75000</v>
      </c>
      <c r="F1710" t="s">
        <v>6</v>
      </c>
      <c r="G1710" s="8">
        <f>tblSalaries[[#This Row],[clean Salary (in local currency)]]*VLOOKUP(tblSalaries[[#This Row],[Currency]],tblXrate[],2,FALSE)</f>
        <v>75000</v>
      </c>
      <c r="H1710" t="s">
        <v>969</v>
      </c>
      <c r="I1710" t="s">
        <v>310</v>
      </c>
      <c r="J1710" t="s">
        <v>15</v>
      </c>
      <c r="K1710" t="str">
        <f>VLOOKUP(tblSalaries[[#This Row],[Where do you work]],tblCountries[[Actual]:[Mapping]],2,FALSE)</f>
        <v>USA</v>
      </c>
      <c r="L1710" t="s">
        <v>13</v>
      </c>
      <c r="M1710">
        <v>1</v>
      </c>
    </row>
    <row r="1711" spans="2:13" ht="15" customHeight="1">
      <c r="B1711" t="s">
        <v>3714</v>
      </c>
      <c r="C1711" s="1">
        <v>41068.344375000001</v>
      </c>
      <c r="D1711" s="4">
        <v>31200</v>
      </c>
      <c r="E1711">
        <v>31200</v>
      </c>
      <c r="F1711" t="s">
        <v>6</v>
      </c>
      <c r="G1711" s="8">
        <f>tblSalaries[[#This Row],[clean Salary (in local currency)]]*VLOOKUP(tblSalaries[[#This Row],[Currency]],tblXrate[],2,FALSE)</f>
        <v>31200</v>
      </c>
      <c r="H1711" t="s">
        <v>1090</v>
      </c>
      <c r="I1711" t="s">
        <v>20</v>
      </c>
      <c r="J1711" t="s">
        <v>143</v>
      </c>
      <c r="K1711" t="str">
        <f>VLOOKUP(tblSalaries[[#This Row],[Where do you work]],tblCountries[[Actual]:[Mapping]],2,FALSE)</f>
        <v>Brazil</v>
      </c>
      <c r="L1711" t="s">
        <v>9</v>
      </c>
      <c r="M1711">
        <v>4</v>
      </c>
    </row>
    <row r="1712" spans="2:13" ht="15" customHeight="1">
      <c r="B1712" t="s">
        <v>3715</v>
      </c>
      <c r="C1712" s="1">
        <v>41068.407627314817</v>
      </c>
      <c r="D1712" s="4">
        <v>85000</v>
      </c>
      <c r="E1712">
        <v>85000</v>
      </c>
      <c r="F1712" t="s">
        <v>6</v>
      </c>
      <c r="G1712" s="8">
        <f>tblSalaries[[#This Row],[clean Salary (in local currency)]]*VLOOKUP(tblSalaries[[#This Row],[Currency]],tblXrate[],2,FALSE)</f>
        <v>85000</v>
      </c>
      <c r="H1712" t="s">
        <v>191</v>
      </c>
      <c r="I1712" t="s">
        <v>310</v>
      </c>
      <c r="J1712" t="s">
        <v>15</v>
      </c>
      <c r="K1712" t="str">
        <f>VLOOKUP(tblSalaries[[#This Row],[Where do you work]],tblCountries[[Actual]:[Mapping]],2,FALSE)</f>
        <v>USA</v>
      </c>
      <c r="L1712" t="s">
        <v>9</v>
      </c>
      <c r="M1712">
        <v>20</v>
      </c>
    </row>
    <row r="1713" spans="2:13" ht="15" customHeight="1">
      <c r="B1713" t="s">
        <v>3716</v>
      </c>
      <c r="C1713" s="1">
        <v>41068.568576388891</v>
      </c>
      <c r="D1713" s="4" t="s">
        <v>1872</v>
      </c>
      <c r="E1713">
        <v>950000</v>
      </c>
      <c r="F1713" t="s">
        <v>40</v>
      </c>
      <c r="G1713" s="8">
        <f>tblSalaries[[#This Row],[clean Salary (in local currency)]]*VLOOKUP(tblSalaries[[#This Row],[Currency]],tblXrate[],2,FALSE)</f>
        <v>16917.52085307044</v>
      </c>
      <c r="H1713" t="s">
        <v>1873</v>
      </c>
      <c r="I1713" t="s">
        <v>52</v>
      </c>
      <c r="J1713" t="s">
        <v>8</v>
      </c>
      <c r="K1713" t="str">
        <f>VLOOKUP(tblSalaries[[#This Row],[Where do you work]],tblCountries[[Actual]:[Mapping]],2,FALSE)</f>
        <v>India</v>
      </c>
      <c r="L1713" t="s">
        <v>18</v>
      </c>
      <c r="M1713">
        <v>9</v>
      </c>
    </row>
    <row r="1714" spans="2:13" ht="15" customHeight="1">
      <c r="B1714" t="s">
        <v>3717</v>
      </c>
      <c r="C1714" s="1">
        <v>41068.580370370371</v>
      </c>
      <c r="D1714" s="4" t="s">
        <v>1874</v>
      </c>
      <c r="E1714">
        <v>180000</v>
      </c>
      <c r="F1714" t="s">
        <v>40</v>
      </c>
      <c r="G1714" s="8">
        <f>tblSalaries[[#This Row],[clean Salary (in local currency)]]*VLOOKUP(tblSalaries[[#This Row],[Currency]],tblXrate[],2,FALSE)</f>
        <v>3205.4250037396623</v>
      </c>
      <c r="H1714" t="s">
        <v>544</v>
      </c>
      <c r="I1714" t="s">
        <v>3999</v>
      </c>
      <c r="J1714" t="s">
        <v>8</v>
      </c>
      <c r="K1714" t="str">
        <f>VLOOKUP(tblSalaries[[#This Row],[Where do you work]],tblCountries[[Actual]:[Mapping]],2,FALSE)</f>
        <v>India</v>
      </c>
      <c r="L1714" t="s">
        <v>9</v>
      </c>
      <c r="M1714">
        <v>2</v>
      </c>
    </row>
    <row r="1715" spans="2:13" ht="15" customHeight="1">
      <c r="B1715" t="s">
        <v>3718</v>
      </c>
      <c r="C1715" s="1">
        <v>41068.613252314812</v>
      </c>
      <c r="D1715" s="4">
        <v>60000</v>
      </c>
      <c r="E1715">
        <v>60000</v>
      </c>
      <c r="F1715" t="s">
        <v>6</v>
      </c>
      <c r="G1715" s="8">
        <f>tblSalaries[[#This Row],[clean Salary (in local currency)]]*VLOOKUP(tblSalaries[[#This Row],[Currency]],tblXrate[],2,FALSE)</f>
        <v>60000</v>
      </c>
      <c r="H1715" t="s">
        <v>1875</v>
      </c>
      <c r="I1715" t="s">
        <v>52</v>
      </c>
      <c r="J1715" t="s">
        <v>15</v>
      </c>
      <c r="K1715" t="str">
        <f>VLOOKUP(tblSalaries[[#This Row],[Where do you work]],tblCountries[[Actual]:[Mapping]],2,FALSE)</f>
        <v>USA</v>
      </c>
      <c r="L1715" t="s">
        <v>13</v>
      </c>
      <c r="M1715">
        <v>2</v>
      </c>
    </row>
    <row r="1716" spans="2:13" ht="15" customHeight="1">
      <c r="B1716" t="s">
        <v>3719</v>
      </c>
      <c r="C1716" s="1">
        <v>41068.613657407404</v>
      </c>
      <c r="D1716" s="4">
        <v>60000</v>
      </c>
      <c r="E1716">
        <v>60000</v>
      </c>
      <c r="F1716" t="s">
        <v>6</v>
      </c>
      <c r="G1716" s="8">
        <f>tblSalaries[[#This Row],[clean Salary (in local currency)]]*VLOOKUP(tblSalaries[[#This Row],[Currency]],tblXrate[],2,FALSE)</f>
        <v>60000</v>
      </c>
      <c r="H1716" t="s">
        <v>1875</v>
      </c>
      <c r="I1716" t="s">
        <v>52</v>
      </c>
      <c r="J1716" t="s">
        <v>15</v>
      </c>
      <c r="K1716" t="str">
        <f>VLOOKUP(tblSalaries[[#This Row],[Where do you work]],tblCountries[[Actual]:[Mapping]],2,FALSE)</f>
        <v>USA</v>
      </c>
      <c r="L1716" t="s">
        <v>13</v>
      </c>
      <c r="M1716">
        <v>2</v>
      </c>
    </row>
    <row r="1717" spans="2:13" ht="15" customHeight="1">
      <c r="B1717" t="s">
        <v>3720</v>
      </c>
      <c r="C1717" s="1">
        <v>41068.655046296299</v>
      </c>
      <c r="D1717" s="4" t="s">
        <v>1876</v>
      </c>
      <c r="E1717">
        <v>800000</v>
      </c>
      <c r="F1717" t="s">
        <v>40</v>
      </c>
      <c r="G1717" s="8">
        <f>tblSalaries[[#This Row],[clean Salary (in local currency)]]*VLOOKUP(tblSalaries[[#This Row],[Currency]],tblXrate[],2,FALSE)</f>
        <v>14246.333349954055</v>
      </c>
      <c r="H1717" t="s">
        <v>755</v>
      </c>
      <c r="I1717" t="s">
        <v>52</v>
      </c>
      <c r="J1717" t="s">
        <v>8</v>
      </c>
      <c r="K1717" t="str">
        <f>VLOOKUP(tblSalaries[[#This Row],[Where do you work]],tblCountries[[Actual]:[Mapping]],2,FALSE)</f>
        <v>India</v>
      </c>
      <c r="L1717" t="s">
        <v>18</v>
      </c>
      <c r="M1717">
        <v>0</v>
      </c>
    </row>
    <row r="1718" spans="2:13" ht="15" customHeight="1">
      <c r="B1718" t="s">
        <v>3721</v>
      </c>
      <c r="C1718" s="1">
        <v>41068.656412037039</v>
      </c>
      <c r="D1718" s="4">
        <v>800000</v>
      </c>
      <c r="E1718">
        <v>800000</v>
      </c>
      <c r="F1718" t="s">
        <v>40</v>
      </c>
      <c r="G1718" s="8">
        <f>tblSalaries[[#This Row],[clean Salary (in local currency)]]*VLOOKUP(tblSalaries[[#This Row],[Currency]],tblXrate[],2,FALSE)</f>
        <v>14246.333349954055</v>
      </c>
      <c r="H1718" t="s">
        <v>755</v>
      </c>
      <c r="I1718" t="s">
        <v>52</v>
      </c>
      <c r="J1718" t="s">
        <v>8</v>
      </c>
      <c r="K1718" t="str">
        <f>VLOOKUP(tblSalaries[[#This Row],[Where do you work]],tblCountries[[Actual]:[Mapping]],2,FALSE)</f>
        <v>India</v>
      </c>
      <c r="L1718" t="s">
        <v>18</v>
      </c>
      <c r="M1718">
        <v>0</v>
      </c>
    </row>
    <row r="1719" spans="2:13" ht="15" customHeight="1">
      <c r="B1719" t="s">
        <v>3722</v>
      </c>
      <c r="C1719" s="1">
        <v>41068.783472222225</v>
      </c>
      <c r="D1719" s="4">
        <v>28995</v>
      </c>
      <c r="E1719">
        <v>28995</v>
      </c>
      <c r="F1719" t="s">
        <v>6</v>
      </c>
      <c r="G1719" s="8">
        <f>tblSalaries[[#This Row],[clean Salary (in local currency)]]*VLOOKUP(tblSalaries[[#This Row],[Currency]],tblXrate[],2,FALSE)</f>
        <v>28995</v>
      </c>
      <c r="H1719" t="s">
        <v>739</v>
      </c>
      <c r="I1719" t="s">
        <v>52</v>
      </c>
      <c r="J1719" t="s">
        <v>8</v>
      </c>
      <c r="K1719" t="str">
        <f>VLOOKUP(tblSalaries[[#This Row],[Where do you work]],tblCountries[[Actual]:[Mapping]],2,FALSE)</f>
        <v>India</v>
      </c>
      <c r="L1719" t="s">
        <v>9</v>
      </c>
      <c r="M1719">
        <v>6</v>
      </c>
    </row>
    <row r="1720" spans="2:13" ht="15" customHeight="1">
      <c r="B1720" t="s">
        <v>3723</v>
      </c>
      <c r="C1720" s="1">
        <v>41068.786180555559</v>
      </c>
      <c r="D1720" s="4">
        <v>1230000</v>
      </c>
      <c r="E1720">
        <v>1230000</v>
      </c>
      <c r="F1720" t="s">
        <v>40</v>
      </c>
      <c r="G1720" s="8">
        <f>tblSalaries[[#This Row],[clean Salary (in local currency)]]*VLOOKUP(tblSalaries[[#This Row],[Currency]],tblXrate[],2,FALSE)</f>
        <v>21903.737525554359</v>
      </c>
      <c r="H1720" t="s">
        <v>1877</v>
      </c>
      <c r="I1720" t="s">
        <v>20</v>
      </c>
      <c r="J1720" t="s">
        <v>8</v>
      </c>
      <c r="K1720" t="str">
        <f>VLOOKUP(tblSalaries[[#This Row],[Where do you work]],tblCountries[[Actual]:[Mapping]],2,FALSE)</f>
        <v>India</v>
      </c>
      <c r="L1720" t="s">
        <v>13</v>
      </c>
      <c r="M1720">
        <v>3</v>
      </c>
    </row>
    <row r="1721" spans="2:13" ht="15" customHeight="1">
      <c r="B1721" t="s">
        <v>3724</v>
      </c>
      <c r="C1721" s="1">
        <v>41068.786620370367</v>
      </c>
      <c r="D1721" s="4">
        <v>1130000</v>
      </c>
      <c r="E1721">
        <v>1130000</v>
      </c>
      <c r="F1721" t="s">
        <v>40</v>
      </c>
      <c r="G1721" s="8">
        <f>tblSalaries[[#This Row],[clean Salary (in local currency)]]*VLOOKUP(tblSalaries[[#This Row],[Currency]],tblXrate[],2,FALSE)</f>
        <v>20122.945856810104</v>
      </c>
      <c r="H1721" t="s">
        <v>1877</v>
      </c>
      <c r="I1721" t="s">
        <v>20</v>
      </c>
      <c r="J1721" t="s">
        <v>8</v>
      </c>
      <c r="K1721" t="str">
        <f>VLOOKUP(tblSalaries[[#This Row],[Where do you work]],tblCountries[[Actual]:[Mapping]],2,FALSE)</f>
        <v>India</v>
      </c>
      <c r="L1721" t="s">
        <v>13</v>
      </c>
      <c r="M1721">
        <v>3</v>
      </c>
    </row>
    <row r="1722" spans="2:13" ht="15" customHeight="1">
      <c r="B1722" t="s">
        <v>3725</v>
      </c>
      <c r="C1722" s="1">
        <v>41068.866643518515</v>
      </c>
      <c r="D1722" s="4">
        <v>45000</v>
      </c>
      <c r="E1722">
        <v>45000</v>
      </c>
      <c r="F1722" t="s">
        <v>69</v>
      </c>
      <c r="G1722" s="8">
        <f>tblSalaries[[#This Row],[clean Salary (in local currency)]]*VLOOKUP(tblSalaries[[#This Row],[Currency]],tblXrate[],2,FALSE)</f>
        <v>70928.022243027779</v>
      </c>
      <c r="H1722" t="s">
        <v>1878</v>
      </c>
      <c r="I1722" t="s">
        <v>20</v>
      </c>
      <c r="J1722" t="s">
        <v>71</v>
      </c>
      <c r="K1722" t="str">
        <f>VLOOKUP(tblSalaries[[#This Row],[Where do you work]],tblCountries[[Actual]:[Mapping]],2,FALSE)</f>
        <v>UK</v>
      </c>
      <c r="L1722" t="s">
        <v>13</v>
      </c>
      <c r="M1722">
        <v>20</v>
      </c>
    </row>
    <row r="1723" spans="2:13" ht="15" customHeight="1">
      <c r="B1723" t="s">
        <v>3726</v>
      </c>
      <c r="C1723" s="1">
        <v>41068.875289351854</v>
      </c>
      <c r="D1723" s="4">
        <v>67000</v>
      </c>
      <c r="E1723">
        <v>67000</v>
      </c>
      <c r="F1723" t="s">
        <v>6</v>
      </c>
      <c r="G1723" s="8">
        <f>tblSalaries[[#This Row],[clean Salary (in local currency)]]*VLOOKUP(tblSalaries[[#This Row],[Currency]],tblXrate[],2,FALSE)</f>
        <v>67000</v>
      </c>
      <c r="H1723" t="s">
        <v>52</v>
      </c>
      <c r="I1723" t="s">
        <v>52</v>
      </c>
      <c r="J1723" t="s">
        <v>15</v>
      </c>
      <c r="K1723" t="str">
        <f>VLOOKUP(tblSalaries[[#This Row],[Where do you work]],tblCountries[[Actual]:[Mapping]],2,FALSE)</f>
        <v>USA</v>
      </c>
      <c r="L1723" t="s">
        <v>9</v>
      </c>
      <c r="M1723">
        <v>16</v>
      </c>
    </row>
    <row r="1724" spans="2:13" ht="15" customHeight="1">
      <c r="B1724" t="s">
        <v>3727</v>
      </c>
      <c r="C1724" s="1">
        <v>41068.876944444448</v>
      </c>
      <c r="D1724" s="4">
        <v>30000</v>
      </c>
      <c r="E1724">
        <v>30000</v>
      </c>
      <c r="F1724" t="s">
        <v>6</v>
      </c>
      <c r="G1724" s="8">
        <f>tblSalaries[[#This Row],[clean Salary (in local currency)]]*VLOOKUP(tblSalaries[[#This Row],[Currency]],tblXrate[],2,FALSE)</f>
        <v>30000</v>
      </c>
      <c r="H1724" t="s">
        <v>1879</v>
      </c>
      <c r="I1724" t="s">
        <v>20</v>
      </c>
      <c r="J1724" t="s">
        <v>15</v>
      </c>
      <c r="K1724" t="str">
        <f>VLOOKUP(tblSalaries[[#This Row],[Where do you work]],tblCountries[[Actual]:[Mapping]],2,FALSE)</f>
        <v>USA</v>
      </c>
      <c r="L1724" t="s">
        <v>18</v>
      </c>
      <c r="M1724">
        <v>4</v>
      </c>
    </row>
    <row r="1725" spans="2:13" ht="15" customHeight="1">
      <c r="B1725" t="s">
        <v>3728</v>
      </c>
      <c r="C1725" s="1">
        <v>41068.95045138889</v>
      </c>
      <c r="D1725" s="4" t="s">
        <v>1880</v>
      </c>
      <c r="E1725">
        <v>140000</v>
      </c>
      <c r="F1725" t="s">
        <v>1881</v>
      </c>
      <c r="G1725" s="8">
        <f>tblSalaries[[#This Row],[clean Salary (in local currency)]]*VLOOKUP(tblSalaries[[#This Row],[Currency]],tblXrate[],2,FALSE)</f>
        <v>148102.22862117883</v>
      </c>
      <c r="H1725" t="s">
        <v>1882</v>
      </c>
      <c r="I1725" t="s">
        <v>52</v>
      </c>
      <c r="J1725" t="s">
        <v>46</v>
      </c>
      <c r="K1725" t="str">
        <f>VLOOKUP(tblSalaries[[#This Row],[Where do you work]],tblCountries[[Actual]:[Mapping]],2,FALSE)</f>
        <v>Switzerland</v>
      </c>
      <c r="L1725" t="s">
        <v>18</v>
      </c>
      <c r="M1725">
        <v>6</v>
      </c>
    </row>
    <row r="1726" spans="2:13" ht="15" customHeight="1">
      <c r="B1726" t="s">
        <v>3729</v>
      </c>
      <c r="C1726" s="1">
        <v>41068.972638888888</v>
      </c>
      <c r="D1726" s="4">
        <v>71500</v>
      </c>
      <c r="E1726">
        <v>71500</v>
      </c>
      <c r="F1726" t="s">
        <v>6</v>
      </c>
      <c r="G1726" s="8">
        <f>tblSalaries[[#This Row],[clean Salary (in local currency)]]*VLOOKUP(tblSalaries[[#This Row],[Currency]],tblXrate[],2,FALSE)</f>
        <v>71500</v>
      </c>
      <c r="H1726" t="s">
        <v>1883</v>
      </c>
      <c r="I1726" t="s">
        <v>52</v>
      </c>
      <c r="J1726" t="s">
        <v>15</v>
      </c>
      <c r="K1726" t="str">
        <f>VLOOKUP(tblSalaries[[#This Row],[Where do you work]],tblCountries[[Actual]:[Mapping]],2,FALSE)</f>
        <v>USA</v>
      </c>
      <c r="L1726" t="s">
        <v>13</v>
      </c>
      <c r="M1726">
        <v>11</v>
      </c>
    </row>
    <row r="1727" spans="2:13" ht="15" customHeight="1">
      <c r="B1727" t="s">
        <v>3730</v>
      </c>
      <c r="C1727" s="1">
        <v>41068.990405092591</v>
      </c>
      <c r="D1727" s="4">
        <v>67000</v>
      </c>
      <c r="E1727">
        <v>67000</v>
      </c>
      <c r="F1727" t="s">
        <v>6</v>
      </c>
      <c r="G1727" s="8">
        <f>tblSalaries[[#This Row],[clean Salary (in local currency)]]*VLOOKUP(tblSalaries[[#This Row],[Currency]],tblXrate[],2,FALSE)</f>
        <v>67000</v>
      </c>
      <c r="H1727" t="s">
        <v>52</v>
      </c>
      <c r="I1727" t="s">
        <v>52</v>
      </c>
      <c r="J1727" t="s">
        <v>15</v>
      </c>
      <c r="K1727" t="str">
        <f>VLOOKUP(tblSalaries[[#This Row],[Where do you work]],tblCountries[[Actual]:[Mapping]],2,FALSE)</f>
        <v>USA</v>
      </c>
      <c r="L1727" t="s">
        <v>186</v>
      </c>
      <c r="M1727">
        <v>6</v>
      </c>
    </row>
    <row r="1728" spans="2:13" ht="15" customHeight="1">
      <c r="B1728" t="s">
        <v>3731</v>
      </c>
      <c r="C1728" s="1">
        <v>41069.034108796295</v>
      </c>
      <c r="D1728" s="4">
        <v>40000</v>
      </c>
      <c r="E1728">
        <v>40000</v>
      </c>
      <c r="F1728" t="s">
        <v>6</v>
      </c>
      <c r="G1728" s="8">
        <f>tblSalaries[[#This Row],[clean Salary (in local currency)]]*VLOOKUP(tblSalaries[[#This Row],[Currency]],tblXrate[],2,FALSE)</f>
        <v>40000</v>
      </c>
      <c r="H1728" t="s">
        <v>202</v>
      </c>
      <c r="I1728" t="s">
        <v>20</v>
      </c>
      <c r="J1728" t="s">
        <v>15</v>
      </c>
      <c r="K1728" t="str">
        <f>VLOOKUP(tblSalaries[[#This Row],[Where do you work]],tblCountries[[Actual]:[Mapping]],2,FALSE)</f>
        <v>USA</v>
      </c>
      <c r="L1728" t="s">
        <v>9</v>
      </c>
      <c r="M1728">
        <v>5</v>
      </c>
    </row>
    <row r="1729" spans="2:13" ht="15" customHeight="1">
      <c r="B1729" t="s">
        <v>3732</v>
      </c>
      <c r="C1729" s="1">
        <v>41069.05259259259</v>
      </c>
      <c r="D1729" s="4">
        <v>65000</v>
      </c>
      <c r="E1729">
        <v>65000</v>
      </c>
      <c r="F1729" t="s">
        <v>6</v>
      </c>
      <c r="G1729" s="8">
        <f>tblSalaries[[#This Row],[clean Salary (in local currency)]]*VLOOKUP(tblSalaries[[#This Row],[Currency]],tblXrate[],2,FALSE)</f>
        <v>65000</v>
      </c>
      <c r="H1729" t="s">
        <v>1884</v>
      </c>
      <c r="I1729" t="s">
        <v>52</v>
      </c>
      <c r="J1729" t="s">
        <v>15</v>
      </c>
      <c r="K1729" t="str">
        <f>VLOOKUP(tblSalaries[[#This Row],[Where do you work]],tblCountries[[Actual]:[Mapping]],2,FALSE)</f>
        <v>USA</v>
      </c>
      <c r="L1729" t="s">
        <v>9</v>
      </c>
      <c r="M1729">
        <v>2</v>
      </c>
    </row>
    <row r="1730" spans="2:13" ht="15" customHeight="1">
      <c r="B1730" t="s">
        <v>3733</v>
      </c>
      <c r="C1730" s="1">
        <v>41069.074652777781</v>
      </c>
      <c r="D1730" s="4">
        <v>72000</v>
      </c>
      <c r="E1730">
        <v>72000</v>
      </c>
      <c r="F1730" t="s">
        <v>6</v>
      </c>
      <c r="G1730" s="8">
        <f>tblSalaries[[#This Row],[clean Salary (in local currency)]]*VLOOKUP(tblSalaries[[#This Row],[Currency]],tblXrate[],2,FALSE)</f>
        <v>72000</v>
      </c>
      <c r="H1730" t="s">
        <v>356</v>
      </c>
      <c r="I1730" t="s">
        <v>356</v>
      </c>
      <c r="J1730" t="s">
        <v>15</v>
      </c>
      <c r="K1730" t="str">
        <f>VLOOKUP(tblSalaries[[#This Row],[Where do you work]],tblCountries[[Actual]:[Mapping]],2,FALSE)</f>
        <v>USA</v>
      </c>
      <c r="L1730" t="s">
        <v>18</v>
      </c>
      <c r="M1730">
        <v>13</v>
      </c>
    </row>
    <row r="1731" spans="2:13" ht="15" customHeight="1">
      <c r="B1731" t="s">
        <v>3734</v>
      </c>
      <c r="C1731" s="1">
        <v>41069.139062499999</v>
      </c>
      <c r="D1731" s="4">
        <v>52500</v>
      </c>
      <c r="E1731">
        <v>52500</v>
      </c>
      <c r="F1731" t="s">
        <v>6</v>
      </c>
      <c r="G1731" s="8">
        <f>tblSalaries[[#This Row],[clean Salary (in local currency)]]*VLOOKUP(tblSalaries[[#This Row],[Currency]],tblXrate[],2,FALSE)</f>
        <v>52500</v>
      </c>
      <c r="H1731" t="s">
        <v>1885</v>
      </c>
      <c r="I1731" t="s">
        <v>52</v>
      </c>
      <c r="J1731" t="s">
        <v>15</v>
      </c>
      <c r="K1731" t="str">
        <f>VLOOKUP(tblSalaries[[#This Row],[Where do you work]],tblCountries[[Actual]:[Mapping]],2,FALSE)</f>
        <v>USA</v>
      </c>
      <c r="L1731" t="s">
        <v>13</v>
      </c>
      <c r="M1731">
        <v>3</v>
      </c>
    </row>
    <row r="1732" spans="2:13" ht="15" customHeight="1">
      <c r="B1732" t="s">
        <v>3735</v>
      </c>
      <c r="C1732" s="1">
        <v>41069.500914351855</v>
      </c>
      <c r="D1732" s="4">
        <v>444</v>
      </c>
      <c r="E1732">
        <v>5320</v>
      </c>
      <c r="F1732" t="s">
        <v>6</v>
      </c>
      <c r="G1732" s="8">
        <f>tblSalaries[[#This Row],[clean Salary (in local currency)]]*VLOOKUP(tblSalaries[[#This Row],[Currency]],tblXrate[],2,FALSE)</f>
        <v>5320</v>
      </c>
      <c r="H1732" t="s">
        <v>1886</v>
      </c>
      <c r="I1732" t="s">
        <v>52</v>
      </c>
      <c r="J1732" t="s">
        <v>8</v>
      </c>
      <c r="K1732" t="str">
        <f>VLOOKUP(tblSalaries[[#This Row],[Where do you work]],tblCountries[[Actual]:[Mapping]],2,FALSE)</f>
        <v>India</v>
      </c>
      <c r="L1732" t="s">
        <v>18</v>
      </c>
      <c r="M1732">
        <v>5</v>
      </c>
    </row>
    <row r="1733" spans="2:13" ht="15" customHeight="1">
      <c r="B1733" t="s">
        <v>3736</v>
      </c>
      <c r="C1733" s="1">
        <v>41069.859756944446</v>
      </c>
      <c r="D1733" s="4">
        <v>1500</v>
      </c>
      <c r="E1733">
        <v>18000</v>
      </c>
      <c r="F1733" t="s">
        <v>6</v>
      </c>
      <c r="G1733" s="8">
        <f>tblSalaries[[#This Row],[clean Salary (in local currency)]]*VLOOKUP(tblSalaries[[#This Row],[Currency]],tblXrate[],2,FALSE)</f>
        <v>18000</v>
      </c>
      <c r="H1733" t="s">
        <v>932</v>
      </c>
      <c r="I1733" t="s">
        <v>310</v>
      </c>
      <c r="J1733" t="s">
        <v>820</v>
      </c>
      <c r="K1733" t="str">
        <f>VLOOKUP(tblSalaries[[#This Row],[Where do you work]],tblCountries[[Actual]:[Mapping]],2,FALSE)</f>
        <v>UAE</v>
      </c>
      <c r="L1733" t="s">
        <v>13</v>
      </c>
      <c r="M1733">
        <v>3</v>
      </c>
    </row>
    <row r="1734" spans="2:13" ht="15" customHeight="1">
      <c r="B1734" t="s">
        <v>3737</v>
      </c>
      <c r="C1734" s="1">
        <v>41070.03502314815</v>
      </c>
      <c r="D1734" s="4" t="s">
        <v>1887</v>
      </c>
      <c r="E1734">
        <v>140000</v>
      </c>
      <c r="F1734" t="s">
        <v>40</v>
      </c>
      <c r="G1734" s="8">
        <f>tblSalaries[[#This Row],[clean Salary (in local currency)]]*VLOOKUP(tblSalaries[[#This Row],[Currency]],tblXrate[],2,FALSE)</f>
        <v>2493.1083362419595</v>
      </c>
      <c r="H1734" t="s">
        <v>1888</v>
      </c>
      <c r="I1734" t="s">
        <v>4000</v>
      </c>
      <c r="J1734" t="s">
        <v>8</v>
      </c>
      <c r="K1734" t="str">
        <f>VLOOKUP(tblSalaries[[#This Row],[Where do you work]],tblCountries[[Actual]:[Mapping]],2,FALSE)</f>
        <v>India</v>
      </c>
      <c r="L1734" t="s">
        <v>9</v>
      </c>
      <c r="M1734">
        <v>5</v>
      </c>
    </row>
    <row r="1735" spans="2:13" ht="15" customHeight="1">
      <c r="B1735" t="s">
        <v>3738</v>
      </c>
      <c r="C1735" s="1">
        <v>41070.075509259259</v>
      </c>
      <c r="D1735" s="4">
        <v>1400</v>
      </c>
      <c r="E1735">
        <v>16800</v>
      </c>
      <c r="F1735" t="s">
        <v>22</v>
      </c>
      <c r="G1735" s="8">
        <f>tblSalaries[[#This Row],[clean Salary (in local currency)]]*VLOOKUP(tblSalaries[[#This Row],[Currency]],tblXrate[],2,FALSE)</f>
        <v>21342.710575059013</v>
      </c>
      <c r="H1735" t="s">
        <v>1889</v>
      </c>
      <c r="I1735" t="s">
        <v>310</v>
      </c>
      <c r="J1735" t="s">
        <v>979</v>
      </c>
      <c r="K1735" t="str">
        <f>VLOOKUP(tblSalaries[[#This Row],[Where do you work]],tblCountries[[Actual]:[Mapping]],2,FALSE)</f>
        <v>Portugal</v>
      </c>
      <c r="L1735" t="s">
        <v>9</v>
      </c>
      <c r="M1735">
        <v>15</v>
      </c>
    </row>
    <row r="1736" spans="2:13" ht="15" customHeight="1">
      <c r="B1736" t="s">
        <v>3739</v>
      </c>
      <c r="C1736" s="1">
        <v>41070.097280092596</v>
      </c>
      <c r="D1736" s="4">
        <v>85000</v>
      </c>
      <c r="E1736">
        <v>85000</v>
      </c>
      <c r="F1736" t="s">
        <v>6</v>
      </c>
      <c r="G1736" s="8">
        <f>tblSalaries[[#This Row],[clean Salary (in local currency)]]*VLOOKUP(tblSalaries[[#This Row],[Currency]],tblXrate[],2,FALSE)</f>
        <v>85000</v>
      </c>
      <c r="H1736" t="s">
        <v>1890</v>
      </c>
      <c r="I1736" t="s">
        <v>52</v>
      </c>
      <c r="J1736" t="s">
        <v>15</v>
      </c>
      <c r="K1736" t="str">
        <f>VLOOKUP(tblSalaries[[#This Row],[Where do you work]],tblCountries[[Actual]:[Mapping]],2,FALSE)</f>
        <v>USA</v>
      </c>
      <c r="L1736" t="s">
        <v>18</v>
      </c>
      <c r="M1736">
        <v>15</v>
      </c>
    </row>
    <row r="1737" spans="2:13" ht="15" customHeight="1">
      <c r="B1737" t="s">
        <v>3740</v>
      </c>
      <c r="C1737" s="1">
        <v>41070.104131944441</v>
      </c>
      <c r="D1737" s="4">
        <v>80000</v>
      </c>
      <c r="E1737">
        <v>80000</v>
      </c>
      <c r="F1737" t="s">
        <v>6</v>
      </c>
      <c r="G1737" s="8">
        <f>tblSalaries[[#This Row],[clean Salary (in local currency)]]*VLOOKUP(tblSalaries[[#This Row],[Currency]],tblXrate[],2,FALSE)</f>
        <v>80000</v>
      </c>
      <c r="H1737" t="s">
        <v>279</v>
      </c>
      <c r="I1737" t="s">
        <v>279</v>
      </c>
      <c r="J1737" t="s">
        <v>143</v>
      </c>
      <c r="K1737" t="str">
        <f>VLOOKUP(tblSalaries[[#This Row],[Where do you work]],tblCountries[[Actual]:[Mapping]],2,FALSE)</f>
        <v>Brazil</v>
      </c>
      <c r="L1737" t="s">
        <v>25</v>
      </c>
      <c r="M1737">
        <v>9</v>
      </c>
    </row>
    <row r="1738" spans="2:13" ht="15" customHeight="1">
      <c r="B1738" t="s">
        <v>3741</v>
      </c>
      <c r="C1738" s="1">
        <v>41070.177835648145</v>
      </c>
      <c r="D1738" s="4">
        <v>500000</v>
      </c>
      <c r="E1738">
        <v>500000</v>
      </c>
      <c r="F1738" t="s">
        <v>40</v>
      </c>
      <c r="G1738" s="8">
        <f>tblSalaries[[#This Row],[clean Salary (in local currency)]]*VLOOKUP(tblSalaries[[#This Row],[Currency]],tblXrate[],2,FALSE)</f>
        <v>8903.9583437212841</v>
      </c>
      <c r="H1738" t="s">
        <v>1891</v>
      </c>
      <c r="I1738" t="s">
        <v>20</v>
      </c>
      <c r="J1738" t="s">
        <v>8</v>
      </c>
      <c r="K1738" t="str">
        <f>VLOOKUP(tblSalaries[[#This Row],[Where do you work]],tblCountries[[Actual]:[Mapping]],2,FALSE)</f>
        <v>India</v>
      </c>
      <c r="L1738" t="s">
        <v>13</v>
      </c>
      <c r="M1738">
        <v>0</v>
      </c>
    </row>
    <row r="1739" spans="2:13" ht="15" customHeight="1">
      <c r="B1739" t="s">
        <v>3742</v>
      </c>
      <c r="C1739" s="1">
        <v>41070.522083333337</v>
      </c>
      <c r="D1739" s="4">
        <v>125000</v>
      </c>
      <c r="E1739">
        <v>125000</v>
      </c>
      <c r="F1739" t="s">
        <v>6</v>
      </c>
      <c r="G1739" s="8">
        <f>tblSalaries[[#This Row],[clean Salary (in local currency)]]*VLOOKUP(tblSalaries[[#This Row],[Currency]],tblXrate[],2,FALSE)</f>
        <v>125000</v>
      </c>
      <c r="H1739" t="s">
        <v>204</v>
      </c>
      <c r="I1739" t="s">
        <v>52</v>
      </c>
      <c r="J1739" t="s">
        <v>15</v>
      </c>
      <c r="K1739" t="str">
        <f>VLOOKUP(tblSalaries[[#This Row],[Where do you work]],tblCountries[[Actual]:[Mapping]],2,FALSE)</f>
        <v>USA</v>
      </c>
      <c r="L1739" t="s">
        <v>13</v>
      </c>
      <c r="M1739">
        <v>10</v>
      </c>
    </row>
    <row r="1740" spans="2:13" ht="15" customHeight="1">
      <c r="B1740" t="s">
        <v>3743</v>
      </c>
      <c r="C1740" s="1">
        <v>41070.624062499999</v>
      </c>
      <c r="D1740" s="4">
        <v>1300000</v>
      </c>
      <c r="E1740">
        <v>1300000</v>
      </c>
      <c r="F1740" t="s">
        <v>40</v>
      </c>
      <c r="G1740" s="8">
        <f>tblSalaries[[#This Row],[clean Salary (in local currency)]]*VLOOKUP(tblSalaries[[#This Row],[Currency]],tblXrate[],2,FALSE)</f>
        <v>23150.291693675339</v>
      </c>
      <c r="H1740" t="s">
        <v>52</v>
      </c>
      <c r="I1740" t="s">
        <v>52</v>
      </c>
      <c r="J1740" t="s">
        <v>8</v>
      </c>
      <c r="K1740" t="str">
        <f>VLOOKUP(tblSalaries[[#This Row],[Where do you work]],tblCountries[[Actual]:[Mapping]],2,FALSE)</f>
        <v>India</v>
      </c>
      <c r="L1740" t="s">
        <v>13</v>
      </c>
      <c r="M1740">
        <v>9</v>
      </c>
    </row>
    <row r="1741" spans="2:13" ht="15" customHeight="1">
      <c r="B1741" t="s">
        <v>3744</v>
      </c>
      <c r="C1741" s="1">
        <v>41070.63890046296</v>
      </c>
      <c r="D1741" s="4">
        <v>1000</v>
      </c>
      <c r="E1741">
        <v>12000</v>
      </c>
      <c r="F1741" t="s">
        <v>6</v>
      </c>
      <c r="G1741" s="8">
        <f>tblSalaries[[#This Row],[clean Salary (in local currency)]]*VLOOKUP(tblSalaries[[#This Row],[Currency]],tblXrate[],2,FALSE)</f>
        <v>12000</v>
      </c>
      <c r="H1741" t="s">
        <v>1892</v>
      </c>
      <c r="I1741" t="s">
        <v>279</v>
      </c>
      <c r="J1741" t="s">
        <v>8</v>
      </c>
      <c r="K1741" t="str">
        <f>VLOOKUP(tblSalaries[[#This Row],[Where do you work]],tblCountries[[Actual]:[Mapping]],2,FALSE)</f>
        <v>India</v>
      </c>
      <c r="L1741" t="s">
        <v>18</v>
      </c>
      <c r="M1741">
        <v>7</v>
      </c>
    </row>
    <row r="1742" spans="2:13" ht="15" customHeight="1">
      <c r="B1742" t="s">
        <v>3745</v>
      </c>
      <c r="C1742" s="1">
        <v>41070.666168981479</v>
      </c>
      <c r="D1742" s="4">
        <v>30000</v>
      </c>
      <c r="E1742">
        <v>30000</v>
      </c>
      <c r="F1742" t="s">
        <v>6</v>
      </c>
      <c r="G1742" s="8">
        <f>tblSalaries[[#This Row],[clean Salary (in local currency)]]*VLOOKUP(tblSalaries[[#This Row],[Currency]],tblXrate[],2,FALSE)</f>
        <v>30000</v>
      </c>
      <c r="H1742" t="s">
        <v>1893</v>
      </c>
      <c r="I1742" t="s">
        <v>20</v>
      </c>
      <c r="J1742" t="s">
        <v>1131</v>
      </c>
      <c r="K1742" t="str">
        <f>VLOOKUP(tblSalaries[[#This Row],[Where do you work]],tblCountries[[Actual]:[Mapping]],2,FALSE)</f>
        <v>malaysia</v>
      </c>
      <c r="L1742" t="s">
        <v>25</v>
      </c>
      <c r="M1742">
        <v>12</v>
      </c>
    </row>
    <row r="1743" spans="2:13" ht="15" customHeight="1">
      <c r="B1743" t="s">
        <v>3746</v>
      </c>
      <c r="C1743" s="1">
        <v>41070.723009259258</v>
      </c>
      <c r="D1743" s="4">
        <v>72000</v>
      </c>
      <c r="E1743">
        <v>72000</v>
      </c>
      <c r="F1743" t="s">
        <v>22</v>
      </c>
      <c r="G1743" s="8">
        <f>tblSalaries[[#This Row],[clean Salary (in local currency)]]*VLOOKUP(tblSalaries[[#This Row],[Currency]],tblXrate[],2,FALSE)</f>
        <v>91468.759607395754</v>
      </c>
      <c r="H1743" t="s">
        <v>1894</v>
      </c>
      <c r="I1743" t="s">
        <v>52</v>
      </c>
      <c r="J1743" t="s">
        <v>1895</v>
      </c>
      <c r="K1743" t="str">
        <f>VLOOKUP(tblSalaries[[#This Row],[Where do you work]],tblCountries[[Actual]:[Mapping]],2,FALSE)</f>
        <v>Croatia</v>
      </c>
      <c r="L1743" t="s">
        <v>25</v>
      </c>
      <c r="M1743">
        <v>3</v>
      </c>
    </row>
    <row r="1744" spans="2:13" ht="15" customHeight="1">
      <c r="B1744" t="s">
        <v>3747</v>
      </c>
      <c r="C1744" s="1">
        <v>41070.854432870372</v>
      </c>
      <c r="D1744" s="4" t="s">
        <v>1896</v>
      </c>
      <c r="E1744">
        <v>22300</v>
      </c>
      <c r="F1744" t="s">
        <v>69</v>
      </c>
      <c r="G1744" s="8">
        <f>tblSalaries[[#This Row],[clean Salary (in local currency)]]*VLOOKUP(tblSalaries[[#This Row],[Currency]],tblXrate[],2,FALSE)</f>
        <v>35148.775467100437</v>
      </c>
      <c r="H1744" t="s">
        <v>1897</v>
      </c>
      <c r="I1744" t="s">
        <v>20</v>
      </c>
      <c r="J1744" t="s">
        <v>71</v>
      </c>
      <c r="K1744" t="str">
        <f>VLOOKUP(tblSalaries[[#This Row],[Where do you work]],tblCountries[[Actual]:[Mapping]],2,FALSE)</f>
        <v>UK</v>
      </c>
      <c r="L1744" t="s">
        <v>13</v>
      </c>
      <c r="M1744">
        <v>4</v>
      </c>
    </row>
    <row r="1745" spans="2:13" ht="15" customHeight="1">
      <c r="B1745" t="s">
        <v>3748</v>
      </c>
      <c r="C1745" s="1">
        <v>41070.911458333336</v>
      </c>
      <c r="D1745" s="4" t="s">
        <v>1898</v>
      </c>
      <c r="E1745">
        <v>31185</v>
      </c>
      <c r="F1745" t="s">
        <v>69</v>
      </c>
      <c r="G1745" s="8">
        <f>tblSalaries[[#This Row],[clean Salary (in local currency)]]*VLOOKUP(tblSalaries[[#This Row],[Currency]],tblXrate[],2,FALSE)</f>
        <v>49153.119414418252</v>
      </c>
      <c r="H1745" t="s">
        <v>1899</v>
      </c>
      <c r="I1745" t="s">
        <v>52</v>
      </c>
      <c r="J1745" t="s">
        <v>71</v>
      </c>
      <c r="K1745" t="str">
        <f>VLOOKUP(tblSalaries[[#This Row],[Where do you work]],tblCountries[[Actual]:[Mapping]],2,FALSE)</f>
        <v>UK</v>
      </c>
      <c r="L1745" t="s">
        <v>9</v>
      </c>
      <c r="M1745">
        <v>7</v>
      </c>
    </row>
    <row r="1746" spans="2:13" ht="15" customHeight="1">
      <c r="B1746" t="s">
        <v>3749</v>
      </c>
      <c r="C1746" s="1">
        <v>41071.133090277777</v>
      </c>
      <c r="D1746" s="4">
        <v>150000</v>
      </c>
      <c r="E1746">
        <v>150000</v>
      </c>
      <c r="F1746" t="s">
        <v>40</v>
      </c>
      <c r="G1746" s="8">
        <f>tblSalaries[[#This Row],[clean Salary (in local currency)]]*VLOOKUP(tblSalaries[[#This Row],[Currency]],tblXrate[],2,FALSE)</f>
        <v>2671.1875031163854</v>
      </c>
      <c r="H1746" t="s">
        <v>485</v>
      </c>
      <c r="I1746" t="s">
        <v>279</v>
      </c>
      <c r="J1746" t="s">
        <v>8</v>
      </c>
      <c r="K1746" t="str">
        <f>VLOOKUP(tblSalaries[[#This Row],[Where do you work]],tblCountries[[Actual]:[Mapping]],2,FALSE)</f>
        <v>India</v>
      </c>
      <c r="L1746" t="s">
        <v>18</v>
      </c>
      <c r="M1746">
        <v>1</v>
      </c>
    </row>
    <row r="1747" spans="2:13" ht="15" customHeight="1">
      <c r="B1747" t="s">
        <v>3750</v>
      </c>
      <c r="C1747" s="1">
        <v>41071.249409722222</v>
      </c>
      <c r="D1747" s="4">
        <v>27000</v>
      </c>
      <c r="E1747">
        <v>27000</v>
      </c>
      <c r="F1747" t="s">
        <v>69</v>
      </c>
      <c r="G1747" s="8">
        <f>tblSalaries[[#This Row],[clean Salary (in local currency)]]*VLOOKUP(tblSalaries[[#This Row],[Currency]],tblXrate[],2,FALSE)</f>
        <v>42556.81334581667</v>
      </c>
      <c r="H1747" t="s">
        <v>1900</v>
      </c>
      <c r="I1747" t="s">
        <v>52</v>
      </c>
      <c r="J1747" t="s">
        <v>71</v>
      </c>
      <c r="K1747" t="str">
        <f>VLOOKUP(tblSalaries[[#This Row],[Where do you work]],tblCountries[[Actual]:[Mapping]],2,FALSE)</f>
        <v>UK</v>
      </c>
      <c r="L1747" t="s">
        <v>9</v>
      </c>
      <c r="M1747">
        <v>3</v>
      </c>
    </row>
    <row r="1748" spans="2:13" ht="15" customHeight="1">
      <c r="B1748" t="s">
        <v>3751</v>
      </c>
      <c r="C1748" s="1">
        <v>41071.249942129631</v>
      </c>
      <c r="D1748" s="4">
        <v>27000</v>
      </c>
      <c r="E1748">
        <v>27000</v>
      </c>
      <c r="F1748" t="s">
        <v>69</v>
      </c>
      <c r="G1748" s="8">
        <f>tblSalaries[[#This Row],[clean Salary (in local currency)]]*VLOOKUP(tblSalaries[[#This Row],[Currency]],tblXrate[],2,FALSE)</f>
        <v>42556.81334581667</v>
      </c>
      <c r="H1748" t="s">
        <v>1900</v>
      </c>
      <c r="I1748" t="s">
        <v>52</v>
      </c>
      <c r="J1748" t="s">
        <v>71</v>
      </c>
      <c r="K1748" t="str">
        <f>VLOOKUP(tblSalaries[[#This Row],[Where do you work]],tblCountries[[Actual]:[Mapping]],2,FALSE)</f>
        <v>UK</v>
      </c>
      <c r="L1748" t="s">
        <v>9</v>
      </c>
      <c r="M1748">
        <v>3</v>
      </c>
    </row>
    <row r="1749" spans="2:13" ht="15" customHeight="1">
      <c r="B1749" t="s">
        <v>3752</v>
      </c>
      <c r="C1749" s="1">
        <v>41071.419942129629</v>
      </c>
      <c r="D1749" s="4">
        <v>74461</v>
      </c>
      <c r="E1749">
        <v>74461</v>
      </c>
      <c r="F1749" t="s">
        <v>6</v>
      </c>
      <c r="G1749" s="8">
        <f>tblSalaries[[#This Row],[clean Salary (in local currency)]]*VLOOKUP(tblSalaries[[#This Row],[Currency]],tblXrate[],2,FALSE)</f>
        <v>74461</v>
      </c>
      <c r="H1749" t="s">
        <v>1901</v>
      </c>
      <c r="I1749" t="s">
        <v>4000</v>
      </c>
      <c r="J1749" t="s">
        <v>15</v>
      </c>
      <c r="K1749" t="str">
        <f>VLOOKUP(tblSalaries[[#This Row],[Where do you work]],tblCountries[[Actual]:[Mapping]],2,FALSE)</f>
        <v>USA</v>
      </c>
      <c r="L1749" t="s">
        <v>25</v>
      </c>
      <c r="M1749">
        <v>9</v>
      </c>
    </row>
    <row r="1750" spans="2:13" ht="15" customHeight="1">
      <c r="B1750" t="s">
        <v>3753</v>
      </c>
      <c r="C1750" s="1">
        <v>41071.705324074072</v>
      </c>
      <c r="D1750" s="4" t="s">
        <v>1902</v>
      </c>
      <c r="E1750">
        <v>26500</v>
      </c>
      <c r="F1750" t="s">
        <v>69</v>
      </c>
      <c r="G1750" s="8">
        <f>tblSalaries[[#This Row],[clean Salary (in local currency)]]*VLOOKUP(tblSalaries[[#This Row],[Currency]],tblXrate[],2,FALSE)</f>
        <v>41768.724209783031</v>
      </c>
      <c r="H1750" t="s">
        <v>1903</v>
      </c>
      <c r="I1750" t="s">
        <v>52</v>
      </c>
      <c r="J1750" t="s">
        <v>71</v>
      </c>
      <c r="K1750" t="str">
        <f>VLOOKUP(tblSalaries[[#This Row],[Where do you work]],tblCountries[[Actual]:[Mapping]],2,FALSE)</f>
        <v>UK</v>
      </c>
      <c r="L1750" t="s">
        <v>9</v>
      </c>
      <c r="M1750">
        <v>16</v>
      </c>
    </row>
    <row r="1751" spans="2:13" ht="15" customHeight="1">
      <c r="B1751" t="s">
        <v>3754</v>
      </c>
      <c r="C1751" s="1">
        <v>41071.709699074076</v>
      </c>
      <c r="D1751" s="4" t="s">
        <v>766</v>
      </c>
      <c r="E1751">
        <v>480000</v>
      </c>
      <c r="F1751" t="s">
        <v>40</v>
      </c>
      <c r="G1751" s="8">
        <f>tblSalaries[[#This Row],[clean Salary (in local currency)]]*VLOOKUP(tblSalaries[[#This Row],[Currency]],tblXrate[],2,FALSE)</f>
        <v>8547.8000099724322</v>
      </c>
      <c r="H1751" t="s">
        <v>1904</v>
      </c>
      <c r="I1751" t="s">
        <v>20</v>
      </c>
      <c r="J1751" t="s">
        <v>8</v>
      </c>
      <c r="K1751" t="str">
        <f>VLOOKUP(tblSalaries[[#This Row],[Where do you work]],tblCountries[[Actual]:[Mapping]],2,FALSE)</f>
        <v>India</v>
      </c>
      <c r="L1751" t="s">
        <v>9</v>
      </c>
      <c r="M1751">
        <v>1</v>
      </c>
    </row>
    <row r="1752" spans="2:13" ht="15" customHeight="1">
      <c r="B1752" t="s">
        <v>3755</v>
      </c>
      <c r="C1752" s="1">
        <v>41071.746087962965</v>
      </c>
      <c r="D1752" s="4">
        <v>200</v>
      </c>
      <c r="E1752">
        <v>2400</v>
      </c>
      <c r="F1752" t="s">
        <v>6</v>
      </c>
      <c r="G1752" s="8">
        <f>tblSalaries[[#This Row],[clean Salary (in local currency)]]*VLOOKUP(tblSalaries[[#This Row],[Currency]],tblXrate[],2,FALSE)</f>
        <v>2400</v>
      </c>
      <c r="H1752" t="s">
        <v>1905</v>
      </c>
      <c r="I1752" t="s">
        <v>20</v>
      </c>
      <c r="J1752" t="s">
        <v>8</v>
      </c>
      <c r="K1752" t="str">
        <f>VLOOKUP(tblSalaries[[#This Row],[Where do you work]],tblCountries[[Actual]:[Mapping]],2,FALSE)</f>
        <v>India</v>
      </c>
      <c r="L1752" t="s">
        <v>18</v>
      </c>
      <c r="M1752">
        <v>3</v>
      </c>
    </row>
    <row r="1753" spans="2:13" ht="15" customHeight="1">
      <c r="B1753" t="s">
        <v>3756</v>
      </c>
      <c r="C1753" s="1">
        <v>41071.819988425923</v>
      </c>
      <c r="D1753" s="4" t="s">
        <v>797</v>
      </c>
      <c r="E1753">
        <v>3000</v>
      </c>
      <c r="F1753" t="s">
        <v>6</v>
      </c>
      <c r="G1753" s="8">
        <f>tblSalaries[[#This Row],[clean Salary (in local currency)]]*VLOOKUP(tblSalaries[[#This Row],[Currency]],tblXrate[],2,FALSE)</f>
        <v>3000</v>
      </c>
      <c r="H1753" t="s">
        <v>725</v>
      </c>
      <c r="I1753" t="s">
        <v>20</v>
      </c>
      <c r="J1753" t="s">
        <v>425</v>
      </c>
      <c r="K1753" t="str">
        <f>VLOOKUP(tblSalaries[[#This Row],[Where do you work]],tblCountries[[Actual]:[Mapping]],2,FALSE)</f>
        <v>Bangladesh</v>
      </c>
      <c r="L1753" t="s">
        <v>25</v>
      </c>
      <c r="M1753">
        <v>12</v>
      </c>
    </row>
    <row r="1754" spans="2:13" ht="15" customHeight="1">
      <c r="B1754" t="s">
        <v>3757</v>
      </c>
      <c r="C1754" s="1">
        <v>41071.830972222226</v>
      </c>
      <c r="D1754" s="4">
        <v>11000</v>
      </c>
      <c r="E1754">
        <v>11000</v>
      </c>
      <c r="F1754" t="s">
        <v>6</v>
      </c>
      <c r="G1754" s="8">
        <f>tblSalaries[[#This Row],[clean Salary (in local currency)]]*VLOOKUP(tblSalaries[[#This Row],[Currency]],tblXrate[],2,FALSE)</f>
        <v>11000</v>
      </c>
      <c r="H1754" t="s">
        <v>1500</v>
      </c>
      <c r="I1754" t="s">
        <v>20</v>
      </c>
      <c r="J1754" t="s">
        <v>8</v>
      </c>
      <c r="K1754" t="str">
        <f>VLOOKUP(tblSalaries[[#This Row],[Where do you work]],tblCountries[[Actual]:[Mapping]],2,FALSE)</f>
        <v>India</v>
      </c>
      <c r="L1754" t="s">
        <v>9</v>
      </c>
      <c r="M1754">
        <v>2</v>
      </c>
    </row>
    <row r="1755" spans="2:13" ht="15" customHeight="1">
      <c r="B1755" t="s">
        <v>3758</v>
      </c>
      <c r="C1755" s="1">
        <v>41071.877500000002</v>
      </c>
      <c r="D1755" s="4">
        <v>40000</v>
      </c>
      <c r="E1755">
        <v>40000</v>
      </c>
      <c r="F1755" t="s">
        <v>6</v>
      </c>
      <c r="G1755" s="8">
        <f>tblSalaries[[#This Row],[clean Salary (in local currency)]]*VLOOKUP(tblSalaries[[#This Row],[Currency]],tblXrate[],2,FALSE)</f>
        <v>40000</v>
      </c>
      <c r="H1755" t="s">
        <v>811</v>
      </c>
      <c r="I1755" t="s">
        <v>20</v>
      </c>
      <c r="J1755" t="s">
        <v>15</v>
      </c>
      <c r="K1755" t="str">
        <f>VLOOKUP(tblSalaries[[#This Row],[Where do you work]],tblCountries[[Actual]:[Mapping]],2,FALSE)</f>
        <v>USA</v>
      </c>
      <c r="L1755" t="s">
        <v>18</v>
      </c>
      <c r="M1755">
        <v>2</v>
      </c>
    </row>
    <row r="1756" spans="2:13" ht="15" customHeight="1">
      <c r="B1756" t="s">
        <v>3759</v>
      </c>
      <c r="C1756" s="1">
        <v>41071.895474537036</v>
      </c>
      <c r="D1756" s="4">
        <v>300</v>
      </c>
      <c r="E1756">
        <v>3600</v>
      </c>
      <c r="F1756" t="s">
        <v>6</v>
      </c>
      <c r="G1756" s="8">
        <f>tblSalaries[[#This Row],[clean Salary (in local currency)]]*VLOOKUP(tblSalaries[[#This Row],[Currency]],tblXrate[],2,FALSE)</f>
        <v>3600</v>
      </c>
      <c r="H1756" t="s">
        <v>20</v>
      </c>
      <c r="I1756" t="s">
        <v>20</v>
      </c>
      <c r="J1756" t="s">
        <v>8</v>
      </c>
      <c r="K1756" t="str">
        <f>VLOOKUP(tblSalaries[[#This Row],[Where do you work]],tblCountries[[Actual]:[Mapping]],2,FALSE)</f>
        <v>India</v>
      </c>
      <c r="L1756" t="s">
        <v>9</v>
      </c>
      <c r="M1756">
        <v>1</v>
      </c>
    </row>
    <row r="1757" spans="2:13" ht="15" customHeight="1">
      <c r="B1757" t="s">
        <v>3760</v>
      </c>
      <c r="C1757" s="1">
        <v>41071.911273148151</v>
      </c>
      <c r="D1757" s="4">
        <v>56600</v>
      </c>
      <c r="E1757">
        <v>56600</v>
      </c>
      <c r="F1757" t="s">
        <v>6</v>
      </c>
      <c r="G1757" s="8">
        <f>tblSalaries[[#This Row],[clean Salary (in local currency)]]*VLOOKUP(tblSalaries[[#This Row],[Currency]],tblXrate[],2,FALSE)</f>
        <v>56600</v>
      </c>
      <c r="H1757" t="s">
        <v>1906</v>
      </c>
      <c r="I1757" t="s">
        <v>52</v>
      </c>
      <c r="J1757" t="s">
        <v>15</v>
      </c>
      <c r="K1757" t="str">
        <f>VLOOKUP(tblSalaries[[#This Row],[Where do you work]],tblCountries[[Actual]:[Mapping]],2,FALSE)</f>
        <v>USA</v>
      </c>
      <c r="L1757" t="s">
        <v>9</v>
      </c>
      <c r="M1757">
        <v>12</v>
      </c>
    </row>
    <row r="1758" spans="2:13" ht="15" customHeight="1">
      <c r="B1758" t="s">
        <v>3761</v>
      </c>
      <c r="C1758" s="1">
        <v>41071.931539351855</v>
      </c>
      <c r="D1758" s="4">
        <v>33600</v>
      </c>
      <c r="E1758">
        <v>33600</v>
      </c>
      <c r="F1758" t="s">
        <v>6</v>
      </c>
      <c r="G1758" s="8">
        <f>tblSalaries[[#This Row],[clean Salary (in local currency)]]*VLOOKUP(tblSalaries[[#This Row],[Currency]],tblXrate[],2,FALSE)</f>
        <v>33600</v>
      </c>
      <c r="H1758" t="s">
        <v>749</v>
      </c>
      <c r="I1758" t="s">
        <v>20</v>
      </c>
      <c r="J1758" t="s">
        <v>171</v>
      </c>
      <c r="K1758" t="str">
        <f>VLOOKUP(tblSalaries[[#This Row],[Where do you work]],tblCountries[[Actual]:[Mapping]],2,FALSE)</f>
        <v>Singapore</v>
      </c>
      <c r="L1758" t="s">
        <v>13</v>
      </c>
      <c r="M1758">
        <v>2</v>
      </c>
    </row>
    <row r="1759" spans="2:13" ht="15" customHeight="1">
      <c r="B1759" t="s">
        <v>3762</v>
      </c>
      <c r="C1759" s="1">
        <v>41071.931944444441</v>
      </c>
      <c r="D1759" s="4">
        <v>33600</v>
      </c>
      <c r="E1759">
        <v>33600</v>
      </c>
      <c r="F1759" t="s">
        <v>6</v>
      </c>
      <c r="G1759" s="8">
        <f>tblSalaries[[#This Row],[clean Salary (in local currency)]]*VLOOKUP(tblSalaries[[#This Row],[Currency]],tblXrate[],2,FALSE)</f>
        <v>33600</v>
      </c>
      <c r="H1759" t="s">
        <v>749</v>
      </c>
      <c r="I1759" t="s">
        <v>20</v>
      </c>
      <c r="J1759" t="s">
        <v>171</v>
      </c>
      <c r="K1759" t="str">
        <f>VLOOKUP(tblSalaries[[#This Row],[Where do you work]],tblCountries[[Actual]:[Mapping]],2,FALSE)</f>
        <v>Singapore</v>
      </c>
      <c r="L1759" t="s">
        <v>13</v>
      </c>
      <c r="M1759">
        <v>2</v>
      </c>
    </row>
    <row r="1760" spans="2:13" ht="15" customHeight="1">
      <c r="B1760" t="s">
        <v>3763</v>
      </c>
      <c r="C1760" s="1">
        <v>41072.018136574072</v>
      </c>
      <c r="D1760" s="4">
        <v>100000</v>
      </c>
      <c r="E1760">
        <v>100000</v>
      </c>
      <c r="F1760" t="s">
        <v>6</v>
      </c>
      <c r="G1760" s="8">
        <f>tblSalaries[[#This Row],[clean Salary (in local currency)]]*VLOOKUP(tblSalaries[[#This Row],[Currency]],tblXrate[],2,FALSE)</f>
        <v>100000</v>
      </c>
      <c r="H1760" t="s">
        <v>256</v>
      </c>
      <c r="I1760" t="s">
        <v>20</v>
      </c>
      <c r="J1760" t="s">
        <v>15</v>
      </c>
      <c r="K1760" t="str">
        <f>VLOOKUP(tblSalaries[[#This Row],[Where do you work]],tblCountries[[Actual]:[Mapping]],2,FALSE)</f>
        <v>USA</v>
      </c>
      <c r="L1760" t="s">
        <v>13</v>
      </c>
      <c r="M1760">
        <v>12</v>
      </c>
    </row>
    <row r="1761" spans="2:13" ht="15" customHeight="1">
      <c r="B1761" t="s">
        <v>3764</v>
      </c>
      <c r="C1761" s="1">
        <v>41072.080000000002</v>
      </c>
      <c r="D1761" s="4">
        <v>40000</v>
      </c>
      <c r="E1761">
        <v>40000</v>
      </c>
      <c r="F1761" t="s">
        <v>86</v>
      </c>
      <c r="G1761" s="8">
        <f>tblSalaries[[#This Row],[clean Salary (in local currency)]]*VLOOKUP(tblSalaries[[#This Row],[Currency]],tblXrate[],2,FALSE)</f>
        <v>39334.460921213074</v>
      </c>
      <c r="H1761" t="s">
        <v>1907</v>
      </c>
      <c r="I1761" t="s">
        <v>20</v>
      </c>
      <c r="J1761" t="s">
        <v>88</v>
      </c>
      <c r="K1761" t="str">
        <f>VLOOKUP(tblSalaries[[#This Row],[Where do you work]],tblCountries[[Actual]:[Mapping]],2,FALSE)</f>
        <v>Canada</v>
      </c>
      <c r="L1761" t="s">
        <v>25</v>
      </c>
      <c r="M1761">
        <v>1</v>
      </c>
    </row>
    <row r="1762" spans="2:13" ht="15" customHeight="1">
      <c r="B1762" t="s">
        <v>3765</v>
      </c>
      <c r="C1762" s="1">
        <v>41072.081944444442</v>
      </c>
      <c r="D1762" s="4">
        <v>400000</v>
      </c>
      <c r="E1762">
        <v>400000</v>
      </c>
      <c r="F1762" t="s">
        <v>40</v>
      </c>
      <c r="G1762" s="8">
        <f>tblSalaries[[#This Row],[clean Salary (in local currency)]]*VLOOKUP(tblSalaries[[#This Row],[Currency]],tblXrate[],2,FALSE)</f>
        <v>7123.1666749770275</v>
      </c>
      <c r="H1762" t="s">
        <v>42</v>
      </c>
      <c r="I1762" t="s">
        <v>20</v>
      </c>
      <c r="J1762" t="s">
        <v>8</v>
      </c>
      <c r="K1762" t="str">
        <f>VLOOKUP(tblSalaries[[#This Row],[Where do you work]],tblCountries[[Actual]:[Mapping]],2,FALSE)</f>
        <v>India</v>
      </c>
      <c r="L1762" t="s">
        <v>18</v>
      </c>
      <c r="M1762">
        <v>3</v>
      </c>
    </row>
    <row r="1763" spans="2:13" ht="15" customHeight="1">
      <c r="B1763" t="s">
        <v>3766</v>
      </c>
      <c r="C1763" s="1">
        <v>41072.113391203704</v>
      </c>
      <c r="D1763" s="4" t="s">
        <v>1908</v>
      </c>
      <c r="E1763">
        <v>65000</v>
      </c>
      <c r="F1763" t="s">
        <v>6</v>
      </c>
      <c r="G1763" s="8">
        <f>tblSalaries[[#This Row],[clean Salary (in local currency)]]*VLOOKUP(tblSalaries[[#This Row],[Currency]],tblXrate[],2,FALSE)</f>
        <v>65000</v>
      </c>
      <c r="H1763" t="s">
        <v>1909</v>
      </c>
      <c r="I1763" t="s">
        <v>20</v>
      </c>
      <c r="J1763" t="s">
        <v>15</v>
      </c>
      <c r="K1763" t="str">
        <f>VLOOKUP(tblSalaries[[#This Row],[Where do you work]],tblCountries[[Actual]:[Mapping]],2,FALSE)</f>
        <v>USA</v>
      </c>
      <c r="L1763" t="s">
        <v>9</v>
      </c>
      <c r="M1763">
        <v>14</v>
      </c>
    </row>
    <row r="1764" spans="2:13" ht="15" customHeight="1">
      <c r="B1764" t="s">
        <v>3767</v>
      </c>
      <c r="C1764" s="1">
        <v>41072.124490740738</v>
      </c>
      <c r="D1764" s="4">
        <v>65000</v>
      </c>
      <c r="E1764">
        <v>65000</v>
      </c>
      <c r="F1764" t="s">
        <v>6</v>
      </c>
      <c r="G1764" s="8">
        <f>tblSalaries[[#This Row],[clean Salary (in local currency)]]*VLOOKUP(tblSalaries[[#This Row],[Currency]],tblXrate[],2,FALSE)</f>
        <v>65000</v>
      </c>
      <c r="H1764" t="s">
        <v>153</v>
      </c>
      <c r="I1764" t="s">
        <v>20</v>
      </c>
      <c r="J1764" t="s">
        <v>15</v>
      </c>
      <c r="K1764" t="str">
        <f>VLOOKUP(tblSalaries[[#This Row],[Where do you work]],tblCountries[[Actual]:[Mapping]],2,FALSE)</f>
        <v>USA</v>
      </c>
      <c r="L1764" t="s">
        <v>18</v>
      </c>
      <c r="M1764">
        <v>10</v>
      </c>
    </row>
    <row r="1765" spans="2:13" ht="15" customHeight="1">
      <c r="B1765" t="s">
        <v>3768</v>
      </c>
      <c r="C1765" s="1">
        <v>41072.147534722222</v>
      </c>
      <c r="D1765" s="4">
        <v>65000</v>
      </c>
      <c r="E1765">
        <v>65000</v>
      </c>
      <c r="F1765" t="s">
        <v>6</v>
      </c>
      <c r="G1765" s="8">
        <f>tblSalaries[[#This Row],[clean Salary (in local currency)]]*VLOOKUP(tblSalaries[[#This Row],[Currency]],tblXrate[],2,FALSE)</f>
        <v>65000</v>
      </c>
      <c r="H1765" t="s">
        <v>296</v>
      </c>
      <c r="I1765" t="s">
        <v>488</v>
      </c>
      <c r="J1765" t="s">
        <v>15</v>
      </c>
      <c r="K1765" t="str">
        <f>VLOOKUP(tblSalaries[[#This Row],[Where do you work]],tblCountries[[Actual]:[Mapping]],2,FALSE)</f>
        <v>USA</v>
      </c>
      <c r="L1765" t="s">
        <v>18</v>
      </c>
      <c r="M1765">
        <v>13</v>
      </c>
    </row>
    <row r="1766" spans="2:13" ht="15" customHeight="1">
      <c r="B1766" t="s">
        <v>3769</v>
      </c>
      <c r="C1766" s="1">
        <v>41072.156539351854</v>
      </c>
      <c r="D1766" s="4">
        <v>78000</v>
      </c>
      <c r="E1766">
        <v>78000</v>
      </c>
      <c r="F1766" t="s">
        <v>86</v>
      </c>
      <c r="G1766" s="8">
        <f>tblSalaries[[#This Row],[clean Salary (in local currency)]]*VLOOKUP(tblSalaries[[#This Row],[Currency]],tblXrate[],2,FALSE)</f>
        <v>76702.198796365497</v>
      </c>
      <c r="H1766" t="s">
        <v>1910</v>
      </c>
      <c r="I1766" t="s">
        <v>20</v>
      </c>
      <c r="J1766" t="s">
        <v>88</v>
      </c>
      <c r="K1766" t="str">
        <f>VLOOKUP(tblSalaries[[#This Row],[Where do you work]],tblCountries[[Actual]:[Mapping]],2,FALSE)</f>
        <v>Canada</v>
      </c>
      <c r="L1766" t="s">
        <v>13</v>
      </c>
      <c r="M1766">
        <v>4</v>
      </c>
    </row>
    <row r="1767" spans="2:13" ht="15" customHeight="1">
      <c r="B1767" t="s">
        <v>3770</v>
      </c>
      <c r="C1767" s="1">
        <v>41072.275138888886</v>
      </c>
      <c r="D1767" s="4">
        <v>63000</v>
      </c>
      <c r="E1767">
        <v>63000</v>
      </c>
      <c r="F1767" t="s">
        <v>6</v>
      </c>
      <c r="G1767" s="8">
        <f>tblSalaries[[#This Row],[clean Salary (in local currency)]]*VLOOKUP(tblSalaries[[#This Row],[Currency]],tblXrate[],2,FALSE)</f>
        <v>63000</v>
      </c>
      <c r="H1767" t="s">
        <v>108</v>
      </c>
      <c r="I1767" t="s">
        <v>20</v>
      </c>
      <c r="J1767" t="s">
        <v>15</v>
      </c>
      <c r="K1767" t="str">
        <f>VLOOKUP(tblSalaries[[#This Row],[Where do you work]],tblCountries[[Actual]:[Mapping]],2,FALSE)</f>
        <v>USA</v>
      </c>
      <c r="L1767" t="s">
        <v>13</v>
      </c>
      <c r="M1767">
        <v>10</v>
      </c>
    </row>
    <row r="1768" spans="2:13" ht="15" customHeight="1">
      <c r="B1768" t="s">
        <v>3771</v>
      </c>
      <c r="C1768" s="1">
        <v>41072.358506944445</v>
      </c>
      <c r="D1768" s="4">
        <v>87000</v>
      </c>
      <c r="E1768">
        <v>87000</v>
      </c>
      <c r="F1768" t="s">
        <v>6</v>
      </c>
      <c r="G1768" s="8">
        <f>tblSalaries[[#This Row],[clean Salary (in local currency)]]*VLOOKUP(tblSalaries[[#This Row],[Currency]],tblXrate[],2,FALSE)</f>
        <v>87000</v>
      </c>
      <c r="H1768" t="s">
        <v>1911</v>
      </c>
      <c r="I1768" t="s">
        <v>4000</v>
      </c>
      <c r="J1768" t="s">
        <v>15</v>
      </c>
      <c r="K1768" t="str">
        <f>VLOOKUP(tblSalaries[[#This Row],[Where do you work]],tblCountries[[Actual]:[Mapping]],2,FALSE)</f>
        <v>USA</v>
      </c>
      <c r="L1768" t="s">
        <v>9</v>
      </c>
      <c r="M1768">
        <v>3</v>
      </c>
    </row>
    <row r="1769" spans="2:13" ht="15" customHeight="1">
      <c r="B1769" t="s">
        <v>3772</v>
      </c>
      <c r="C1769" s="1">
        <v>41072.365451388891</v>
      </c>
      <c r="D1769" s="4">
        <v>45000</v>
      </c>
      <c r="E1769">
        <v>45000</v>
      </c>
      <c r="F1769" t="s">
        <v>6</v>
      </c>
      <c r="G1769" s="8">
        <f>tblSalaries[[#This Row],[clean Salary (in local currency)]]*VLOOKUP(tblSalaries[[#This Row],[Currency]],tblXrate[],2,FALSE)</f>
        <v>45000</v>
      </c>
      <c r="H1769" t="s">
        <v>1912</v>
      </c>
      <c r="I1769" t="s">
        <v>20</v>
      </c>
      <c r="J1769" t="s">
        <v>15</v>
      </c>
      <c r="K1769" t="str">
        <f>VLOOKUP(tblSalaries[[#This Row],[Where do you work]],tblCountries[[Actual]:[Mapping]],2,FALSE)</f>
        <v>USA</v>
      </c>
      <c r="L1769" t="s">
        <v>9</v>
      </c>
      <c r="M1769">
        <v>4</v>
      </c>
    </row>
    <row r="1770" spans="2:13" ht="15" customHeight="1">
      <c r="B1770" t="s">
        <v>3773</v>
      </c>
      <c r="C1770" s="1">
        <v>41072.510949074072</v>
      </c>
      <c r="D1770" s="4">
        <v>85000</v>
      </c>
      <c r="E1770">
        <v>85000</v>
      </c>
      <c r="F1770" t="s">
        <v>6</v>
      </c>
      <c r="G1770" s="8">
        <f>tblSalaries[[#This Row],[clean Salary (in local currency)]]*VLOOKUP(tblSalaries[[#This Row],[Currency]],tblXrate[],2,FALSE)</f>
        <v>85000</v>
      </c>
      <c r="H1770" t="s">
        <v>1913</v>
      </c>
      <c r="I1770" t="s">
        <v>20</v>
      </c>
      <c r="J1770" t="s">
        <v>15</v>
      </c>
      <c r="K1770" t="str">
        <f>VLOOKUP(tblSalaries[[#This Row],[Where do you work]],tblCountries[[Actual]:[Mapping]],2,FALSE)</f>
        <v>USA</v>
      </c>
      <c r="L1770" t="s">
        <v>13</v>
      </c>
      <c r="M1770">
        <v>3</v>
      </c>
    </row>
    <row r="1771" spans="2:13" ht="15" customHeight="1">
      <c r="B1771" t="s">
        <v>3774</v>
      </c>
      <c r="C1771" s="1">
        <v>41072.631504629629</v>
      </c>
      <c r="D1771" s="4">
        <v>156000</v>
      </c>
      <c r="E1771">
        <v>156000</v>
      </c>
      <c r="F1771" t="s">
        <v>82</v>
      </c>
      <c r="G1771" s="8">
        <f>tblSalaries[[#This Row],[clean Salary (in local currency)]]*VLOOKUP(tblSalaries[[#This Row],[Currency]],tblXrate[],2,FALSE)</f>
        <v>159105.90639881117</v>
      </c>
      <c r="H1771" t="s">
        <v>1914</v>
      </c>
      <c r="I1771" t="s">
        <v>279</v>
      </c>
      <c r="J1771" t="s">
        <v>84</v>
      </c>
      <c r="K1771" t="str">
        <f>VLOOKUP(tblSalaries[[#This Row],[Where do you work]],tblCountries[[Actual]:[Mapping]],2,FALSE)</f>
        <v>Australia</v>
      </c>
      <c r="L1771" t="s">
        <v>18</v>
      </c>
      <c r="M1771">
        <v>12</v>
      </c>
    </row>
    <row r="1772" spans="2:13" ht="15" customHeight="1">
      <c r="B1772" t="s">
        <v>3775</v>
      </c>
      <c r="C1772" s="1">
        <v>41072.665694444448</v>
      </c>
      <c r="D1772" s="4">
        <v>560000</v>
      </c>
      <c r="E1772">
        <v>560000</v>
      </c>
      <c r="F1772" t="s">
        <v>40</v>
      </c>
      <c r="G1772" s="8">
        <f>tblSalaries[[#This Row],[clean Salary (in local currency)]]*VLOOKUP(tblSalaries[[#This Row],[Currency]],tblXrate[],2,FALSE)</f>
        <v>9972.4333449678379</v>
      </c>
      <c r="H1772" t="s">
        <v>1915</v>
      </c>
      <c r="I1772" t="s">
        <v>52</v>
      </c>
      <c r="J1772" t="s">
        <v>8</v>
      </c>
      <c r="K1772" t="str">
        <f>VLOOKUP(tblSalaries[[#This Row],[Where do you work]],tblCountries[[Actual]:[Mapping]],2,FALSE)</f>
        <v>India</v>
      </c>
      <c r="L1772" t="s">
        <v>18</v>
      </c>
      <c r="M1772">
        <v>4</v>
      </c>
    </row>
    <row r="1773" spans="2:13" ht="15" customHeight="1">
      <c r="B1773" t="s">
        <v>3776</v>
      </c>
      <c r="C1773" s="1">
        <v>41072.678067129629</v>
      </c>
      <c r="D1773" s="4">
        <v>14000</v>
      </c>
      <c r="E1773">
        <v>14000</v>
      </c>
      <c r="F1773" t="s">
        <v>6</v>
      </c>
      <c r="G1773" s="8">
        <f>tblSalaries[[#This Row],[clean Salary (in local currency)]]*VLOOKUP(tblSalaries[[#This Row],[Currency]],tblXrate[],2,FALSE)</f>
        <v>14000</v>
      </c>
      <c r="H1773" t="s">
        <v>52</v>
      </c>
      <c r="I1773" t="s">
        <v>52</v>
      </c>
      <c r="J1773" t="s">
        <v>8</v>
      </c>
      <c r="K1773" t="str">
        <f>VLOOKUP(tblSalaries[[#This Row],[Where do you work]],tblCountries[[Actual]:[Mapping]],2,FALSE)</f>
        <v>India</v>
      </c>
      <c r="L1773" t="s">
        <v>9</v>
      </c>
      <c r="M1773">
        <v>5</v>
      </c>
    </row>
    <row r="1774" spans="2:13" ht="15" customHeight="1">
      <c r="B1774" t="s">
        <v>3777</v>
      </c>
      <c r="C1774" s="1">
        <v>41072.756921296299</v>
      </c>
      <c r="D1774" s="4" t="s">
        <v>1314</v>
      </c>
      <c r="E1774">
        <v>32000</v>
      </c>
      <c r="F1774" t="s">
        <v>69</v>
      </c>
      <c r="G1774" s="8">
        <f>tblSalaries[[#This Row],[clean Salary (in local currency)]]*VLOOKUP(tblSalaries[[#This Row],[Currency]],tblXrate[],2,FALSE)</f>
        <v>50437.70470615309</v>
      </c>
      <c r="H1774" t="s">
        <v>207</v>
      </c>
      <c r="I1774" t="s">
        <v>20</v>
      </c>
      <c r="J1774" t="s">
        <v>71</v>
      </c>
      <c r="K1774" t="str">
        <f>VLOOKUP(tblSalaries[[#This Row],[Where do you work]],tblCountries[[Actual]:[Mapping]],2,FALSE)</f>
        <v>UK</v>
      </c>
      <c r="L1774" t="s">
        <v>9</v>
      </c>
      <c r="M1774">
        <v>20</v>
      </c>
    </row>
    <row r="1775" spans="2:13" ht="15" customHeight="1">
      <c r="B1775" t="s">
        <v>3778</v>
      </c>
      <c r="C1775" s="1">
        <v>41072.769895833335</v>
      </c>
      <c r="D1775" s="4">
        <v>32000</v>
      </c>
      <c r="E1775">
        <v>32000</v>
      </c>
      <c r="F1775" t="s">
        <v>69</v>
      </c>
      <c r="G1775" s="8">
        <f>tblSalaries[[#This Row],[clean Salary (in local currency)]]*VLOOKUP(tblSalaries[[#This Row],[Currency]],tblXrate[],2,FALSE)</f>
        <v>50437.70470615309</v>
      </c>
      <c r="H1775" t="s">
        <v>14</v>
      </c>
      <c r="I1775" t="s">
        <v>20</v>
      </c>
      <c r="J1775" t="s">
        <v>71</v>
      </c>
      <c r="K1775" t="str">
        <f>VLOOKUP(tblSalaries[[#This Row],[Where do you work]],tblCountries[[Actual]:[Mapping]],2,FALSE)</f>
        <v>UK</v>
      </c>
      <c r="L1775" t="s">
        <v>13</v>
      </c>
      <c r="M1775">
        <v>1</v>
      </c>
    </row>
    <row r="1776" spans="2:13" ht="15" customHeight="1">
      <c r="B1776" t="s">
        <v>3779</v>
      </c>
      <c r="C1776" s="1">
        <v>41072.841249999998</v>
      </c>
      <c r="D1776" s="4">
        <v>8900</v>
      </c>
      <c r="E1776">
        <v>1281600</v>
      </c>
      <c r="F1776" t="s">
        <v>32</v>
      </c>
      <c r="G1776" s="8">
        <f>tblSalaries[[#This Row],[clean Salary (in local currency)]]*VLOOKUP(tblSalaries[[#This Row],[Currency]],tblXrate[],2,FALSE)</f>
        <v>13603.016099449767</v>
      </c>
      <c r="H1776" t="s">
        <v>1916</v>
      </c>
      <c r="I1776" t="s">
        <v>52</v>
      </c>
      <c r="J1776" t="s">
        <v>1448</v>
      </c>
      <c r="K1776" t="str">
        <f>VLOOKUP(tblSalaries[[#This Row],[Where do you work]],tblCountries[[Actual]:[Mapping]],2,FALSE)</f>
        <v>Pakistan</v>
      </c>
      <c r="L1776" t="s">
        <v>13</v>
      </c>
      <c r="M1776">
        <v>8</v>
      </c>
    </row>
    <row r="1777" spans="2:13" ht="15" customHeight="1">
      <c r="B1777" t="s">
        <v>3780</v>
      </c>
      <c r="C1777" s="1">
        <v>41072.866354166668</v>
      </c>
      <c r="D1777" s="4" t="s">
        <v>1917</v>
      </c>
      <c r="E1777">
        <v>145000</v>
      </c>
      <c r="F1777" t="s">
        <v>82</v>
      </c>
      <c r="G1777" s="8">
        <f>tblSalaries[[#This Row],[clean Salary (in local currency)]]*VLOOKUP(tblSalaries[[#This Row],[Currency]],tblXrate[],2,FALSE)</f>
        <v>147886.90017838217</v>
      </c>
      <c r="H1777" t="s">
        <v>944</v>
      </c>
      <c r="I1777" t="s">
        <v>488</v>
      </c>
      <c r="J1777" t="s">
        <v>84</v>
      </c>
      <c r="K1777" t="str">
        <f>VLOOKUP(tblSalaries[[#This Row],[Where do you work]],tblCountries[[Actual]:[Mapping]],2,FALSE)</f>
        <v>Australia</v>
      </c>
      <c r="L1777" t="s">
        <v>18</v>
      </c>
      <c r="M1777">
        <v>15</v>
      </c>
    </row>
    <row r="1778" spans="2:13" ht="15" customHeight="1">
      <c r="B1778" t="s">
        <v>3781</v>
      </c>
      <c r="C1778" s="1">
        <v>41072.908263888887</v>
      </c>
      <c r="D1778" s="4">
        <v>280000</v>
      </c>
      <c r="E1778">
        <v>280000</v>
      </c>
      <c r="F1778" t="s">
        <v>40</v>
      </c>
      <c r="G1778" s="8">
        <f>tblSalaries[[#This Row],[clean Salary (in local currency)]]*VLOOKUP(tblSalaries[[#This Row],[Currency]],tblXrate[],2,FALSE)</f>
        <v>4986.216672483919</v>
      </c>
      <c r="H1778" t="s">
        <v>1918</v>
      </c>
      <c r="I1778" t="s">
        <v>20</v>
      </c>
      <c r="J1778" t="s">
        <v>8</v>
      </c>
      <c r="K1778" t="str">
        <f>VLOOKUP(tblSalaries[[#This Row],[Where do you work]],tblCountries[[Actual]:[Mapping]],2,FALSE)</f>
        <v>India</v>
      </c>
      <c r="L1778" t="s">
        <v>13</v>
      </c>
      <c r="M1778">
        <v>8</v>
      </c>
    </row>
    <row r="1779" spans="2:13" ht="15" customHeight="1">
      <c r="B1779" t="s">
        <v>3782</v>
      </c>
      <c r="C1779" s="1">
        <v>41072.915520833332</v>
      </c>
      <c r="D1779" s="4">
        <v>4800</v>
      </c>
      <c r="E1779">
        <v>4800</v>
      </c>
      <c r="F1779" t="s">
        <v>6</v>
      </c>
      <c r="G1779" s="8">
        <f>tblSalaries[[#This Row],[clean Salary (in local currency)]]*VLOOKUP(tblSalaries[[#This Row],[Currency]],tblXrate[],2,FALSE)</f>
        <v>4800</v>
      </c>
      <c r="H1779" t="s">
        <v>1919</v>
      </c>
      <c r="I1779" t="s">
        <v>52</v>
      </c>
      <c r="J1779" t="s">
        <v>8</v>
      </c>
      <c r="K1779" t="str">
        <f>VLOOKUP(tblSalaries[[#This Row],[Where do you work]],tblCountries[[Actual]:[Mapping]],2,FALSE)</f>
        <v>India</v>
      </c>
      <c r="L1779" t="s">
        <v>13</v>
      </c>
      <c r="M1779">
        <v>3</v>
      </c>
    </row>
    <row r="1780" spans="2:13" ht="15" customHeight="1">
      <c r="B1780" t="s">
        <v>3783</v>
      </c>
      <c r="C1780" s="1">
        <v>41073.014050925929</v>
      </c>
      <c r="D1780" s="4" t="s">
        <v>1920</v>
      </c>
      <c r="E1780">
        <v>450000</v>
      </c>
      <c r="F1780" t="s">
        <v>40</v>
      </c>
      <c r="G1780" s="8">
        <f>tblSalaries[[#This Row],[clean Salary (in local currency)]]*VLOOKUP(tblSalaries[[#This Row],[Currency]],tblXrate[],2,FALSE)</f>
        <v>8013.5625093491553</v>
      </c>
      <c r="H1780" t="s">
        <v>721</v>
      </c>
      <c r="I1780" t="s">
        <v>3999</v>
      </c>
      <c r="J1780" t="s">
        <v>8</v>
      </c>
      <c r="K1780" t="str">
        <f>VLOOKUP(tblSalaries[[#This Row],[Where do you work]],tblCountries[[Actual]:[Mapping]],2,FALSE)</f>
        <v>India</v>
      </c>
      <c r="L1780" t="s">
        <v>9</v>
      </c>
      <c r="M1780">
        <v>4</v>
      </c>
    </row>
    <row r="1781" spans="2:13" ht="15" customHeight="1">
      <c r="B1781" t="s">
        <v>3784</v>
      </c>
      <c r="C1781" s="1">
        <v>41073.016331018516</v>
      </c>
      <c r="D1781" s="4">
        <v>80000</v>
      </c>
      <c r="E1781">
        <v>80000</v>
      </c>
      <c r="F1781" t="s">
        <v>6</v>
      </c>
      <c r="G1781" s="8">
        <f>tblSalaries[[#This Row],[clean Salary (in local currency)]]*VLOOKUP(tblSalaries[[#This Row],[Currency]],tblXrate[],2,FALSE)</f>
        <v>80000</v>
      </c>
      <c r="H1781" t="s">
        <v>1921</v>
      </c>
      <c r="I1781" t="s">
        <v>52</v>
      </c>
      <c r="J1781" t="s">
        <v>15</v>
      </c>
      <c r="K1781" t="str">
        <f>VLOOKUP(tblSalaries[[#This Row],[Where do you work]],tblCountries[[Actual]:[Mapping]],2,FALSE)</f>
        <v>USA</v>
      </c>
      <c r="L1781" t="s">
        <v>9</v>
      </c>
      <c r="M1781">
        <v>2</v>
      </c>
    </row>
    <row r="1782" spans="2:13" ht="15" customHeight="1">
      <c r="B1782" t="s">
        <v>3785</v>
      </c>
      <c r="C1782" s="1">
        <v>41073.025972222225</v>
      </c>
      <c r="D1782" s="4" t="s">
        <v>1268</v>
      </c>
      <c r="E1782">
        <v>45000</v>
      </c>
      <c r="F1782" t="s">
        <v>22</v>
      </c>
      <c r="G1782" s="8">
        <f>tblSalaries[[#This Row],[clean Salary (in local currency)]]*VLOOKUP(tblSalaries[[#This Row],[Currency]],tblXrate[],2,FALSE)</f>
        <v>57167.974754622352</v>
      </c>
      <c r="H1782" t="s">
        <v>1922</v>
      </c>
      <c r="I1782" t="s">
        <v>20</v>
      </c>
      <c r="J1782" t="s">
        <v>628</v>
      </c>
      <c r="K1782" t="str">
        <f>VLOOKUP(tblSalaries[[#This Row],[Where do you work]],tblCountries[[Actual]:[Mapping]],2,FALSE)</f>
        <v>Netherlands</v>
      </c>
      <c r="L1782" t="s">
        <v>18</v>
      </c>
      <c r="M1782">
        <v>14</v>
      </c>
    </row>
    <row r="1783" spans="2:13" ht="15" customHeight="1">
      <c r="B1783" t="s">
        <v>3786</v>
      </c>
      <c r="C1783" s="1">
        <v>41073.034953703704</v>
      </c>
      <c r="D1783" s="4">
        <v>20000</v>
      </c>
      <c r="E1783">
        <v>20000</v>
      </c>
      <c r="F1783" t="s">
        <v>6</v>
      </c>
      <c r="G1783" s="8">
        <f>tblSalaries[[#This Row],[clean Salary (in local currency)]]*VLOOKUP(tblSalaries[[#This Row],[Currency]],tblXrate[],2,FALSE)</f>
        <v>20000</v>
      </c>
      <c r="H1783" t="s">
        <v>1923</v>
      </c>
      <c r="I1783" t="s">
        <v>20</v>
      </c>
      <c r="J1783" t="s">
        <v>88</v>
      </c>
      <c r="K1783" t="str">
        <f>VLOOKUP(tblSalaries[[#This Row],[Where do you work]],tblCountries[[Actual]:[Mapping]],2,FALSE)</f>
        <v>Canada</v>
      </c>
      <c r="L1783" t="s">
        <v>18</v>
      </c>
      <c r="M1783">
        <v>2</v>
      </c>
    </row>
    <row r="1784" spans="2:13" ht="15" customHeight="1">
      <c r="B1784" t="s">
        <v>3787</v>
      </c>
      <c r="C1784" s="1">
        <v>41073.080821759257</v>
      </c>
      <c r="D1784" s="4">
        <v>70000</v>
      </c>
      <c r="E1784">
        <v>70000</v>
      </c>
      <c r="F1784" t="s">
        <v>6</v>
      </c>
      <c r="G1784" s="8">
        <f>tblSalaries[[#This Row],[clean Salary (in local currency)]]*VLOOKUP(tblSalaries[[#This Row],[Currency]],tblXrate[],2,FALSE)</f>
        <v>70000</v>
      </c>
      <c r="H1784" t="s">
        <v>42</v>
      </c>
      <c r="I1784" t="s">
        <v>20</v>
      </c>
      <c r="J1784" t="s">
        <v>15</v>
      </c>
      <c r="K1784" t="str">
        <f>VLOOKUP(tblSalaries[[#This Row],[Where do you work]],tblCountries[[Actual]:[Mapping]],2,FALSE)</f>
        <v>USA</v>
      </c>
      <c r="L1784" t="s">
        <v>18</v>
      </c>
      <c r="M1784">
        <v>5</v>
      </c>
    </row>
    <row r="1785" spans="2:13" ht="15" customHeight="1">
      <c r="B1785" t="s">
        <v>3788</v>
      </c>
      <c r="C1785" s="1">
        <v>41073.141030092593</v>
      </c>
      <c r="D1785" s="4" t="s">
        <v>1924</v>
      </c>
      <c r="E1785">
        <v>214000</v>
      </c>
      <c r="F1785" t="s">
        <v>6</v>
      </c>
      <c r="G1785" s="8">
        <f>tblSalaries[[#This Row],[clean Salary (in local currency)]]*VLOOKUP(tblSalaries[[#This Row],[Currency]],tblXrate[],2,FALSE)</f>
        <v>214000</v>
      </c>
      <c r="H1785" t="s">
        <v>1925</v>
      </c>
      <c r="I1785" t="s">
        <v>488</v>
      </c>
      <c r="J1785" t="s">
        <v>15</v>
      </c>
      <c r="K1785" t="str">
        <f>VLOOKUP(tblSalaries[[#This Row],[Where do you work]],tblCountries[[Actual]:[Mapping]],2,FALSE)</f>
        <v>USA</v>
      </c>
      <c r="L1785" t="s">
        <v>13</v>
      </c>
      <c r="M1785">
        <v>20</v>
      </c>
    </row>
    <row r="1786" spans="2:13" ht="15" customHeight="1">
      <c r="B1786" t="s">
        <v>3789</v>
      </c>
      <c r="C1786" s="1">
        <v>41073.158784722225</v>
      </c>
      <c r="D1786" s="4">
        <v>78000</v>
      </c>
      <c r="E1786">
        <v>78000</v>
      </c>
      <c r="F1786" t="s">
        <v>6</v>
      </c>
      <c r="G1786" s="8">
        <f>tblSalaries[[#This Row],[clean Salary (in local currency)]]*VLOOKUP(tblSalaries[[#This Row],[Currency]],tblXrate[],2,FALSE)</f>
        <v>78000</v>
      </c>
      <c r="H1786" t="s">
        <v>1926</v>
      </c>
      <c r="I1786" t="s">
        <v>279</v>
      </c>
      <c r="J1786" t="s">
        <v>15</v>
      </c>
      <c r="K1786" t="str">
        <f>VLOOKUP(tblSalaries[[#This Row],[Where do you work]],tblCountries[[Actual]:[Mapping]],2,FALSE)</f>
        <v>USA</v>
      </c>
      <c r="L1786" t="s">
        <v>13</v>
      </c>
      <c r="M1786">
        <v>5</v>
      </c>
    </row>
    <row r="1787" spans="2:13" ht="15" customHeight="1">
      <c r="B1787" t="s">
        <v>3790</v>
      </c>
      <c r="C1787" s="1">
        <v>41073.194178240738</v>
      </c>
      <c r="D1787" s="4">
        <v>42307.199999999997</v>
      </c>
      <c r="E1787">
        <v>42307</v>
      </c>
      <c r="F1787" t="s">
        <v>6</v>
      </c>
      <c r="G1787" s="8">
        <f>tblSalaries[[#This Row],[clean Salary (in local currency)]]*VLOOKUP(tblSalaries[[#This Row],[Currency]],tblXrate[],2,FALSE)</f>
        <v>42307</v>
      </c>
      <c r="H1787" t="s">
        <v>1927</v>
      </c>
      <c r="I1787" t="s">
        <v>20</v>
      </c>
      <c r="J1787" t="s">
        <v>15</v>
      </c>
      <c r="K1787" t="str">
        <f>VLOOKUP(tblSalaries[[#This Row],[Where do you work]],tblCountries[[Actual]:[Mapping]],2,FALSE)</f>
        <v>USA</v>
      </c>
      <c r="L1787" t="s">
        <v>18</v>
      </c>
      <c r="M1787">
        <v>25</v>
      </c>
    </row>
    <row r="1788" spans="2:13" ht="15" customHeight="1">
      <c r="B1788" t="s">
        <v>3791</v>
      </c>
      <c r="C1788" s="1">
        <v>41073.194479166668</v>
      </c>
      <c r="D1788" s="4">
        <v>33250</v>
      </c>
      <c r="E1788">
        <v>33250</v>
      </c>
      <c r="F1788" t="s">
        <v>6</v>
      </c>
      <c r="G1788" s="8">
        <f>tblSalaries[[#This Row],[clean Salary (in local currency)]]*VLOOKUP(tblSalaries[[#This Row],[Currency]],tblXrate[],2,FALSE)</f>
        <v>33250</v>
      </c>
      <c r="H1788" t="s">
        <v>1928</v>
      </c>
      <c r="I1788" t="s">
        <v>52</v>
      </c>
      <c r="J1788" t="s">
        <v>15</v>
      </c>
      <c r="K1788" t="str">
        <f>VLOOKUP(tblSalaries[[#This Row],[Where do you work]],tblCountries[[Actual]:[Mapping]],2,FALSE)</f>
        <v>USA</v>
      </c>
      <c r="L1788" t="s">
        <v>13</v>
      </c>
      <c r="M1788">
        <v>20</v>
      </c>
    </row>
    <row r="1789" spans="2:13" ht="15" customHeight="1">
      <c r="B1789" t="s">
        <v>3792</v>
      </c>
      <c r="C1789" s="1">
        <v>41073.222592592596</v>
      </c>
      <c r="D1789" s="4" t="s">
        <v>1929</v>
      </c>
      <c r="E1789">
        <v>19200</v>
      </c>
      <c r="F1789" t="s">
        <v>22</v>
      </c>
      <c r="G1789" s="8">
        <f>tblSalaries[[#This Row],[clean Salary (in local currency)]]*VLOOKUP(tblSalaries[[#This Row],[Currency]],tblXrate[],2,FALSE)</f>
        <v>24391.669228638868</v>
      </c>
      <c r="H1789" t="s">
        <v>1930</v>
      </c>
      <c r="I1789" t="s">
        <v>20</v>
      </c>
      <c r="J1789" t="s">
        <v>895</v>
      </c>
      <c r="K1789" t="str">
        <f>VLOOKUP(tblSalaries[[#This Row],[Where do you work]],tblCountries[[Actual]:[Mapping]],2,FALSE)</f>
        <v>italy</v>
      </c>
      <c r="L1789" t="s">
        <v>9</v>
      </c>
      <c r="M1789">
        <v>10</v>
      </c>
    </row>
    <row r="1790" spans="2:13" ht="15" customHeight="1">
      <c r="B1790" t="s">
        <v>3793</v>
      </c>
      <c r="C1790" s="1">
        <v>41073.263472222221</v>
      </c>
      <c r="D1790" s="4">
        <v>120000</v>
      </c>
      <c r="E1790">
        <v>120000</v>
      </c>
      <c r="F1790" t="s">
        <v>6</v>
      </c>
      <c r="G1790" s="8">
        <f>tblSalaries[[#This Row],[clean Salary (in local currency)]]*VLOOKUP(tblSalaries[[#This Row],[Currency]],tblXrate[],2,FALSE)</f>
        <v>120000</v>
      </c>
      <c r="H1790" t="s">
        <v>1931</v>
      </c>
      <c r="I1790" t="s">
        <v>310</v>
      </c>
      <c r="J1790" t="s">
        <v>15</v>
      </c>
      <c r="K1790" t="str">
        <f>VLOOKUP(tblSalaries[[#This Row],[Where do you work]],tblCountries[[Actual]:[Mapping]],2,FALSE)</f>
        <v>USA</v>
      </c>
      <c r="L1790" t="s">
        <v>9</v>
      </c>
      <c r="M1790">
        <v>20</v>
      </c>
    </row>
    <row r="1791" spans="2:13" ht="15" customHeight="1">
      <c r="B1791" t="s">
        <v>3794</v>
      </c>
      <c r="C1791" s="1">
        <v>41073.49895833333</v>
      </c>
      <c r="D1791" s="4">
        <v>20000</v>
      </c>
      <c r="E1791">
        <v>20000</v>
      </c>
      <c r="F1791" t="s">
        <v>6</v>
      </c>
      <c r="G1791" s="8">
        <f>tblSalaries[[#This Row],[clean Salary (in local currency)]]*VLOOKUP(tblSalaries[[#This Row],[Currency]],tblXrate[],2,FALSE)</f>
        <v>20000</v>
      </c>
      <c r="H1791" t="s">
        <v>1932</v>
      </c>
      <c r="I1791" t="s">
        <v>20</v>
      </c>
      <c r="J1791" t="s">
        <v>1933</v>
      </c>
      <c r="K1791" t="str">
        <f>VLOOKUP(tblSalaries[[#This Row],[Where do you work]],tblCountries[[Actual]:[Mapping]],2,FALSE)</f>
        <v>Hong Kong</v>
      </c>
      <c r="L1791" t="s">
        <v>25</v>
      </c>
      <c r="M1791">
        <v>1</v>
      </c>
    </row>
    <row r="1792" spans="2:13" ht="15" customHeight="1">
      <c r="B1792" t="s">
        <v>3795</v>
      </c>
      <c r="C1792" s="1">
        <v>41073.72415509259</v>
      </c>
      <c r="D1792" s="4">
        <v>15000</v>
      </c>
      <c r="E1792">
        <v>15000</v>
      </c>
      <c r="F1792" t="s">
        <v>6</v>
      </c>
      <c r="G1792" s="8">
        <f>tblSalaries[[#This Row],[clean Salary (in local currency)]]*VLOOKUP(tblSalaries[[#This Row],[Currency]],tblXrate[],2,FALSE)</f>
        <v>15000</v>
      </c>
      <c r="H1792" t="s">
        <v>1002</v>
      </c>
      <c r="I1792" t="s">
        <v>20</v>
      </c>
      <c r="J1792" t="s">
        <v>8</v>
      </c>
      <c r="K1792" t="str">
        <f>VLOOKUP(tblSalaries[[#This Row],[Where do you work]],tblCountries[[Actual]:[Mapping]],2,FALSE)</f>
        <v>India</v>
      </c>
      <c r="L1792" t="s">
        <v>18</v>
      </c>
      <c r="M1792">
        <v>0.3</v>
      </c>
    </row>
    <row r="1793" spans="2:13" ht="15" customHeight="1">
      <c r="B1793" t="s">
        <v>3796</v>
      </c>
      <c r="C1793" s="1">
        <v>41073.767361111109</v>
      </c>
      <c r="D1793" s="4" t="s">
        <v>1934</v>
      </c>
      <c r="E1793">
        <v>1000000</v>
      </c>
      <c r="F1793" t="s">
        <v>40</v>
      </c>
      <c r="G1793" s="8">
        <f>tblSalaries[[#This Row],[clean Salary (in local currency)]]*VLOOKUP(tblSalaries[[#This Row],[Currency]],tblXrate[],2,FALSE)</f>
        <v>17807.916687442568</v>
      </c>
      <c r="H1793" t="s">
        <v>1935</v>
      </c>
      <c r="I1793" t="s">
        <v>52</v>
      </c>
      <c r="J1793" t="s">
        <v>8</v>
      </c>
      <c r="K1793" t="str">
        <f>VLOOKUP(tblSalaries[[#This Row],[Where do you work]],tblCountries[[Actual]:[Mapping]],2,FALSE)</f>
        <v>India</v>
      </c>
      <c r="L1793" t="s">
        <v>18</v>
      </c>
      <c r="M1793">
        <v>10</v>
      </c>
    </row>
    <row r="1794" spans="2:13" ht="15" customHeight="1">
      <c r="B1794" t="s">
        <v>3797</v>
      </c>
      <c r="C1794" s="1">
        <v>41073.805844907409</v>
      </c>
      <c r="D1794" s="4">
        <v>900000</v>
      </c>
      <c r="E1794">
        <v>900000</v>
      </c>
      <c r="F1794" t="s">
        <v>40</v>
      </c>
      <c r="G1794" s="8">
        <f>tblSalaries[[#This Row],[clean Salary (in local currency)]]*VLOOKUP(tblSalaries[[#This Row],[Currency]],tblXrate[],2,FALSE)</f>
        <v>16027.125018698311</v>
      </c>
      <c r="H1794" t="s">
        <v>1936</v>
      </c>
      <c r="I1794" t="s">
        <v>52</v>
      </c>
      <c r="J1794" t="s">
        <v>8</v>
      </c>
      <c r="K1794" t="str">
        <f>VLOOKUP(tblSalaries[[#This Row],[Where do you work]],tblCountries[[Actual]:[Mapping]],2,FALSE)</f>
        <v>India</v>
      </c>
      <c r="L1794" t="s">
        <v>18</v>
      </c>
      <c r="M1794">
        <v>6</v>
      </c>
    </row>
    <row r="1795" spans="2:13" ht="15" customHeight="1">
      <c r="B1795" t="s">
        <v>3798</v>
      </c>
      <c r="C1795" s="1">
        <v>41073.815254629626</v>
      </c>
      <c r="D1795" s="4" t="s">
        <v>1937</v>
      </c>
      <c r="E1795">
        <v>36000</v>
      </c>
      <c r="F1795" t="s">
        <v>69</v>
      </c>
      <c r="G1795" s="8">
        <f>tblSalaries[[#This Row],[clean Salary (in local currency)]]*VLOOKUP(tblSalaries[[#This Row],[Currency]],tblXrate[],2,FALSE)</f>
        <v>56742.417794422225</v>
      </c>
      <c r="H1795" t="s">
        <v>1938</v>
      </c>
      <c r="I1795" t="s">
        <v>52</v>
      </c>
      <c r="J1795" t="s">
        <v>71</v>
      </c>
      <c r="K1795" t="str">
        <f>VLOOKUP(tblSalaries[[#This Row],[Where do you work]],tblCountries[[Actual]:[Mapping]],2,FALSE)</f>
        <v>UK</v>
      </c>
      <c r="L1795" t="s">
        <v>13</v>
      </c>
      <c r="M1795">
        <v>7</v>
      </c>
    </row>
    <row r="1796" spans="2:13" ht="15" customHeight="1">
      <c r="B1796" t="s">
        <v>3799</v>
      </c>
      <c r="C1796" s="1">
        <v>41073.81962962963</v>
      </c>
      <c r="D1796" s="4">
        <v>1200000</v>
      </c>
      <c r="E1796">
        <v>1200000</v>
      </c>
      <c r="F1796" t="s">
        <v>40</v>
      </c>
      <c r="G1796" s="8">
        <f>tblSalaries[[#This Row],[clean Salary (in local currency)]]*VLOOKUP(tblSalaries[[#This Row],[Currency]],tblXrate[],2,FALSE)</f>
        <v>21369.500024931083</v>
      </c>
      <c r="H1796" t="s">
        <v>1939</v>
      </c>
      <c r="I1796" t="s">
        <v>52</v>
      </c>
      <c r="J1796" t="s">
        <v>8</v>
      </c>
      <c r="K1796" t="str">
        <f>VLOOKUP(tblSalaries[[#This Row],[Where do you work]],tblCountries[[Actual]:[Mapping]],2,FALSE)</f>
        <v>India</v>
      </c>
      <c r="L1796" t="s">
        <v>9</v>
      </c>
      <c r="M1796">
        <v>7</v>
      </c>
    </row>
    <row r="1797" spans="2:13" ht="15" customHeight="1">
      <c r="B1797" t="s">
        <v>3800</v>
      </c>
      <c r="C1797" s="1">
        <v>41073.860625000001</v>
      </c>
      <c r="D1797" s="4">
        <v>425000</v>
      </c>
      <c r="E1797">
        <v>425000</v>
      </c>
      <c r="F1797" t="s">
        <v>40</v>
      </c>
      <c r="G1797" s="8">
        <f>tblSalaries[[#This Row],[clean Salary (in local currency)]]*VLOOKUP(tblSalaries[[#This Row],[Currency]],tblXrate[],2,FALSE)</f>
        <v>7568.3645921630914</v>
      </c>
      <c r="H1797" t="s">
        <v>932</v>
      </c>
      <c r="I1797" t="s">
        <v>310</v>
      </c>
      <c r="J1797" t="s">
        <v>8</v>
      </c>
      <c r="K1797" t="str">
        <f>VLOOKUP(tblSalaries[[#This Row],[Where do you work]],tblCountries[[Actual]:[Mapping]],2,FALSE)</f>
        <v>India</v>
      </c>
      <c r="L1797" t="s">
        <v>18</v>
      </c>
      <c r="M1797">
        <v>6</v>
      </c>
    </row>
    <row r="1798" spans="2:13" ht="15" customHeight="1">
      <c r="B1798" t="s">
        <v>3801</v>
      </c>
      <c r="C1798" s="1">
        <v>41073.98097222222</v>
      </c>
      <c r="D1798" s="4">
        <v>50000</v>
      </c>
      <c r="E1798">
        <v>50000</v>
      </c>
      <c r="F1798" t="s">
        <v>69</v>
      </c>
      <c r="G1798" s="8">
        <f>tblSalaries[[#This Row],[clean Salary (in local currency)]]*VLOOKUP(tblSalaries[[#This Row],[Currency]],tblXrate[],2,FALSE)</f>
        <v>78808.913603364199</v>
      </c>
      <c r="H1798" t="s">
        <v>1621</v>
      </c>
      <c r="I1798" t="s">
        <v>310</v>
      </c>
      <c r="J1798" t="s">
        <v>71</v>
      </c>
      <c r="K1798" t="str">
        <f>VLOOKUP(tblSalaries[[#This Row],[Where do you work]],tblCountries[[Actual]:[Mapping]],2,FALSE)</f>
        <v>UK</v>
      </c>
      <c r="L1798" t="s">
        <v>18</v>
      </c>
      <c r="M1798">
        <v>10</v>
      </c>
    </row>
    <row r="1799" spans="2:13" ht="15" customHeight="1">
      <c r="B1799" t="s">
        <v>3802</v>
      </c>
      <c r="C1799" s="1">
        <v>41074.080011574071</v>
      </c>
      <c r="D1799" s="4">
        <v>60000</v>
      </c>
      <c r="E1799">
        <v>60000</v>
      </c>
      <c r="F1799" t="s">
        <v>6</v>
      </c>
      <c r="G1799" s="8">
        <f>tblSalaries[[#This Row],[clean Salary (in local currency)]]*VLOOKUP(tblSalaries[[#This Row],[Currency]],tblXrate[],2,FALSE)</f>
        <v>60000</v>
      </c>
      <c r="H1799" t="s">
        <v>207</v>
      </c>
      <c r="I1799" t="s">
        <v>20</v>
      </c>
      <c r="J1799" t="s">
        <v>15</v>
      </c>
      <c r="K1799" t="str">
        <f>VLOOKUP(tblSalaries[[#This Row],[Where do you work]],tblCountries[[Actual]:[Mapping]],2,FALSE)</f>
        <v>USA</v>
      </c>
      <c r="L1799" t="s">
        <v>9</v>
      </c>
      <c r="M1799">
        <v>15</v>
      </c>
    </row>
    <row r="1800" spans="2:13" ht="15" customHeight="1">
      <c r="B1800" t="s">
        <v>3803</v>
      </c>
      <c r="C1800" s="1">
        <v>41074.114386574074</v>
      </c>
      <c r="D1800" s="4">
        <v>57000</v>
      </c>
      <c r="E1800">
        <v>57000</v>
      </c>
      <c r="F1800" t="s">
        <v>6</v>
      </c>
      <c r="G1800" s="8">
        <f>tblSalaries[[#This Row],[clean Salary (in local currency)]]*VLOOKUP(tblSalaries[[#This Row],[Currency]],tblXrate[],2,FALSE)</f>
        <v>57000</v>
      </c>
      <c r="H1800" t="s">
        <v>1369</v>
      </c>
      <c r="I1800" t="s">
        <v>310</v>
      </c>
      <c r="J1800" t="s">
        <v>15</v>
      </c>
      <c r="K1800" t="str">
        <f>VLOOKUP(tblSalaries[[#This Row],[Where do you work]],tblCountries[[Actual]:[Mapping]],2,FALSE)</f>
        <v>USA</v>
      </c>
      <c r="L1800" t="s">
        <v>9</v>
      </c>
      <c r="M1800">
        <v>9</v>
      </c>
    </row>
    <row r="1801" spans="2:13" ht="15" customHeight="1">
      <c r="B1801" t="s">
        <v>3804</v>
      </c>
      <c r="C1801" s="1">
        <v>41074.18236111111</v>
      </c>
      <c r="D1801" s="4">
        <v>40000</v>
      </c>
      <c r="E1801">
        <v>40000</v>
      </c>
      <c r="F1801" t="s">
        <v>6</v>
      </c>
      <c r="G1801" s="8">
        <f>tblSalaries[[#This Row],[clean Salary (in local currency)]]*VLOOKUP(tblSalaries[[#This Row],[Currency]],tblXrate[],2,FALSE)</f>
        <v>40000</v>
      </c>
      <c r="H1801" t="s">
        <v>1940</v>
      </c>
      <c r="I1801" t="s">
        <v>20</v>
      </c>
      <c r="J1801" t="s">
        <v>15</v>
      </c>
      <c r="K1801" t="str">
        <f>VLOOKUP(tblSalaries[[#This Row],[Where do you work]],tblCountries[[Actual]:[Mapping]],2,FALSE)</f>
        <v>USA</v>
      </c>
      <c r="L1801" t="s">
        <v>18</v>
      </c>
      <c r="M1801">
        <v>0</v>
      </c>
    </row>
    <row r="1802" spans="2:13" ht="15" customHeight="1">
      <c r="B1802" t="s">
        <v>3805</v>
      </c>
      <c r="C1802" s="1">
        <v>41074.303252314814</v>
      </c>
      <c r="D1802" s="4">
        <v>80000</v>
      </c>
      <c r="E1802">
        <v>80000</v>
      </c>
      <c r="F1802" t="s">
        <v>6</v>
      </c>
      <c r="G1802" s="8">
        <f>tblSalaries[[#This Row],[clean Salary (in local currency)]]*VLOOKUP(tblSalaries[[#This Row],[Currency]],tblXrate[],2,FALSE)</f>
        <v>80000</v>
      </c>
      <c r="H1802" t="s">
        <v>1941</v>
      </c>
      <c r="I1802" t="s">
        <v>488</v>
      </c>
      <c r="J1802" t="s">
        <v>15</v>
      </c>
      <c r="K1802" t="str">
        <f>VLOOKUP(tblSalaries[[#This Row],[Where do you work]],tblCountries[[Actual]:[Mapping]],2,FALSE)</f>
        <v>USA</v>
      </c>
      <c r="L1802" t="s">
        <v>9</v>
      </c>
      <c r="M1802">
        <v>9</v>
      </c>
    </row>
    <row r="1803" spans="2:13" ht="15" customHeight="1">
      <c r="B1803" t="s">
        <v>3806</v>
      </c>
      <c r="C1803" s="1">
        <v>41074.519097222219</v>
      </c>
      <c r="D1803" s="4">
        <v>118000</v>
      </c>
      <c r="E1803">
        <v>118000</v>
      </c>
      <c r="F1803" t="s">
        <v>6</v>
      </c>
      <c r="G1803" s="8">
        <f>tblSalaries[[#This Row],[clean Salary (in local currency)]]*VLOOKUP(tblSalaries[[#This Row],[Currency]],tblXrate[],2,FALSE)</f>
        <v>118000</v>
      </c>
      <c r="H1803" t="s">
        <v>1741</v>
      </c>
      <c r="I1803" t="s">
        <v>4001</v>
      </c>
      <c r="J1803" t="s">
        <v>15</v>
      </c>
      <c r="K1803" t="str">
        <f>VLOOKUP(tblSalaries[[#This Row],[Where do you work]],tblCountries[[Actual]:[Mapping]],2,FALSE)</f>
        <v>USA</v>
      </c>
      <c r="L1803" t="s">
        <v>9</v>
      </c>
      <c r="M1803">
        <v>6</v>
      </c>
    </row>
    <row r="1804" spans="2:13" ht="15" customHeight="1">
      <c r="B1804" t="s">
        <v>3807</v>
      </c>
      <c r="C1804" s="1">
        <v>41074.589560185188</v>
      </c>
      <c r="D1804" s="4">
        <v>5000</v>
      </c>
      <c r="E1804">
        <v>60000</v>
      </c>
      <c r="F1804" t="s">
        <v>6</v>
      </c>
      <c r="G1804" s="8">
        <f>tblSalaries[[#This Row],[clean Salary (in local currency)]]*VLOOKUP(tblSalaries[[#This Row],[Currency]],tblXrate[],2,FALSE)</f>
        <v>60000</v>
      </c>
      <c r="H1804" t="s">
        <v>20</v>
      </c>
      <c r="I1804" t="s">
        <v>20</v>
      </c>
      <c r="J1804" t="s">
        <v>179</v>
      </c>
      <c r="K1804" t="str">
        <f>VLOOKUP(tblSalaries[[#This Row],[Where do you work]],tblCountries[[Actual]:[Mapping]],2,FALSE)</f>
        <v>UAE</v>
      </c>
      <c r="L1804" t="s">
        <v>9</v>
      </c>
      <c r="M1804">
        <v>5</v>
      </c>
    </row>
    <row r="1805" spans="2:13" ht="15" customHeight="1">
      <c r="B1805" t="s">
        <v>3808</v>
      </c>
      <c r="C1805" s="1">
        <v>41074.768796296295</v>
      </c>
      <c r="D1805" s="4">
        <v>560</v>
      </c>
      <c r="E1805">
        <v>6720</v>
      </c>
      <c r="F1805" t="s">
        <v>6</v>
      </c>
      <c r="G1805" s="8">
        <f>tblSalaries[[#This Row],[clean Salary (in local currency)]]*VLOOKUP(tblSalaries[[#This Row],[Currency]],tblXrate[],2,FALSE)</f>
        <v>6720</v>
      </c>
      <c r="H1805" t="s">
        <v>1942</v>
      </c>
      <c r="I1805" t="s">
        <v>310</v>
      </c>
      <c r="J1805" t="s">
        <v>8</v>
      </c>
      <c r="K1805" t="str">
        <f>VLOOKUP(tblSalaries[[#This Row],[Where do you work]],tblCountries[[Actual]:[Mapping]],2,FALSE)</f>
        <v>India</v>
      </c>
      <c r="L1805" t="s">
        <v>9</v>
      </c>
      <c r="M1805">
        <v>5</v>
      </c>
    </row>
    <row r="1806" spans="2:13" ht="15" customHeight="1">
      <c r="B1806" t="s">
        <v>3809</v>
      </c>
      <c r="C1806" s="1">
        <v>41074.918807870374</v>
      </c>
      <c r="D1806" s="4">
        <v>1720</v>
      </c>
      <c r="E1806">
        <v>20640</v>
      </c>
      <c r="F1806" t="s">
        <v>6</v>
      </c>
      <c r="G1806" s="8">
        <f>tblSalaries[[#This Row],[clean Salary (in local currency)]]*VLOOKUP(tblSalaries[[#This Row],[Currency]],tblXrate[],2,FALSE)</f>
        <v>20640</v>
      </c>
      <c r="H1806" t="s">
        <v>1943</v>
      </c>
      <c r="I1806" t="s">
        <v>52</v>
      </c>
      <c r="J1806" t="s">
        <v>171</v>
      </c>
      <c r="K1806" t="str">
        <f>VLOOKUP(tblSalaries[[#This Row],[Where do you work]],tblCountries[[Actual]:[Mapping]],2,FALSE)</f>
        <v>Singapore</v>
      </c>
      <c r="L1806" t="s">
        <v>9</v>
      </c>
      <c r="M1806">
        <v>3</v>
      </c>
    </row>
    <row r="1807" spans="2:13" ht="15" customHeight="1">
      <c r="B1807" t="s">
        <v>3810</v>
      </c>
      <c r="C1807" s="1">
        <v>41075.024826388886</v>
      </c>
      <c r="D1807" s="4">
        <v>50000</v>
      </c>
      <c r="E1807">
        <v>50000</v>
      </c>
      <c r="F1807" t="s">
        <v>6</v>
      </c>
      <c r="G1807" s="8">
        <f>tblSalaries[[#This Row],[clean Salary (in local currency)]]*VLOOKUP(tblSalaries[[#This Row],[Currency]],tblXrate[],2,FALSE)</f>
        <v>50000</v>
      </c>
      <c r="H1807" t="s">
        <v>1944</v>
      </c>
      <c r="I1807" t="s">
        <v>20</v>
      </c>
      <c r="J1807" t="s">
        <v>15</v>
      </c>
      <c r="K1807" t="str">
        <f>VLOOKUP(tblSalaries[[#This Row],[Where do you work]],tblCountries[[Actual]:[Mapping]],2,FALSE)</f>
        <v>USA</v>
      </c>
      <c r="L1807" t="s">
        <v>13</v>
      </c>
      <c r="M1807">
        <v>15</v>
      </c>
    </row>
    <row r="1808" spans="2:13" ht="15" customHeight="1">
      <c r="B1808" t="s">
        <v>3811</v>
      </c>
      <c r="C1808" s="1">
        <v>41075.036550925928</v>
      </c>
      <c r="D1808" s="4">
        <v>2000</v>
      </c>
      <c r="E1808">
        <v>24000</v>
      </c>
      <c r="F1808" t="s">
        <v>6</v>
      </c>
      <c r="G1808" s="8">
        <f>tblSalaries[[#This Row],[clean Salary (in local currency)]]*VLOOKUP(tblSalaries[[#This Row],[Currency]],tblXrate[],2,FALSE)</f>
        <v>24000</v>
      </c>
      <c r="H1808" t="s">
        <v>380</v>
      </c>
      <c r="I1808" t="s">
        <v>488</v>
      </c>
      <c r="J1808" t="s">
        <v>65</v>
      </c>
      <c r="K1808" t="str">
        <f>VLOOKUP(tblSalaries[[#This Row],[Where do you work]],tblCountries[[Actual]:[Mapping]],2,FALSE)</f>
        <v>Russia</v>
      </c>
      <c r="L1808" t="s">
        <v>13</v>
      </c>
      <c r="M1808">
        <v>23</v>
      </c>
    </row>
    <row r="1809" spans="2:13" ht="15" customHeight="1">
      <c r="B1809" t="s">
        <v>3812</v>
      </c>
      <c r="C1809" s="1">
        <v>41075.043611111112</v>
      </c>
      <c r="D1809" s="4">
        <v>60000</v>
      </c>
      <c r="E1809">
        <v>60000</v>
      </c>
      <c r="F1809" t="s">
        <v>6</v>
      </c>
      <c r="G1809" s="8">
        <f>tblSalaries[[#This Row],[clean Salary (in local currency)]]*VLOOKUP(tblSalaries[[#This Row],[Currency]],tblXrate[],2,FALSE)</f>
        <v>60000</v>
      </c>
      <c r="H1809" t="s">
        <v>207</v>
      </c>
      <c r="I1809" t="s">
        <v>20</v>
      </c>
      <c r="J1809" t="s">
        <v>15</v>
      </c>
      <c r="K1809" t="str">
        <f>VLOOKUP(tblSalaries[[#This Row],[Where do you work]],tblCountries[[Actual]:[Mapping]],2,FALSE)</f>
        <v>USA</v>
      </c>
      <c r="L1809" t="s">
        <v>18</v>
      </c>
      <c r="M1809">
        <v>3</v>
      </c>
    </row>
    <row r="1810" spans="2:13" ht="15" customHeight="1">
      <c r="B1810" t="s">
        <v>3813</v>
      </c>
      <c r="C1810" s="1">
        <v>41075.048715277779</v>
      </c>
      <c r="D1810" s="4">
        <v>37500</v>
      </c>
      <c r="E1810">
        <v>37500</v>
      </c>
      <c r="F1810" t="s">
        <v>6</v>
      </c>
      <c r="G1810" s="8">
        <f>tblSalaries[[#This Row],[clean Salary (in local currency)]]*VLOOKUP(tblSalaries[[#This Row],[Currency]],tblXrate[],2,FALSE)</f>
        <v>37500</v>
      </c>
      <c r="H1810" t="s">
        <v>83</v>
      </c>
      <c r="I1810" t="s">
        <v>356</v>
      </c>
      <c r="J1810" t="s">
        <v>8</v>
      </c>
      <c r="K1810" t="str">
        <f>VLOOKUP(tblSalaries[[#This Row],[Where do you work]],tblCountries[[Actual]:[Mapping]],2,FALSE)</f>
        <v>India</v>
      </c>
      <c r="L1810" t="s">
        <v>13</v>
      </c>
      <c r="M1810">
        <v>0</v>
      </c>
    </row>
    <row r="1811" spans="2:13" ht="15" customHeight="1">
      <c r="B1811" t="s">
        <v>3814</v>
      </c>
      <c r="C1811" s="1">
        <v>41075.10050925926</v>
      </c>
      <c r="D1811" s="4">
        <v>40000</v>
      </c>
      <c r="E1811">
        <v>40000</v>
      </c>
      <c r="F1811" t="s">
        <v>6</v>
      </c>
      <c r="G1811" s="8">
        <f>tblSalaries[[#This Row],[clean Salary (in local currency)]]*VLOOKUP(tblSalaries[[#This Row],[Currency]],tblXrate[],2,FALSE)</f>
        <v>40000</v>
      </c>
      <c r="H1811" t="s">
        <v>1945</v>
      </c>
      <c r="I1811" t="s">
        <v>67</v>
      </c>
      <c r="J1811" t="s">
        <v>15</v>
      </c>
      <c r="K1811" t="str">
        <f>VLOOKUP(tblSalaries[[#This Row],[Where do you work]],tblCountries[[Actual]:[Mapping]],2,FALSE)</f>
        <v>USA</v>
      </c>
      <c r="L1811" t="s">
        <v>9</v>
      </c>
      <c r="M1811">
        <v>1</v>
      </c>
    </row>
    <row r="1812" spans="2:13" ht="15" customHeight="1">
      <c r="B1812" t="s">
        <v>3815</v>
      </c>
      <c r="C1812" s="1">
        <v>41075.10429398148</v>
      </c>
      <c r="D1812" s="4" t="s">
        <v>1946</v>
      </c>
      <c r="E1812">
        <v>85000</v>
      </c>
      <c r="F1812" t="s">
        <v>6</v>
      </c>
      <c r="G1812" s="8">
        <f>tblSalaries[[#This Row],[clean Salary (in local currency)]]*VLOOKUP(tblSalaries[[#This Row],[Currency]],tblXrate[],2,FALSE)</f>
        <v>85000</v>
      </c>
      <c r="H1812" t="s">
        <v>1947</v>
      </c>
      <c r="I1812" t="s">
        <v>4001</v>
      </c>
      <c r="J1812" t="s">
        <v>15</v>
      </c>
      <c r="K1812" t="str">
        <f>VLOOKUP(tblSalaries[[#This Row],[Where do you work]],tblCountries[[Actual]:[Mapping]],2,FALSE)</f>
        <v>USA</v>
      </c>
      <c r="L1812" t="s">
        <v>18</v>
      </c>
      <c r="M1812">
        <v>15</v>
      </c>
    </row>
    <row r="1813" spans="2:13" ht="15" customHeight="1">
      <c r="B1813" t="s">
        <v>3816</v>
      </c>
      <c r="C1813" s="1">
        <v>41075.1250462963</v>
      </c>
      <c r="D1813" s="4">
        <v>30000</v>
      </c>
      <c r="E1813">
        <v>30000</v>
      </c>
      <c r="F1813" t="s">
        <v>6</v>
      </c>
      <c r="G1813" s="8">
        <f>tblSalaries[[#This Row],[clean Salary (in local currency)]]*VLOOKUP(tblSalaries[[#This Row],[Currency]],tblXrate[],2,FALSE)</f>
        <v>30000</v>
      </c>
      <c r="H1813" t="s">
        <v>1664</v>
      </c>
      <c r="I1813" t="s">
        <v>20</v>
      </c>
      <c r="J1813" t="s">
        <v>143</v>
      </c>
      <c r="K1813" t="str">
        <f>VLOOKUP(tblSalaries[[#This Row],[Where do you work]],tblCountries[[Actual]:[Mapping]],2,FALSE)</f>
        <v>Brazil</v>
      </c>
      <c r="L1813" t="s">
        <v>18</v>
      </c>
      <c r="M1813">
        <v>1</v>
      </c>
    </row>
    <row r="1814" spans="2:13" ht="15" customHeight="1">
      <c r="B1814" t="s">
        <v>3817</v>
      </c>
      <c r="C1814" s="1">
        <v>41075.160995370374</v>
      </c>
      <c r="D1814" s="4" t="s">
        <v>1948</v>
      </c>
      <c r="E1814">
        <v>33500</v>
      </c>
      <c r="F1814" t="s">
        <v>69</v>
      </c>
      <c r="G1814" s="8">
        <f>tblSalaries[[#This Row],[clean Salary (in local currency)]]*VLOOKUP(tblSalaries[[#This Row],[Currency]],tblXrate[],2,FALSE)</f>
        <v>52801.972114254015</v>
      </c>
      <c r="H1814" t="s">
        <v>1949</v>
      </c>
      <c r="I1814" t="s">
        <v>279</v>
      </c>
      <c r="J1814" t="s">
        <v>71</v>
      </c>
      <c r="K1814" t="str">
        <f>VLOOKUP(tblSalaries[[#This Row],[Where do you work]],tblCountries[[Actual]:[Mapping]],2,FALSE)</f>
        <v>UK</v>
      </c>
      <c r="L1814" t="s">
        <v>18</v>
      </c>
      <c r="M1814">
        <v>7</v>
      </c>
    </row>
    <row r="1815" spans="2:13" ht="15" customHeight="1">
      <c r="B1815" t="s">
        <v>3818</v>
      </c>
      <c r="C1815" s="1">
        <v>41075.239236111112</v>
      </c>
      <c r="D1815" s="4">
        <v>29000</v>
      </c>
      <c r="E1815">
        <v>29000</v>
      </c>
      <c r="F1815" t="s">
        <v>6</v>
      </c>
      <c r="G1815" s="8">
        <f>tblSalaries[[#This Row],[clean Salary (in local currency)]]*VLOOKUP(tblSalaries[[#This Row],[Currency]],tblXrate[],2,FALSE)</f>
        <v>29000</v>
      </c>
      <c r="H1815" t="s">
        <v>1950</v>
      </c>
      <c r="I1815" t="s">
        <v>279</v>
      </c>
      <c r="J1815" t="s">
        <v>15</v>
      </c>
      <c r="K1815" t="str">
        <f>VLOOKUP(tblSalaries[[#This Row],[Where do you work]],tblCountries[[Actual]:[Mapping]],2,FALSE)</f>
        <v>USA</v>
      </c>
      <c r="L1815" t="s">
        <v>13</v>
      </c>
      <c r="M1815">
        <v>1</v>
      </c>
    </row>
    <row r="1816" spans="2:13" ht="15" customHeight="1">
      <c r="B1816" t="s">
        <v>3819</v>
      </c>
      <c r="C1816" s="1">
        <v>41075.375092592592</v>
      </c>
      <c r="D1816" s="4">
        <v>48000</v>
      </c>
      <c r="E1816">
        <v>48000</v>
      </c>
      <c r="F1816" t="s">
        <v>6</v>
      </c>
      <c r="G1816" s="8">
        <f>tblSalaries[[#This Row],[clean Salary (in local currency)]]*VLOOKUP(tblSalaries[[#This Row],[Currency]],tblXrate[],2,FALSE)</f>
        <v>48000</v>
      </c>
      <c r="H1816" t="s">
        <v>310</v>
      </c>
      <c r="I1816" t="s">
        <v>310</v>
      </c>
      <c r="J1816" t="s">
        <v>15</v>
      </c>
      <c r="K1816" t="str">
        <f>VLOOKUP(tblSalaries[[#This Row],[Where do you work]],tblCountries[[Actual]:[Mapping]],2,FALSE)</f>
        <v>USA</v>
      </c>
      <c r="L1816" t="s">
        <v>9</v>
      </c>
      <c r="M1816">
        <v>1</v>
      </c>
    </row>
    <row r="1817" spans="2:13" ht="15" customHeight="1">
      <c r="B1817" t="s">
        <v>3820</v>
      </c>
      <c r="C1817" s="1">
        <v>41075.375960648147</v>
      </c>
      <c r="D1817" s="4">
        <v>48000</v>
      </c>
      <c r="E1817">
        <v>48000</v>
      </c>
      <c r="F1817" t="s">
        <v>6</v>
      </c>
      <c r="G1817" s="8">
        <f>tblSalaries[[#This Row],[clean Salary (in local currency)]]*VLOOKUP(tblSalaries[[#This Row],[Currency]],tblXrate[],2,FALSE)</f>
        <v>48000</v>
      </c>
      <c r="H1817" t="s">
        <v>310</v>
      </c>
      <c r="I1817" t="s">
        <v>310</v>
      </c>
      <c r="J1817" t="s">
        <v>15</v>
      </c>
      <c r="K1817" t="str">
        <f>VLOOKUP(tblSalaries[[#This Row],[Where do you work]],tblCountries[[Actual]:[Mapping]],2,FALSE)</f>
        <v>USA</v>
      </c>
      <c r="L1817" t="s">
        <v>9</v>
      </c>
      <c r="M1817">
        <v>1</v>
      </c>
    </row>
    <row r="1818" spans="2:13" ht="15" customHeight="1">
      <c r="B1818" t="s">
        <v>3821</v>
      </c>
      <c r="C1818" s="1">
        <v>41075.629988425928</v>
      </c>
      <c r="D1818" s="4">
        <v>700</v>
      </c>
      <c r="E1818">
        <v>8400</v>
      </c>
      <c r="F1818" t="s">
        <v>6</v>
      </c>
      <c r="G1818" s="8">
        <f>tblSalaries[[#This Row],[clean Salary (in local currency)]]*VLOOKUP(tblSalaries[[#This Row],[Currency]],tblXrate[],2,FALSE)</f>
        <v>8400</v>
      </c>
      <c r="H1818" t="s">
        <v>20</v>
      </c>
      <c r="I1818" t="s">
        <v>20</v>
      </c>
      <c r="J1818" t="s">
        <v>1951</v>
      </c>
      <c r="K1818" t="str">
        <f>VLOOKUP(tblSalaries[[#This Row],[Where do you work]],tblCountries[[Actual]:[Mapping]],2,FALSE)</f>
        <v>Baltic</v>
      </c>
      <c r="L1818" t="s">
        <v>13</v>
      </c>
      <c r="M1818">
        <v>0.3</v>
      </c>
    </row>
    <row r="1819" spans="2:13" ht="15" customHeight="1">
      <c r="B1819" t="s">
        <v>3822</v>
      </c>
      <c r="C1819" s="1">
        <v>41075.655347222222</v>
      </c>
      <c r="D1819" s="4">
        <v>270000</v>
      </c>
      <c r="E1819">
        <v>270000</v>
      </c>
      <c r="F1819" t="s">
        <v>40</v>
      </c>
      <c r="G1819" s="8">
        <f>tblSalaries[[#This Row],[clean Salary (in local currency)]]*VLOOKUP(tblSalaries[[#This Row],[Currency]],tblXrate[],2,FALSE)</f>
        <v>4808.137505609493</v>
      </c>
      <c r="H1819" t="s">
        <v>91</v>
      </c>
      <c r="I1819" t="s">
        <v>52</v>
      </c>
      <c r="J1819" t="s">
        <v>8</v>
      </c>
      <c r="K1819" t="str">
        <f>VLOOKUP(tblSalaries[[#This Row],[Where do you work]],tblCountries[[Actual]:[Mapping]],2,FALSE)</f>
        <v>India</v>
      </c>
      <c r="L1819" t="s">
        <v>18</v>
      </c>
      <c r="M1819">
        <v>5</v>
      </c>
    </row>
    <row r="1820" spans="2:13" ht="15" customHeight="1">
      <c r="B1820" t="s">
        <v>3823</v>
      </c>
      <c r="C1820" s="1">
        <v>41075.692210648151</v>
      </c>
      <c r="D1820" s="4">
        <v>1400000</v>
      </c>
      <c r="E1820">
        <v>1400000</v>
      </c>
      <c r="F1820" t="s">
        <v>40</v>
      </c>
      <c r="G1820" s="8">
        <f>tblSalaries[[#This Row],[clean Salary (in local currency)]]*VLOOKUP(tblSalaries[[#This Row],[Currency]],tblXrate[],2,FALSE)</f>
        <v>24931.083362419595</v>
      </c>
      <c r="H1820" t="s">
        <v>1952</v>
      </c>
      <c r="I1820" t="s">
        <v>52</v>
      </c>
      <c r="J1820" t="s">
        <v>8</v>
      </c>
      <c r="K1820" t="str">
        <f>VLOOKUP(tblSalaries[[#This Row],[Where do you work]],tblCountries[[Actual]:[Mapping]],2,FALSE)</f>
        <v>India</v>
      </c>
      <c r="L1820" t="s">
        <v>9</v>
      </c>
      <c r="M1820">
        <v>10</v>
      </c>
    </row>
    <row r="1821" spans="2:13" ht="15" customHeight="1">
      <c r="B1821" t="s">
        <v>3824</v>
      </c>
      <c r="C1821" s="1">
        <v>41075.719664351855</v>
      </c>
      <c r="D1821" s="4" t="s">
        <v>873</v>
      </c>
      <c r="E1821">
        <v>700000</v>
      </c>
      <c r="F1821" t="s">
        <v>40</v>
      </c>
      <c r="G1821" s="8">
        <f>tblSalaries[[#This Row],[clean Salary (in local currency)]]*VLOOKUP(tblSalaries[[#This Row],[Currency]],tblXrate[],2,FALSE)</f>
        <v>12465.541681209797</v>
      </c>
      <c r="H1821" t="s">
        <v>1953</v>
      </c>
      <c r="I1821" t="s">
        <v>20</v>
      </c>
      <c r="J1821" t="s">
        <v>8</v>
      </c>
      <c r="K1821" t="str">
        <f>VLOOKUP(tblSalaries[[#This Row],[Where do you work]],tblCountries[[Actual]:[Mapping]],2,FALSE)</f>
        <v>India</v>
      </c>
      <c r="L1821" t="s">
        <v>18</v>
      </c>
      <c r="M1821">
        <v>4</v>
      </c>
    </row>
    <row r="1822" spans="2:13" ht="15" customHeight="1">
      <c r="B1822" t="s">
        <v>3825</v>
      </c>
      <c r="C1822" s="1">
        <v>41075.73300925926</v>
      </c>
      <c r="D1822" s="4">
        <v>20000</v>
      </c>
      <c r="E1822">
        <v>20000</v>
      </c>
      <c r="F1822" t="s">
        <v>69</v>
      </c>
      <c r="G1822" s="8">
        <f>tblSalaries[[#This Row],[clean Salary (in local currency)]]*VLOOKUP(tblSalaries[[#This Row],[Currency]],tblXrate[],2,FALSE)</f>
        <v>31523.565441345683</v>
      </c>
      <c r="H1822" t="s">
        <v>310</v>
      </c>
      <c r="I1822" t="s">
        <v>310</v>
      </c>
      <c r="J1822" t="s">
        <v>71</v>
      </c>
      <c r="K1822" t="str">
        <f>VLOOKUP(tblSalaries[[#This Row],[Where do you work]],tblCountries[[Actual]:[Mapping]],2,FALSE)</f>
        <v>UK</v>
      </c>
      <c r="L1822" t="s">
        <v>18</v>
      </c>
      <c r="M1822">
        <v>10</v>
      </c>
    </row>
    <row r="1823" spans="2:13" ht="15" customHeight="1">
      <c r="B1823" t="s">
        <v>3826</v>
      </c>
      <c r="C1823" s="1">
        <v>41075.733449074076</v>
      </c>
      <c r="D1823" s="4" t="s">
        <v>395</v>
      </c>
      <c r="E1823">
        <v>1000000</v>
      </c>
      <c r="F1823" t="s">
        <v>40</v>
      </c>
      <c r="G1823" s="8">
        <f>tblSalaries[[#This Row],[clean Salary (in local currency)]]*VLOOKUP(tblSalaries[[#This Row],[Currency]],tblXrate[],2,FALSE)</f>
        <v>17807.916687442568</v>
      </c>
      <c r="H1823" t="s">
        <v>1954</v>
      </c>
      <c r="I1823" t="s">
        <v>52</v>
      </c>
      <c r="J1823" t="s">
        <v>8</v>
      </c>
      <c r="K1823" t="str">
        <f>VLOOKUP(tblSalaries[[#This Row],[Where do you work]],tblCountries[[Actual]:[Mapping]],2,FALSE)</f>
        <v>India</v>
      </c>
      <c r="L1823" t="s">
        <v>13</v>
      </c>
      <c r="M1823">
        <v>10</v>
      </c>
    </row>
    <row r="1824" spans="2:13" ht="15" customHeight="1">
      <c r="B1824" t="s">
        <v>3827</v>
      </c>
      <c r="C1824" s="1">
        <v>41075.759166666663</v>
      </c>
      <c r="D1824" s="4">
        <v>112000</v>
      </c>
      <c r="E1824">
        <v>112000</v>
      </c>
      <c r="F1824" t="s">
        <v>6</v>
      </c>
      <c r="G1824" s="8">
        <f>tblSalaries[[#This Row],[clean Salary (in local currency)]]*VLOOKUP(tblSalaries[[#This Row],[Currency]],tblXrate[],2,FALSE)</f>
        <v>112000</v>
      </c>
      <c r="H1824" t="s">
        <v>635</v>
      </c>
      <c r="I1824" t="s">
        <v>52</v>
      </c>
      <c r="J1824" t="s">
        <v>15</v>
      </c>
      <c r="K1824" t="str">
        <f>VLOOKUP(tblSalaries[[#This Row],[Where do you work]],tblCountries[[Actual]:[Mapping]],2,FALSE)</f>
        <v>USA</v>
      </c>
      <c r="L1824" t="s">
        <v>18</v>
      </c>
      <c r="M1824">
        <v>8</v>
      </c>
    </row>
    <row r="1825" spans="2:13" ht="15" customHeight="1">
      <c r="B1825" t="s">
        <v>3828</v>
      </c>
      <c r="C1825" s="1">
        <v>41075.833634259259</v>
      </c>
      <c r="D1825" s="4">
        <v>11000</v>
      </c>
      <c r="E1825">
        <v>11000</v>
      </c>
      <c r="F1825" t="s">
        <v>6</v>
      </c>
      <c r="G1825" s="8">
        <f>tblSalaries[[#This Row],[clean Salary (in local currency)]]*VLOOKUP(tblSalaries[[#This Row],[Currency]],tblXrate[],2,FALSE)</f>
        <v>11000</v>
      </c>
      <c r="H1825" t="s">
        <v>1939</v>
      </c>
      <c r="I1825" t="s">
        <v>52</v>
      </c>
      <c r="J1825" t="s">
        <v>8</v>
      </c>
      <c r="K1825" t="str">
        <f>VLOOKUP(tblSalaries[[#This Row],[Where do you work]],tblCountries[[Actual]:[Mapping]],2,FALSE)</f>
        <v>India</v>
      </c>
      <c r="L1825" t="s">
        <v>13</v>
      </c>
      <c r="M1825">
        <v>8</v>
      </c>
    </row>
    <row r="1826" spans="2:13" ht="15" customHeight="1">
      <c r="B1826" t="s">
        <v>3829</v>
      </c>
      <c r="C1826" s="1">
        <v>41075.868622685186</v>
      </c>
      <c r="D1826" s="4" t="s">
        <v>1955</v>
      </c>
      <c r="E1826">
        <v>90000</v>
      </c>
      <c r="F1826" t="s">
        <v>22</v>
      </c>
      <c r="G1826" s="8">
        <f>tblSalaries[[#This Row],[clean Salary (in local currency)]]*VLOOKUP(tblSalaries[[#This Row],[Currency]],tblXrate[],2,FALSE)</f>
        <v>114335.9495092447</v>
      </c>
      <c r="H1826" t="s">
        <v>488</v>
      </c>
      <c r="I1826" t="s">
        <v>488</v>
      </c>
      <c r="J1826" t="s">
        <v>1956</v>
      </c>
      <c r="K1826" t="str">
        <f>VLOOKUP(tblSalaries[[#This Row],[Where do you work]],tblCountries[[Actual]:[Mapping]],2,FALSE)</f>
        <v>Europe</v>
      </c>
      <c r="L1826" t="s">
        <v>18</v>
      </c>
      <c r="M1826">
        <v>20</v>
      </c>
    </row>
    <row r="1827" spans="2:13" ht="15" customHeight="1">
      <c r="B1827" t="s">
        <v>3830</v>
      </c>
      <c r="C1827" s="1">
        <v>41075.897407407407</v>
      </c>
      <c r="D1827" s="4" t="s">
        <v>1957</v>
      </c>
      <c r="E1827">
        <v>16110</v>
      </c>
      <c r="F1827" t="s">
        <v>6</v>
      </c>
      <c r="G1827" s="8">
        <f>tblSalaries[[#This Row],[clean Salary (in local currency)]]*VLOOKUP(tblSalaries[[#This Row],[Currency]],tblXrate[],2,FALSE)</f>
        <v>16110</v>
      </c>
      <c r="H1827" t="s">
        <v>1958</v>
      </c>
      <c r="I1827" t="s">
        <v>20</v>
      </c>
      <c r="J1827" t="s">
        <v>1959</v>
      </c>
      <c r="K1827" t="str">
        <f>VLOOKUP(tblSalaries[[#This Row],[Where do you work]],tblCountries[[Actual]:[Mapping]],2,FALSE)</f>
        <v>Colombia</v>
      </c>
      <c r="L1827" t="s">
        <v>13</v>
      </c>
      <c r="M1827">
        <v>10</v>
      </c>
    </row>
    <row r="1828" spans="2:13" ht="15" customHeight="1">
      <c r="B1828" t="s">
        <v>3831</v>
      </c>
      <c r="C1828" s="1">
        <v>41075.942187499997</v>
      </c>
      <c r="D1828" s="4">
        <v>72000</v>
      </c>
      <c r="E1828">
        <v>72000</v>
      </c>
      <c r="F1828" t="s">
        <v>6</v>
      </c>
      <c r="G1828" s="8">
        <f>tblSalaries[[#This Row],[clean Salary (in local currency)]]*VLOOKUP(tblSalaries[[#This Row],[Currency]],tblXrate[],2,FALSE)</f>
        <v>72000</v>
      </c>
      <c r="H1828" t="s">
        <v>1960</v>
      </c>
      <c r="I1828" t="s">
        <v>52</v>
      </c>
      <c r="J1828" t="s">
        <v>15</v>
      </c>
      <c r="K1828" t="str">
        <f>VLOOKUP(tblSalaries[[#This Row],[Where do you work]],tblCountries[[Actual]:[Mapping]],2,FALSE)</f>
        <v>USA</v>
      </c>
      <c r="L1828" t="s">
        <v>9</v>
      </c>
      <c r="M1828">
        <v>10</v>
      </c>
    </row>
    <row r="1829" spans="2:13" ht="15" customHeight="1">
      <c r="B1829" t="s">
        <v>3832</v>
      </c>
      <c r="C1829" s="1">
        <v>41075.972916666666</v>
      </c>
      <c r="D1829" s="4">
        <v>60000</v>
      </c>
      <c r="E1829">
        <v>60000</v>
      </c>
      <c r="F1829" t="s">
        <v>6</v>
      </c>
      <c r="G1829" s="8">
        <f>tblSalaries[[#This Row],[clean Salary (in local currency)]]*VLOOKUP(tblSalaries[[#This Row],[Currency]],tblXrate[],2,FALSE)</f>
        <v>60000</v>
      </c>
      <c r="H1829" t="s">
        <v>1961</v>
      </c>
      <c r="I1829" t="s">
        <v>20</v>
      </c>
      <c r="J1829" t="s">
        <v>15</v>
      </c>
      <c r="K1829" t="str">
        <f>VLOOKUP(tblSalaries[[#This Row],[Where do you work]],tblCountries[[Actual]:[Mapping]],2,FALSE)</f>
        <v>USA</v>
      </c>
      <c r="L1829" t="s">
        <v>13</v>
      </c>
      <c r="M1829">
        <v>10</v>
      </c>
    </row>
    <row r="1830" spans="2:13" ht="15" customHeight="1">
      <c r="B1830" t="s">
        <v>3833</v>
      </c>
      <c r="C1830" s="1">
        <v>41075.99318287037</v>
      </c>
      <c r="D1830" s="4">
        <v>67000</v>
      </c>
      <c r="E1830">
        <v>67000</v>
      </c>
      <c r="F1830" t="s">
        <v>6</v>
      </c>
      <c r="G1830" s="8">
        <f>tblSalaries[[#This Row],[clean Salary (in local currency)]]*VLOOKUP(tblSalaries[[#This Row],[Currency]],tblXrate[],2,FALSE)</f>
        <v>67000</v>
      </c>
      <c r="H1830" t="s">
        <v>1962</v>
      </c>
      <c r="I1830" t="s">
        <v>20</v>
      </c>
      <c r="J1830" t="s">
        <v>15</v>
      </c>
      <c r="K1830" t="str">
        <f>VLOOKUP(tblSalaries[[#This Row],[Where do you work]],tblCountries[[Actual]:[Mapping]],2,FALSE)</f>
        <v>USA</v>
      </c>
      <c r="L1830" t="s">
        <v>9</v>
      </c>
      <c r="M1830">
        <v>6</v>
      </c>
    </row>
    <row r="1831" spans="2:13" ht="15" customHeight="1">
      <c r="B1831" t="s">
        <v>3834</v>
      </c>
      <c r="C1831" s="1">
        <v>41076.118622685186</v>
      </c>
      <c r="D1831" s="4">
        <v>54000</v>
      </c>
      <c r="E1831">
        <v>54000</v>
      </c>
      <c r="F1831" t="s">
        <v>6</v>
      </c>
      <c r="G1831" s="8">
        <f>tblSalaries[[#This Row],[clean Salary (in local currency)]]*VLOOKUP(tblSalaries[[#This Row],[Currency]],tblXrate[],2,FALSE)</f>
        <v>54000</v>
      </c>
      <c r="H1831" t="s">
        <v>1963</v>
      </c>
      <c r="I1831" t="s">
        <v>20</v>
      </c>
      <c r="J1831" t="s">
        <v>15</v>
      </c>
      <c r="K1831" t="str">
        <f>VLOOKUP(tblSalaries[[#This Row],[Where do you work]],tblCountries[[Actual]:[Mapping]],2,FALSE)</f>
        <v>USA</v>
      </c>
      <c r="L1831" t="s">
        <v>9</v>
      </c>
      <c r="M1831">
        <v>18</v>
      </c>
    </row>
    <row r="1832" spans="2:13" ht="15" customHeight="1">
      <c r="B1832" t="s">
        <v>3835</v>
      </c>
      <c r="C1832" s="1">
        <v>41076.224340277775</v>
      </c>
      <c r="D1832" s="4">
        <v>38666</v>
      </c>
      <c r="E1832">
        <v>38666</v>
      </c>
      <c r="F1832" t="s">
        <v>6</v>
      </c>
      <c r="G1832" s="8">
        <f>tblSalaries[[#This Row],[clean Salary (in local currency)]]*VLOOKUP(tblSalaries[[#This Row],[Currency]],tblXrate[],2,FALSE)</f>
        <v>38666</v>
      </c>
      <c r="H1832" t="s">
        <v>1964</v>
      </c>
      <c r="I1832" t="s">
        <v>67</v>
      </c>
      <c r="J1832" t="s">
        <v>48</v>
      </c>
      <c r="K1832" t="str">
        <f>VLOOKUP(tblSalaries[[#This Row],[Where do you work]],tblCountries[[Actual]:[Mapping]],2,FALSE)</f>
        <v>South Africa</v>
      </c>
      <c r="L1832" t="s">
        <v>13</v>
      </c>
      <c r="M1832">
        <v>10</v>
      </c>
    </row>
    <row r="1833" spans="2:13" ht="15" customHeight="1">
      <c r="B1833" t="s">
        <v>3836</v>
      </c>
      <c r="C1833" s="1">
        <v>41076.262418981481</v>
      </c>
      <c r="D1833" s="4">
        <v>63000</v>
      </c>
      <c r="E1833">
        <v>63000</v>
      </c>
      <c r="F1833" t="s">
        <v>6</v>
      </c>
      <c r="G1833" s="8">
        <f>tblSalaries[[#This Row],[clean Salary (in local currency)]]*VLOOKUP(tblSalaries[[#This Row],[Currency]],tblXrate[],2,FALSE)</f>
        <v>63000</v>
      </c>
      <c r="H1833" t="s">
        <v>1965</v>
      </c>
      <c r="I1833" t="s">
        <v>20</v>
      </c>
      <c r="J1833" t="s">
        <v>15</v>
      </c>
      <c r="K1833" t="str">
        <f>VLOOKUP(tblSalaries[[#This Row],[Where do you work]],tblCountries[[Actual]:[Mapping]],2,FALSE)</f>
        <v>USA</v>
      </c>
      <c r="L1833" t="s">
        <v>9</v>
      </c>
      <c r="M1833">
        <v>6</v>
      </c>
    </row>
    <row r="1834" spans="2:13" ht="15" customHeight="1">
      <c r="B1834" t="s">
        <v>3837</v>
      </c>
      <c r="C1834" s="1">
        <v>41076.340960648151</v>
      </c>
      <c r="D1834" s="4" t="s">
        <v>423</v>
      </c>
      <c r="E1834">
        <v>63000</v>
      </c>
      <c r="F1834" t="s">
        <v>6</v>
      </c>
      <c r="G1834" s="8">
        <f>tblSalaries[[#This Row],[clean Salary (in local currency)]]*VLOOKUP(tblSalaries[[#This Row],[Currency]],tblXrate[],2,FALSE)</f>
        <v>63000</v>
      </c>
      <c r="H1834" t="s">
        <v>14</v>
      </c>
      <c r="I1834" t="s">
        <v>20</v>
      </c>
      <c r="J1834" t="s">
        <v>15</v>
      </c>
      <c r="K1834" t="str">
        <f>VLOOKUP(tblSalaries[[#This Row],[Where do you work]],tblCountries[[Actual]:[Mapping]],2,FALSE)</f>
        <v>USA</v>
      </c>
      <c r="L1834" t="s">
        <v>13</v>
      </c>
      <c r="M1834">
        <v>1</v>
      </c>
    </row>
    <row r="1835" spans="2:13" ht="15" customHeight="1">
      <c r="B1835" t="s">
        <v>3838</v>
      </c>
      <c r="C1835" s="1">
        <v>41076.590868055559</v>
      </c>
      <c r="D1835" s="4" t="s">
        <v>1966</v>
      </c>
      <c r="E1835">
        <v>360000</v>
      </c>
      <c r="F1835" t="s">
        <v>40</v>
      </c>
      <c r="G1835" s="8">
        <f>tblSalaries[[#This Row],[clean Salary (in local currency)]]*VLOOKUP(tblSalaries[[#This Row],[Currency]],tblXrate[],2,FALSE)</f>
        <v>6410.8500074793246</v>
      </c>
      <c r="H1835" t="s">
        <v>20</v>
      </c>
      <c r="I1835" t="s">
        <v>20</v>
      </c>
      <c r="J1835" t="s">
        <v>8</v>
      </c>
      <c r="K1835" t="str">
        <f>VLOOKUP(tblSalaries[[#This Row],[Where do you work]],tblCountries[[Actual]:[Mapping]],2,FALSE)</f>
        <v>India</v>
      </c>
      <c r="L1835" t="s">
        <v>13</v>
      </c>
      <c r="M1835">
        <v>2</v>
      </c>
    </row>
    <row r="1836" spans="2:13" ht="15" customHeight="1">
      <c r="B1836" t="s">
        <v>3839</v>
      </c>
      <c r="C1836" s="1">
        <v>41076.71371527778</v>
      </c>
      <c r="D1836" s="4" t="s">
        <v>1967</v>
      </c>
      <c r="E1836">
        <v>600000</v>
      </c>
      <c r="F1836" t="s">
        <v>40</v>
      </c>
      <c r="G1836" s="8">
        <f>tblSalaries[[#This Row],[clean Salary (in local currency)]]*VLOOKUP(tblSalaries[[#This Row],[Currency]],tblXrate[],2,FALSE)</f>
        <v>10684.750012465542</v>
      </c>
      <c r="H1836" t="s">
        <v>1968</v>
      </c>
      <c r="I1836" t="s">
        <v>52</v>
      </c>
      <c r="J1836" t="s">
        <v>8</v>
      </c>
      <c r="K1836" t="str">
        <f>VLOOKUP(tblSalaries[[#This Row],[Where do you work]],tblCountries[[Actual]:[Mapping]],2,FALSE)</f>
        <v>India</v>
      </c>
      <c r="L1836" t="s">
        <v>9</v>
      </c>
      <c r="M1836">
        <v>12</v>
      </c>
    </row>
    <row r="1837" spans="2:13" ht="15" customHeight="1">
      <c r="B1837" t="s">
        <v>3840</v>
      </c>
      <c r="C1837" s="1">
        <v>41076.718090277776</v>
      </c>
      <c r="D1837" s="4">
        <v>40000</v>
      </c>
      <c r="E1837">
        <v>40000</v>
      </c>
      <c r="F1837" t="s">
        <v>6</v>
      </c>
      <c r="G1837" s="8">
        <f>tblSalaries[[#This Row],[clean Salary (in local currency)]]*VLOOKUP(tblSalaries[[#This Row],[Currency]],tblXrate[],2,FALSE)</f>
        <v>40000</v>
      </c>
      <c r="H1837" t="s">
        <v>1022</v>
      </c>
      <c r="I1837" t="s">
        <v>52</v>
      </c>
      <c r="J1837" t="s">
        <v>8</v>
      </c>
      <c r="K1837" t="str">
        <f>VLOOKUP(tblSalaries[[#This Row],[Where do you work]],tblCountries[[Actual]:[Mapping]],2,FALSE)</f>
        <v>India</v>
      </c>
      <c r="L1837" t="s">
        <v>9</v>
      </c>
      <c r="M1837">
        <v>5</v>
      </c>
    </row>
    <row r="1838" spans="2:13" ht="15" customHeight="1">
      <c r="B1838" t="s">
        <v>3841</v>
      </c>
      <c r="C1838" s="1">
        <v>41076.742673611108</v>
      </c>
      <c r="D1838" s="4" t="s">
        <v>1969</v>
      </c>
      <c r="E1838">
        <v>350000</v>
      </c>
      <c r="F1838" t="s">
        <v>40</v>
      </c>
      <c r="G1838" s="8">
        <f>tblSalaries[[#This Row],[clean Salary (in local currency)]]*VLOOKUP(tblSalaries[[#This Row],[Currency]],tblXrate[],2,FALSE)</f>
        <v>6232.7708406048987</v>
      </c>
      <c r="H1838" t="s">
        <v>20</v>
      </c>
      <c r="I1838" t="s">
        <v>20</v>
      </c>
      <c r="J1838" t="s">
        <v>8</v>
      </c>
      <c r="K1838" t="str">
        <f>VLOOKUP(tblSalaries[[#This Row],[Where do you work]],tblCountries[[Actual]:[Mapping]],2,FALSE)</f>
        <v>India</v>
      </c>
      <c r="L1838" t="s">
        <v>9</v>
      </c>
      <c r="M1838">
        <v>6</v>
      </c>
    </row>
    <row r="1839" spans="2:13" ht="15" customHeight="1">
      <c r="B1839" t="s">
        <v>3842</v>
      </c>
      <c r="C1839" s="1">
        <v>41076.772210648145</v>
      </c>
      <c r="D1839" s="4">
        <v>2342342</v>
      </c>
      <c r="E1839">
        <v>2342342</v>
      </c>
      <c r="F1839" t="s">
        <v>40</v>
      </c>
      <c r="G1839" s="8">
        <f>tblSalaries[[#This Row],[clean Salary (in local currency)]]*VLOOKUP(tblSalaries[[#This Row],[Currency]],tblXrate[],2,FALSE)</f>
        <v>41712.231189497601</v>
      </c>
      <c r="H1839" t="s">
        <v>1970</v>
      </c>
      <c r="I1839" t="s">
        <v>4000</v>
      </c>
      <c r="J1839" t="s">
        <v>8</v>
      </c>
      <c r="K1839" t="str">
        <f>VLOOKUP(tblSalaries[[#This Row],[Where do you work]],tblCountries[[Actual]:[Mapping]],2,FALSE)</f>
        <v>India</v>
      </c>
      <c r="L1839" t="s">
        <v>18</v>
      </c>
      <c r="M1839">
        <v>12</v>
      </c>
    </row>
    <row r="1840" spans="2:13" ht="15" customHeight="1">
      <c r="B1840" t="s">
        <v>3843</v>
      </c>
      <c r="C1840" s="1">
        <v>41076.773206018515</v>
      </c>
      <c r="D1840" s="4" t="s">
        <v>1186</v>
      </c>
      <c r="E1840">
        <v>700000</v>
      </c>
      <c r="F1840" t="s">
        <v>40</v>
      </c>
      <c r="G1840" s="8">
        <f>tblSalaries[[#This Row],[clean Salary (in local currency)]]*VLOOKUP(tblSalaries[[#This Row],[Currency]],tblXrate[],2,FALSE)</f>
        <v>12465.541681209797</v>
      </c>
      <c r="H1840" t="s">
        <v>1971</v>
      </c>
      <c r="I1840" t="s">
        <v>52</v>
      </c>
      <c r="J1840" t="s">
        <v>8</v>
      </c>
      <c r="K1840" t="str">
        <f>VLOOKUP(tblSalaries[[#This Row],[Where do you work]],tblCountries[[Actual]:[Mapping]],2,FALSE)</f>
        <v>India</v>
      </c>
      <c r="L1840" t="s">
        <v>18</v>
      </c>
      <c r="M1840">
        <v>9</v>
      </c>
    </row>
    <row r="1841" spans="2:13" ht="15" customHeight="1">
      <c r="B1841" t="s">
        <v>3844</v>
      </c>
      <c r="C1841" s="1">
        <v>41076.933680555558</v>
      </c>
      <c r="D1841" s="4">
        <v>20500</v>
      </c>
      <c r="E1841">
        <v>20500</v>
      </c>
      <c r="F1841" t="s">
        <v>69</v>
      </c>
      <c r="G1841" s="8">
        <f>tblSalaries[[#This Row],[clean Salary (in local currency)]]*VLOOKUP(tblSalaries[[#This Row],[Currency]],tblXrate[],2,FALSE)</f>
        <v>32311.654577379326</v>
      </c>
      <c r="H1841" t="s">
        <v>256</v>
      </c>
      <c r="I1841" t="s">
        <v>20</v>
      </c>
      <c r="J1841" t="s">
        <v>71</v>
      </c>
      <c r="K1841" t="str">
        <f>VLOOKUP(tblSalaries[[#This Row],[Where do you work]],tblCountries[[Actual]:[Mapping]],2,FALSE)</f>
        <v>UK</v>
      </c>
      <c r="L1841" t="s">
        <v>9</v>
      </c>
      <c r="M1841">
        <v>20</v>
      </c>
    </row>
    <row r="1842" spans="2:13" ht="15" customHeight="1">
      <c r="B1842" t="s">
        <v>3845</v>
      </c>
      <c r="C1842" s="1">
        <v>41077.065810185188</v>
      </c>
      <c r="D1842" s="4" t="s">
        <v>694</v>
      </c>
      <c r="E1842">
        <v>400000</v>
      </c>
      <c r="F1842" t="s">
        <v>40</v>
      </c>
      <c r="G1842" s="8">
        <f>tblSalaries[[#This Row],[clean Salary (in local currency)]]*VLOOKUP(tblSalaries[[#This Row],[Currency]],tblXrate[],2,FALSE)</f>
        <v>7123.1666749770275</v>
      </c>
      <c r="H1842" t="s">
        <v>1972</v>
      </c>
      <c r="I1842" t="s">
        <v>20</v>
      </c>
      <c r="J1842" t="s">
        <v>8</v>
      </c>
      <c r="K1842" t="str">
        <f>VLOOKUP(tblSalaries[[#This Row],[Where do you work]],tblCountries[[Actual]:[Mapping]],2,FALSE)</f>
        <v>India</v>
      </c>
      <c r="L1842" t="s">
        <v>25</v>
      </c>
      <c r="M1842">
        <v>2</v>
      </c>
    </row>
    <row r="1843" spans="2:13" ht="15" customHeight="1">
      <c r="B1843" t="s">
        <v>3846</v>
      </c>
      <c r="C1843" s="1">
        <v>41077.168055555558</v>
      </c>
      <c r="D1843" s="4" t="s">
        <v>1973</v>
      </c>
      <c r="E1843">
        <v>100000</v>
      </c>
      <c r="F1843" t="s">
        <v>6</v>
      </c>
      <c r="G1843" s="8">
        <f>tblSalaries[[#This Row],[clean Salary (in local currency)]]*VLOOKUP(tblSalaries[[#This Row],[Currency]],tblXrate[],2,FALSE)</f>
        <v>100000</v>
      </c>
      <c r="H1843" t="s">
        <v>1974</v>
      </c>
      <c r="I1843" t="s">
        <v>52</v>
      </c>
      <c r="J1843" t="s">
        <v>179</v>
      </c>
      <c r="K1843" t="str">
        <f>VLOOKUP(tblSalaries[[#This Row],[Where do you work]],tblCountries[[Actual]:[Mapping]],2,FALSE)</f>
        <v>UAE</v>
      </c>
      <c r="L1843" t="s">
        <v>13</v>
      </c>
      <c r="M1843">
        <v>15</v>
      </c>
    </row>
    <row r="1844" spans="2:13" ht="15" customHeight="1">
      <c r="B1844" t="s">
        <v>3847</v>
      </c>
      <c r="C1844" s="1">
        <v>41077.485335648147</v>
      </c>
      <c r="D1844" s="4">
        <v>75000</v>
      </c>
      <c r="E1844">
        <v>75000</v>
      </c>
      <c r="F1844" t="s">
        <v>670</v>
      </c>
      <c r="G1844" s="8">
        <f>tblSalaries[[#This Row],[clean Salary (in local currency)]]*VLOOKUP(tblSalaries[[#This Row],[Currency]],tblXrate[],2,FALSE)</f>
        <v>59819.107020370408</v>
      </c>
      <c r="H1844" t="s">
        <v>557</v>
      </c>
      <c r="I1844" t="s">
        <v>310</v>
      </c>
      <c r="J1844" t="s">
        <v>672</v>
      </c>
      <c r="K1844" t="str">
        <f>VLOOKUP(tblSalaries[[#This Row],[Where do you work]],tblCountries[[Actual]:[Mapping]],2,FALSE)</f>
        <v>New Zealand</v>
      </c>
      <c r="L1844" t="s">
        <v>9</v>
      </c>
      <c r="M1844">
        <v>4</v>
      </c>
    </row>
    <row r="1845" spans="2:13" ht="15" customHeight="1">
      <c r="B1845" t="s">
        <v>3848</v>
      </c>
      <c r="C1845" s="1">
        <v>41077.500659722224</v>
      </c>
      <c r="D1845" s="4">
        <v>25000</v>
      </c>
      <c r="E1845">
        <v>25000</v>
      </c>
      <c r="F1845" t="s">
        <v>6</v>
      </c>
      <c r="G1845" s="8">
        <f>tblSalaries[[#This Row],[clean Salary (in local currency)]]*VLOOKUP(tblSalaries[[#This Row],[Currency]],tblXrate[],2,FALSE)</f>
        <v>25000</v>
      </c>
      <c r="H1845" t="s">
        <v>153</v>
      </c>
      <c r="I1845" t="s">
        <v>20</v>
      </c>
      <c r="J1845" t="s">
        <v>8</v>
      </c>
      <c r="K1845" t="str">
        <f>VLOOKUP(tblSalaries[[#This Row],[Where do you work]],tblCountries[[Actual]:[Mapping]],2,FALSE)</f>
        <v>India</v>
      </c>
      <c r="L1845" t="s">
        <v>13</v>
      </c>
      <c r="M1845">
        <v>1.5</v>
      </c>
    </row>
    <row r="1846" spans="2:13" ht="15" customHeight="1">
      <c r="B1846" t="s">
        <v>3849</v>
      </c>
      <c r="C1846" s="1">
        <v>41077.533935185187</v>
      </c>
      <c r="D1846" s="4">
        <v>5000</v>
      </c>
      <c r="E1846">
        <v>5000</v>
      </c>
      <c r="F1846" t="s">
        <v>6</v>
      </c>
      <c r="G1846" s="8">
        <f>tblSalaries[[#This Row],[clean Salary (in local currency)]]*VLOOKUP(tblSalaries[[#This Row],[Currency]],tblXrate[],2,FALSE)</f>
        <v>5000</v>
      </c>
      <c r="H1846" t="s">
        <v>1112</v>
      </c>
      <c r="I1846" t="s">
        <v>20</v>
      </c>
      <c r="J1846" t="s">
        <v>8</v>
      </c>
      <c r="K1846" t="str">
        <f>VLOOKUP(tblSalaries[[#This Row],[Where do you work]],tblCountries[[Actual]:[Mapping]],2,FALSE)</f>
        <v>India</v>
      </c>
      <c r="L1846" t="s">
        <v>18</v>
      </c>
      <c r="M1846">
        <v>10</v>
      </c>
    </row>
    <row r="1847" spans="2:13" ht="15" customHeight="1">
      <c r="B1847" t="s">
        <v>3850</v>
      </c>
      <c r="C1847" s="1">
        <v>41077.560162037036</v>
      </c>
      <c r="D1847" s="4" t="s">
        <v>1975</v>
      </c>
      <c r="E1847">
        <v>63000</v>
      </c>
      <c r="F1847" t="s">
        <v>82</v>
      </c>
      <c r="G1847" s="8">
        <f>tblSalaries[[#This Row],[clean Salary (in local currency)]]*VLOOKUP(tblSalaries[[#This Row],[Currency]],tblXrate[],2,FALSE)</f>
        <v>64254.308353366054</v>
      </c>
      <c r="H1847" t="s">
        <v>1976</v>
      </c>
      <c r="I1847" t="s">
        <v>310</v>
      </c>
      <c r="J1847" t="s">
        <v>84</v>
      </c>
      <c r="K1847" t="str">
        <f>VLOOKUP(tblSalaries[[#This Row],[Where do you work]],tblCountries[[Actual]:[Mapping]],2,FALSE)</f>
        <v>Australia</v>
      </c>
      <c r="L1847" t="s">
        <v>13</v>
      </c>
      <c r="M1847">
        <v>3</v>
      </c>
    </row>
    <row r="1848" spans="2:13" ht="15" customHeight="1">
      <c r="B1848" t="s">
        <v>3851</v>
      </c>
      <c r="C1848" s="1">
        <v>41077.667939814812</v>
      </c>
      <c r="D1848" s="4">
        <v>60000</v>
      </c>
      <c r="E1848">
        <v>60000</v>
      </c>
      <c r="F1848" t="s">
        <v>22</v>
      </c>
      <c r="G1848" s="8">
        <f>tblSalaries[[#This Row],[clean Salary (in local currency)]]*VLOOKUP(tblSalaries[[#This Row],[Currency]],tblXrate[],2,FALSE)</f>
        <v>76223.966339496474</v>
      </c>
      <c r="H1848" t="s">
        <v>1977</v>
      </c>
      <c r="I1848" t="s">
        <v>52</v>
      </c>
      <c r="J1848" t="s">
        <v>24</v>
      </c>
      <c r="K1848" t="str">
        <f>VLOOKUP(tblSalaries[[#This Row],[Where do you work]],tblCountries[[Actual]:[Mapping]],2,FALSE)</f>
        <v>Germany</v>
      </c>
      <c r="L1848" t="s">
        <v>9</v>
      </c>
      <c r="M1848">
        <v>6</v>
      </c>
    </row>
    <row r="1849" spans="2:13" ht="15" customHeight="1">
      <c r="B1849" t="s">
        <v>3852</v>
      </c>
      <c r="C1849" s="1">
        <v>41078.237708333334</v>
      </c>
      <c r="D1849" s="4">
        <v>600000</v>
      </c>
      <c r="E1849">
        <v>600000</v>
      </c>
      <c r="F1849" t="s">
        <v>1362</v>
      </c>
      <c r="G1849" s="8">
        <f>tblSalaries[[#This Row],[clean Salary (in local currency)]]*VLOOKUP(tblSalaries[[#This Row],[Currency]],tblXrate[],2,FALSE)</f>
        <v>102542.54233725216</v>
      </c>
      <c r="H1849" t="s">
        <v>279</v>
      </c>
      <c r="I1849" t="s">
        <v>279</v>
      </c>
      <c r="J1849" t="s">
        <v>1978</v>
      </c>
      <c r="K1849" t="str">
        <f>VLOOKUP(tblSalaries[[#This Row],[Where do you work]],tblCountries[[Actual]:[Mapping]],2,FALSE)</f>
        <v>Denmark</v>
      </c>
      <c r="L1849" t="s">
        <v>18</v>
      </c>
      <c r="M1849">
        <v>20</v>
      </c>
    </row>
    <row r="1850" spans="2:13" ht="15" customHeight="1">
      <c r="B1850" t="s">
        <v>3853</v>
      </c>
      <c r="C1850" s="1">
        <v>41078.260127314818</v>
      </c>
      <c r="D1850" s="4">
        <v>46000</v>
      </c>
      <c r="E1850">
        <v>46000</v>
      </c>
      <c r="F1850" t="s">
        <v>6</v>
      </c>
      <c r="G1850" s="8">
        <f>tblSalaries[[#This Row],[clean Salary (in local currency)]]*VLOOKUP(tblSalaries[[#This Row],[Currency]],tblXrate[],2,FALSE)</f>
        <v>46000</v>
      </c>
      <c r="H1850" t="s">
        <v>1979</v>
      </c>
      <c r="I1850" t="s">
        <v>20</v>
      </c>
      <c r="J1850" t="s">
        <v>15</v>
      </c>
      <c r="K1850" t="str">
        <f>VLOOKUP(tblSalaries[[#This Row],[Where do you work]],tblCountries[[Actual]:[Mapping]],2,FALSE)</f>
        <v>USA</v>
      </c>
      <c r="L1850" t="s">
        <v>13</v>
      </c>
      <c r="M1850">
        <v>1</v>
      </c>
    </row>
    <row r="1851" spans="2:13" ht="15" customHeight="1">
      <c r="B1851" t="s">
        <v>3854</v>
      </c>
      <c r="C1851" s="1">
        <v>41078.346539351849</v>
      </c>
      <c r="D1851" s="4">
        <v>5000</v>
      </c>
      <c r="E1851">
        <v>5000</v>
      </c>
      <c r="F1851" t="s">
        <v>6</v>
      </c>
      <c r="G1851" s="8">
        <f>tblSalaries[[#This Row],[clean Salary (in local currency)]]*VLOOKUP(tblSalaries[[#This Row],[Currency]],tblXrate[],2,FALSE)</f>
        <v>5000</v>
      </c>
      <c r="H1851" t="s">
        <v>1980</v>
      </c>
      <c r="I1851" t="s">
        <v>20</v>
      </c>
      <c r="J1851" t="s">
        <v>8</v>
      </c>
      <c r="K1851" t="str">
        <f>VLOOKUP(tblSalaries[[#This Row],[Where do you work]],tblCountries[[Actual]:[Mapping]],2,FALSE)</f>
        <v>India</v>
      </c>
      <c r="L1851" t="s">
        <v>13</v>
      </c>
      <c r="M1851">
        <v>2</v>
      </c>
    </row>
    <row r="1852" spans="2:13" ht="15" customHeight="1">
      <c r="B1852" t="s">
        <v>3855</v>
      </c>
      <c r="C1852" s="1">
        <v>41078.602766203701</v>
      </c>
      <c r="D1852" s="4" t="s">
        <v>1981</v>
      </c>
      <c r="E1852">
        <v>76300</v>
      </c>
      <c r="F1852" t="s">
        <v>82</v>
      </c>
      <c r="G1852" s="8">
        <f>tblSalaries[[#This Row],[clean Salary (in local currency)]]*VLOOKUP(tblSalaries[[#This Row],[Currency]],tblXrate[],2,FALSE)</f>
        <v>77819.106783521114</v>
      </c>
      <c r="H1852" t="s">
        <v>386</v>
      </c>
      <c r="I1852" t="s">
        <v>20</v>
      </c>
      <c r="J1852" t="s">
        <v>84</v>
      </c>
      <c r="K1852" t="str">
        <f>VLOOKUP(tblSalaries[[#This Row],[Where do you work]],tblCountries[[Actual]:[Mapping]],2,FALSE)</f>
        <v>Australia</v>
      </c>
      <c r="L1852" t="s">
        <v>13</v>
      </c>
      <c r="M1852">
        <v>3</v>
      </c>
    </row>
    <row r="1853" spans="2:13" ht="15" customHeight="1">
      <c r="B1853" t="s">
        <v>3856</v>
      </c>
      <c r="C1853" s="1">
        <v>41078.744351851848</v>
      </c>
      <c r="D1853" s="4" t="s">
        <v>1326</v>
      </c>
      <c r="E1853">
        <v>350000</v>
      </c>
      <c r="F1853" t="s">
        <v>40</v>
      </c>
      <c r="G1853" s="8">
        <f>tblSalaries[[#This Row],[clean Salary (in local currency)]]*VLOOKUP(tblSalaries[[#This Row],[Currency]],tblXrate[],2,FALSE)</f>
        <v>6232.7708406048987</v>
      </c>
      <c r="H1853" t="s">
        <v>1982</v>
      </c>
      <c r="I1853" t="s">
        <v>52</v>
      </c>
      <c r="J1853" t="s">
        <v>8</v>
      </c>
      <c r="K1853" t="str">
        <f>VLOOKUP(tblSalaries[[#This Row],[Where do you work]],tblCountries[[Actual]:[Mapping]],2,FALSE)</f>
        <v>India</v>
      </c>
      <c r="L1853" t="s">
        <v>18</v>
      </c>
      <c r="M1853">
        <v>27</v>
      </c>
    </row>
    <row r="1854" spans="2:13" ht="15" customHeight="1">
      <c r="B1854" t="s">
        <v>3857</v>
      </c>
      <c r="C1854" s="1">
        <v>41078.768599537034</v>
      </c>
      <c r="D1854" s="4" t="s">
        <v>68</v>
      </c>
      <c r="E1854">
        <v>35000</v>
      </c>
      <c r="F1854" t="s">
        <v>69</v>
      </c>
      <c r="G1854" s="8">
        <f>tblSalaries[[#This Row],[clean Salary (in local currency)]]*VLOOKUP(tblSalaries[[#This Row],[Currency]],tblXrate[],2,FALSE)</f>
        <v>55166.239522354947</v>
      </c>
      <c r="H1854" t="s">
        <v>1983</v>
      </c>
      <c r="I1854" t="s">
        <v>20</v>
      </c>
      <c r="J1854" t="s">
        <v>71</v>
      </c>
      <c r="K1854" t="str">
        <f>VLOOKUP(tblSalaries[[#This Row],[Where do you work]],tblCountries[[Actual]:[Mapping]],2,FALSE)</f>
        <v>UK</v>
      </c>
      <c r="L1854" t="s">
        <v>13</v>
      </c>
      <c r="M1854">
        <v>34</v>
      </c>
    </row>
    <row r="1855" spans="2:13" ht="15" customHeight="1">
      <c r="B1855" t="s">
        <v>3858</v>
      </c>
      <c r="C1855" s="1">
        <v>41079.016250000001</v>
      </c>
      <c r="D1855" s="4">
        <v>45000</v>
      </c>
      <c r="E1855">
        <v>45000</v>
      </c>
      <c r="F1855" t="s">
        <v>6</v>
      </c>
      <c r="G1855" s="8">
        <f>tblSalaries[[#This Row],[clean Salary (in local currency)]]*VLOOKUP(tblSalaries[[#This Row],[Currency]],tblXrate[],2,FALSE)</f>
        <v>45000</v>
      </c>
      <c r="H1855" t="s">
        <v>89</v>
      </c>
      <c r="I1855" t="s">
        <v>310</v>
      </c>
      <c r="J1855" t="s">
        <v>15</v>
      </c>
      <c r="K1855" t="str">
        <f>VLOOKUP(tblSalaries[[#This Row],[Where do you work]],tblCountries[[Actual]:[Mapping]],2,FALSE)</f>
        <v>USA</v>
      </c>
      <c r="L1855" t="s">
        <v>18</v>
      </c>
      <c r="M1855">
        <v>5</v>
      </c>
    </row>
    <row r="1856" spans="2:13" ht="15" customHeight="1">
      <c r="B1856" t="s">
        <v>3859</v>
      </c>
      <c r="C1856" s="1">
        <v>41079.076261574075</v>
      </c>
      <c r="D1856" s="4" t="s">
        <v>1984</v>
      </c>
      <c r="E1856">
        <v>60000</v>
      </c>
      <c r="F1856" t="s">
        <v>6</v>
      </c>
      <c r="G1856" s="8">
        <f>tblSalaries[[#This Row],[clean Salary (in local currency)]]*VLOOKUP(tblSalaries[[#This Row],[Currency]],tblXrate[],2,FALSE)</f>
        <v>60000</v>
      </c>
      <c r="H1856" t="s">
        <v>1985</v>
      </c>
      <c r="I1856" t="s">
        <v>52</v>
      </c>
      <c r="J1856" t="s">
        <v>88</v>
      </c>
      <c r="K1856" t="str">
        <f>VLOOKUP(tblSalaries[[#This Row],[Where do you work]],tblCountries[[Actual]:[Mapping]],2,FALSE)</f>
        <v>Canada</v>
      </c>
      <c r="L1856" t="s">
        <v>18</v>
      </c>
      <c r="M1856">
        <v>10</v>
      </c>
    </row>
    <row r="1857" spans="2:13" ht="15" customHeight="1">
      <c r="B1857" t="s">
        <v>3860</v>
      </c>
      <c r="C1857" s="1">
        <v>41079.142754629633</v>
      </c>
      <c r="D1857" s="4">
        <v>43000</v>
      </c>
      <c r="E1857">
        <v>43000</v>
      </c>
      <c r="F1857" t="s">
        <v>6</v>
      </c>
      <c r="G1857" s="8">
        <f>tblSalaries[[#This Row],[clean Salary (in local currency)]]*VLOOKUP(tblSalaries[[#This Row],[Currency]],tblXrate[],2,FALSE)</f>
        <v>43000</v>
      </c>
      <c r="H1857" t="s">
        <v>687</v>
      </c>
      <c r="I1857" t="s">
        <v>20</v>
      </c>
      <c r="J1857" t="s">
        <v>15</v>
      </c>
      <c r="K1857" t="str">
        <f>VLOOKUP(tblSalaries[[#This Row],[Where do you work]],tblCountries[[Actual]:[Mapping]],2,FALSE)</f>
        <v>USA</v>
      </c>
      <c r="L1857" t="s">
        <v>9</v>
      </c>
      <c r="M1857">
        <v>5</v>
      </c>
    </row>
    <row r="1858" spans="2:13" ht="15" customHeight="1">
      <c r="B1858" t="s">
        <v>3861</v>
      </c>
      <c r="C1858" s="1">
        <v>41079.204930555556</v>
      </c>
      <c r="D1858" s="4">
        <v>28000</v>
      </c>
      <c r="E1858">
        <v>28000</v>
      </c>
      <c r="F1858" t="s">
        <v>22</v>
      </c>
      <c r="G1858" s="8">
        <f>tblSalaries[[#This Row],[clean Salary (in local currency)]]*VLOOKUP(tblSalaries[[#This Row],[Currency]],tblXrate[],2,FALSE)</f>
        <v>35571.184291765021</v>
      </c>
      <c r="H1858" t="s">
        <v>270</v>
      </c>
      <c r="I1858" t="s">
        <v>488</v>
      </c>
      <c r="J1858" t="s">
        <v>608</v>
      </c>
      <c r="K1858" t="str">
        <f>VLOOKUP(tblSalaries[[#This Row],[Where do you work]],tblCountries[[Actual]:[Mapping]],2,FALSE)</f>
        <v>Spain</v>
      </c>
      <c r="L1858" t="s">
        <v>9</v>
      </c>
      <c r="M1858">
        <v>8</v>
      </c>
    </row>
    <row r="1859" spans="2:13" ht="15" customHeight="1">
      <c r="B1859" t="s">
        <v>3862</v>
      </c>
      <c r="C1859" s="1">
        <v>41079.285266203704</v>
      </c>
      <c r="D1859" s="4">
        <v>48000</v>
      </c>
      <c r="E1859">
        <v>48000</v>
      </c>
      <c r="F1859" t="s">
        <v>6</v>
      </c>
      <c r="G1859" s="8">
        <f>tblSalaries[[#This Row],[clean Salary (in local currency)]]*VLOOKUP(tblSalaries[[#This Row],[Currency]],tblXrate[],2,FALSE)</f>
        <v>48000</v>
      </c>
      <c r="H1859" t="s">
        <v>1986</v>
      </c>
      <c r="I1859" t="s">
        <v>20</v>
      </c>
      <c r="J1859" t="s">
        <v>15</v>
      </c>
      <c r="K1859" t="str">
        <f>VLOOKUP(tblSalaries[[#This Row],[Where do you work]],tblCountries[[Actual]:[Mapping]],2,FALSE)</f>
        <v>USA</v>
      </c>
      <c r="L1859" t="s">
        <v>9</v>
      </c>
      <c r="M1859">
        <v>12</v>
      </c>
    </row>
    <row r="1860" spans="2:13" ht="15" customHeight="1">
      <c r="B1860" t="s">
        <v>3863</v>
      </c>
      <c r="C1860" s="1">
        <v>41079.332638888889</v>
      </c>
      <c r="D1860" s="4">
        <v>120000</v>
      </c>
      <c r="E1860">
        <v>120000</v>
      </c>
      <c r="F1860" t="s">
        <v>82</v>
      </c>
      <c r="G1860" s="8">
        <f>tblSalaries[[#This Row],[clean Salary (in local currency)]]*VLOOKUP(tblSalaries[[#This Row],[Currency]],tblXrate[],2,FALSE)</f>
        <v>122389.15876831629</v>
      </c>
      <c r="H1860" t="s">
        <v>52</v>
      </c>
      <c r="I1860" t="s">
        <v>52</v>
      </c>
      <c r="J1860" t="s">
        <v>84</v>
      </c>
      <c r="K1860" t="str">
        <f>VLOOKUP(tblSalaries[[#This Row],[Where do you work]],tblCountries[[Actual]:[Mapping]],2,FALSE)</f>
        <v>Australia</v>
      </c>
      <c r="L1860" t="s">
        <v>25</v>
      </c>
      <c r="M1860">
        <v>8</v>
      </c>
    </row>
    <row r="1861" spans="2:13" ht="15" customHeight="1">
      <c r="B1861" t="s">
        <v>3864</v>
      </c>
      <c r="C1861" s="1">
        <v>41079.527268518519</v>
      </c>
      <c r="D1861" s="4">
        <v>4000</v>
      </c>
      <c r="E1861">
        <v>4000</v>
      </c>
      <c r="F1861" t="s">
        <v>6</v>
      </c>
      <c r="G1861" s="8">
        <f>tblSalaries[[#This Row],[clean Salary (in local currency)]]*VLOOKUP(tblSalaries[[#This Row],[Currency]],tblXrate[],2,FALSE)</f>
        <v>4000</v>
      </c>
      <c r="H1861" t="s">
        <v>1987</v>
      </c>
      <c r="I1861" t="s">
        <v>20</v>
      </c>
      <c r="J1861" t="s">
        <v>8</v>
      </c>
      <c r="K1861" t="str">
        <f>VLOOKUP(tblSalaries[[#This Row],[Where do you work]],tblCountries[[Actual]:[Mapping]],2,FALSE)</f>
        <v>India</v>
      </c>
      <c r="L1861" t="s">
        <v>18</v>
      </c>
      <c r="M1861">
        <v>4</v>
      </c>
    </row>
    <row r="1862" spans="2:13" ht="15" customHeight="1">
      <c r="B1862" t="s">
        <v>3865</v>
      </c>
      <c r="C1862" s="1">
        <v>41079.63585648148</v>
      </c>
      <c r="D1862" s="4">
        <v>250000</v>
      </c>
      <c r="E1862">
        <v>250000</v>
      </c>
      <c r="F1862" t="s">
        <v>40</v>
      </c>
      <c r="G1862" s="8">
        <f>tblSalaries[[#This Row],[clean Salary (in local currency)]]*VLOOKUP(tblSalaries[[#This Row],[Currency]],tblXrate[],2,FALSE)</f>
        <v>4451.9791718606421</v>
      </c>
      <c r="H1862" t="s">
        <v>765</v>
      </c>
      <c r="I1862" t="s">
        <v>3999</v>
      </c>
      <c r="J1862" t="s">
        <v>8</v>
      </c>
      <c r="K1862" t="str">
        <f>VLOOKUP(tblSalaries[[#This Row],[Where do you work]],tblCountries[[Actual]:[Mapping]],2,FALSE)</f>
        <v>India</v>
      </c>
      <c r="L1862" t="s">
        <v>9</v>
      </c>
      <c r="M1862">
        <v>3</v>
      </c>
    </row>
    <row r="1863" spans="2:13" ht="15" customHeight="1">
      <c r="B1863" t="s">
        <v>3866</v>
      </c>
      <c r="C1863" s="1">
        <v>41079.709467592591</v>
      </c>
      <c r="D1863" s="4" t="s">
        <v>1988</v>
      </c>
      <c r="E1863">
        <v>52224</v>
      </c>
      <c r="F1863" t="s">
        <v>1989</v>
      </c>
      <c r="G1863" s="8">
        <f>tblSalaries[[#This Row],[clean Salary (in local currency)]]*VLOOKUP(tblSalaries[[#This Row],[Currency]],tblXrate[],2,FALSE)</f>
        <v>2953.8461538461538</v>
      </c>
      <c r="H1863" t="s">
        <v>1990</v>
      </c>
      <c r="I1863" t="s">
        <v>3999</v>
      </c>
      <c r="J1863" t="s">
        <v>1991</v>
      </c>
      <c r="K1863" t="str">
        <f>VLOOKUP(tblSalaries[[#This Row],[Where do you work]],tblCountries[[Actual]:[Mapping]],2,FALSE)</f>
        <v>Ethiopia</v>
      </c>
      <c r="L1863" t="s">
        <v>9</v>
      </c>
      <c r="M1863">
        <v>3</v>
      </c>
    </row>
    <row r="1864" spans="2:13" ht="15" customHeight="1">
      <c r="B1864" t="s">
        <v>3867</v>
      </c>
      <c r="C1864" s="1">
        <v>41079.762291666666</v>
      </c>
      <c r="D1864" s="4">
        <v>25000</v>
      </c>
      <c r="E1864">
        <v>25000</v>
      </c>
      <c r="F1864" t="s">
        <v>69</v>
      </c>
      <c r="G1864" s="8">
        <f>tblSalaries[[#This Row],[clean Salary (in local currency)]]*VLOOKUP(tblSalaries[[#This Row],[Currency]],tblXrate[],2,FALSE)</f>
        <v>39404.456801682099</v>
      </c>
      <c r="H1864" t="s">
        <v>153</v>
      </c>
      <c r="I1864" t="s">
        <v>20</v>
      </c>
      <c r="J1864" t="s">
        <v>71</v>
      </c>
      <c r="K1864" t="str">
        <f>VLOOKUP(tblSalaries[[#This Row],[Where do you work]],tblCountries[[Actual]:[Mapping]],2,FALSE)</f>
        <v>UK</v>
      </c>
      <c r="L1864" t="s">
        <v>9</v>
      </c>
      <c r="M1864">
        <v>3</v>
      </c>
    </row>
    <row r="1865" spans="2:13" ht="15" customHeight="1">
      <c r="B1865" t="s">
        <v>3868</v>
      </c>
      <c r="C1865" s="1">
        <v>41079.814872685187</v>
      </c>
      <c r="D1865" s="4">
        <v>74000</v>
      </c>
      <c r="E1865">
        <v>74000</v>
      </c>
      <c r="F1865" t="s">
        <v>82</v>
      </c>
      <c r="G1865" s="8">
        <f>tblSalaries[[#This Row],[clean Salary (in local currency)]]*VLOOKUP(tblSalaries[[#This Row],[Currency]],tblXrate[],2,FALSE)</f>
        <v>75473.31457379504</v>
      </c>
      <c r="H1865" t="s">
        <v>1241</v>
      </c>
      <c r="I1865" t="s">
        <v>20</v>
      </c>
      <c r="J1865" t="s">
        <v>84</v>
      </c>
      <c r="K1865" t="str">
        <f>VLOOKUP(tblSalaries[[#This Row],[Where do you work]],tblCountries[[Actual]:[Mapping]],2,FALSE)</f>
        <v>Australia</v>
      </c>
      <c r="L1865" t="s">
        <v>9</v>
      </c>
      <c r="M1865">
        <v>8</v>
      </c>
    </row>
    <row r="1866" spans="2:13" ht="15" customHeight="1">
      <c r="B1866" t="s">
        <v>3869</v>
      </c>
      <c r="C1866" s="1">
        <v>41079.84479166667</v>
      </c>
      <c r="D1866" s="4">
        <v>750000</v>
      </c>
      <c r="E1866">
        <v>750000</v>
      </c>
      <c r="F1866" t="s">
        <v>40</v>
      </c>
      <c r="G1866" s="8">
        <f>tblSalaries[[#This Row],[clean Salary (in local currency)]]*VLOOKUP(tblSalaries[[#This Row],[Currency]],tblXrate[],2,FALSE)</f>
        <v>13355.937515581925</v>
      </c>
      <c r="H1866" t="s">
        <v>20</v>
      </c>
      <c r="I1866" t="s">
        <v>20</v>
      </c>
      <c r="J1866" t="s">
        <v>8</v>
      </c>
      <c r="K1866" t="str">
        <f>VLOOKUP(tblSalaries[[#This Row],[Where do you work]],tblCountries[[Actual]:[Mapping]],2,FALSE)</f>
        <v>India</v>
      </c>
      <c r="L1866" t="s">
        <v>9</v>
      </c>
      <c r="M1866">
        <v>5</v>
      </c>
    </row>
    <row r="1867" spans="2:13" ht="15" customHeight="1">
      <c r="B1867" t="s">
        <v>3870</v>
      </c>
      <c r="C1867" s="1">
        <v>41079.858043981483</v>
      </c>
      <c r="D1867" s="4">
        <v>25000</v>
      </c>
      <c r="E1867">
        <v>25000</v>
      </c>
      <c r="F1867" t="s">
        <v>6</v>
      </c>
      <c r="G1867" s="8">
        <f>tblSalaries[[#This Row],[clean Salary (in local currency)]]*VLOOKUP(tblSalaries[[#This Row],[Currency]],tblXrate[],2,FALSE)</f>
        <v>25000</v>
      </c>
      <c r="H1867" t="s">
        <v>91</v>
      </c>
      <c r="I1867" t="s">
        <v>52</v>
      </c>
      <c r="J1867" t="s">
        <v>8</v>
      </c>
      <c r="K1867" t="str">
        <f>VLOOKUP(tblSalaries[[#This Row],[Where do you work]],tblCountries[[Actual]:[Mapping]],2,FALSE)</f>
        <v>India</v>
      </c>
      <c r="L1867" t="s">
        <v>9</v>
      </c>
      <c r="M1867">
        <v>10</v>
      </c>
    </row>
    <row r="1868" spans="2:13" ht="15" customHeight="1">
      <c r="B1868" t="s">
        <v>3871</v>
      </c>
      <c r="C1868" s="1">
        <v>41079.875937500001</v>
      </c>
      <c r="D1868" s="4">
        <v>420000</v>
      </c>
      <c r="E1868">
        <v>420000</v>
      </c>
      <c r="F1868" t="s">
        <v>40</v>
      </c>
      <c r="G1868" s="8">
        <f>tblSalaries[[#This Row],[clean Salary (in local currency)]]*VLOOKUP(tblSalaries[[#This Row],[Currency]],tblXrate[],2,FALSE)</f>
        <v>7479.3250087258784</v>
      </c>
      <c r="H1868" t="s">
        <v>20</v>
      </c>
      <c r="I1868" t="s">
        <v>20</v>
      </c>
      <c r="J1868" t="s">
        <v>8</v>
      </c>
      <c r="K1868" t="str">
        <f>VLOOKUP(tblSalaries[[#This Row],[Where do you work]],tblCountries[[Actual]:[Mapping]],2,FALSE)</f>
        <v>India</v>
      </c>
      <c r="L1868" t="s">
        <v>9</v>
      </c>
      <c r="M1868">
        <v>2</v>
      </c>
    </row>
    <row r="1869" spans="2:13" ht="15" customHeight="1">
      <c r="B1869" t="s">
        <v>3872</v>
      </c>
      <c r="C1869" s="1">
        <v>41079.879351851851</v>
      </c>
      <c r="D1869" s="4">
        <v>62000</v>
      </c>
      <c r="E1869">
        <v>62000</v>
      </c>
      <c r="F1869" t="s">
        <v>6</v>
      </c>
      <c r="G1869" s="8">
        <f>tblSalaries[[#This Row],[clean Salary (in local currency)]]*VLOOKUP(tblSalaries[[#This Row],[Currency]],tblXrate[],2,FALSE)</f>
        <v>62000</v>
      </c>
      <c r="H1869" t="s">
        <v>20</v>
      </c>
      <c r="I1869" t="s">
        <v>20</v>
      </c>
      <c r="J1869" t="s">
        <v>15</v>
      </c>
      <c r="K1869" t="str">
        <f>VLOOKUP(tblSalaries[[#This Row],[Where do you work]],tblCountries[[Actual]:[Mapping]],2,FALSE)</f>
        <v>USA</v>
      </c>
      <c r="L1869" t="s">
        <v>9</v>
      </c>
      <c r="M1869">
        <v>4</v>
      </c>
    </row>
    <row r="1870" spans="2:13" ht="15" customHeight="1">
      <c r="B1870" t="s">
        <v>3873</v>
      </c>
      <c r="C1870" s="1">
        <v>41079.897638888891</v>
      </c>
      <c r="D1870" s="4">
        <v>48000</v>
      </c>
      <c r="E1870">
        <v>48000</v>
      </c>
      <c r="F1870" t="s">
        <v>6</v>
      </c>
      <c r="G1870" s="8">
        <f>tblSalaries[[#This Row],[clean Salary (in local currency)]]*VLOOKUP(tblSalaries[[#This Row],[Currency]],tblXrate[],2,FALSE)</f>
        <v>48000</v>
      </c>
      <c r="H1870" t="s">
        <v>1992</v>
      </c>
      <c r="I1870" t="s">
        <v>20</v>
      </c>
      <c r="J1870" t="s">
        <v>15</v>
      </c>
      <c r="K1870" t="str">
        <f>VLOOKUP(tblSalaries[[#This Row],[Where do you work]],tblCountries[[Actual]:[Mapping]],2,FALSE)</f>
        <v>USA</v>
      </c>
      <c r="L1870" t="s">
        <v>9</v>
      </c>
      <c r="M1870">
        <v>1</v>
      </c>
    </row>
    <row r="1871" spans="2:13" ht="15" customHeight="1">
      <c r="B1871" t="s">
        <v>3874</v>
      </c>
      <c r="C1871" s="1">
        <v>41079.946469907409</v>
      </c>
      <c r="D1871" s="4">
        <v>5000</v>
      </c>
      <c r="E1871">
        <v>5000</v>
      </c>
      <c r="F1871" t="s">
        <v>6</v>
      </c>
      <c r="G1871" s="8">
        <f>tblSalaries[[#This Row],[clean Salary (in local currency)]]*VLOOKUP(tblSalaries[[#This Row],[Currency]],tblXrate[],2,FALSE)</f>
        <v>5000</v>
      </c>
      <c r="H1871" t="s">
        <v>1993</v>
      </c>
      <c r="I1871" t="s">
        <v>4000</v>
      </c>
      <c r="J1871" t="s">
        <v>8</v>
      </c>
      <c r="K1871" t="str">
        <f>VLOOKUP(tblSalaries[[#This Row],[Where do you work]],tblCountries[[Actual]:[Mapping]],2,FALSE)</f>
        <v>India</v>
      </c>
      <c r="L1871" t="s">
        <v>9</v>
      </c>
      <c r="M1871">
        <v>3</v>
      </c>
    </row>
    <row r="1872" spans="2:13" ht="15" customHeight="1">
      <c r="B1872" t="s">
        <v>3875</v>
      </c>
      <c r="C1872" s="1">
        <v>41080.019375000003</v>
      </c>
      <c r="D1872" s="4" t="s">
        <v>1994</v>
      </c>
      <c r="E1872">
        <v>276000</v>
      </c>
      <c r="F1872" t="s">
        <v>40</v>
      </c>
      <c r="G1872" s="8">
        <f>tblSalaries[[#This Row],[clean Salary (in local currency)]]*VLOOKUP(tblSalaries[[#This Row],[Currency]],tblXrate[],2,FALSE)</f>
        <v>4914.9850057341491</v>
      </c>
      <c r="H1872" t="s">
        <v>1995</v>
      </c>
      <c r="I1872" t="s">
        <v>3999</v>
      </c>
      <c r="J1872" t="s">
        <v>8</v>
      </c>
      <c r="K1872" t="str">
        <f>VLOOKUP(tblSalaries[[#This Row],[Where do you work]],tblCountries[[Actual]:[Mapping]],2,FALSE)</f>
        <v>India</v>
      </c>
      <c r="L1872" t="s">
        <v>13</v>
      </c>
      <c r="M1872">
        <v>6</v>
      </c>
    </row>
    <row r="1873" spans="2:13" ht="15" customHeight="1">
      <c r="B1873" t="s">
        <v>3876</v>
      </c>
      <c r="C1873" s="1">
        <v>41080.038518518515</v>
      </c>
      <c r="D1873" s="4">
        <v>75000</v>
      </c>
      <c r="E1873">
        <v>75000</v>
      </c>
      <c r="F1873" t="s">
        <v>6</v>
      </c>
      <c r="G1873" s="8">
        <f>tblSalaries[[#This Row],[clean Salary (in local currency)]]*VLOOKUP(tblSalaries[[#This Row],[Currency]],tblXrate[],2,FALSE)</f>
        <v>75000</v>
      </c>
      <c r="H1873" t="s">
        <v>153</v>
      </c>
      <c r="I1873" t="s">
        <v>20</v>
      </c>
      <c r="J1873" t="s">
        <v>15</v>
      </c>
      <c r="K1873" t="str">
        <f>VLOOKUP(tblSalaries[[#This Row],[Where do you work]],tblCountries[[Actual]:[Mapping]],2,FALSE)</f>
        <v>USA</v>
      </c>
      <c r="L1873" t="s">
        <v>25</v>
      </c>
      <c r="M1873">
        <v>3</v>
      </c>
    </row>
    <row r="1874" spans="2:13" ht="15" customHeight="1">
      <c r="B1874" t="s">
        <v>3877</v>
      </c>
      <c r="C1874" s="1">
        <v>41080.056122685186</v>
      </c>
      <c r="D1874" s="4">
        <v>250000</v>
      </c>
      <c r="E1874">
        <v>250000</v>
      </c>
      <c r="F1874" t="s">
        <v>40</v>
      </c>
      <c r="G1874" s="8">
        <f>tblSalaries[[#This Row],[clean Salary (in local currency)]]*VLOOKUP(tblSalaries[[#This Row],[Currency]],tblXrate[],2,FALSE)</f>
        <v>4451.9791718606421</v>
      </c>
      <c r="H1874" t="s">
        <v>1996</v>
      </c>
      <c r="I1874" t="s">
        <v>20</v>
      </c>
      <c r="J1874" t="s">
        <v>8</v>
      </c>
      <c r="K1874" t="str">
        <f>VLOOKUP(tblSalaries[[#This Row],[Where do you work]],tblCountries[[Actual]:[Mapping]],2,FALSE)</f>
        <v>India</v>
      </c>
      <c r="L1874" t="s">
        <v>186</v>
      </c>
      <c r="M1874">
        <v>1.6</v>
      </c>
    </row>
    <row r="1875" spans="2:13" ht="15" customHeight="1">
      <c r="B1875" t="s">
        <v>3878</v>
      </c>
      <c r="C1875" s="1">
        <v>41080.071666666663</v>
      </c>
      <c r="D1875" s="4">
        <v>700</v>
      </c>
      <c r="E1875">
        <v>8400</v>
      </c>
      <c r="F1875" t="s">
        <v>6</v>
      </c>
      <c r="G1875" s="8">
        <f>tblSalaries[[#This Row],[clean Salary (in local currency)]]*VLOOKUP(tblSalaries[[#This Row],[Currency]],tblXrate[],2,FALSE)</f>
        <v>8400</v>
      </c>
      <c r="H1875" t="s">
        <v>931</v>
      </c>
      <c r="I1875" t="s">
        <v>3999</v>
      </c>
      <c r="J1875" t="s">
        <v>8</v>
      </c>
      <c r="K1875" t="str">
        <f>VLOOKUP(tblSalaries[[#This Row],[Where do you work]],tblCountries[[Actual]:[Mapping]],2,FALSE)</f>
        <v>India</v>
      </c>
      <c r="L1875" t="s">
        <v>13</v>
      </c>
      <c r="M1875">
        <v>6</v>
      </c>
    </row>
    <row r="1876" spans="2:13" ht="15" customHeight="1">
      <c r="B1876" t="s">
        <v>3879</v>
      </c>
      <c r="C1876" s="1">
        <v>41080.079282407409</v>
      </c>
      <c r="D1876" s="4">
        <v>20000</v>
      </c>
      <c r="E1876">
        <v>20000</v>
      </c>
      <c r="F1876" t="s">
        <v>6</v>
      </c>
      <c r="G1876" s="8">
        <f>tblSalaries[[#This Row],[clean Salary (in local currency)]]*VLOOKUP(tblSalaries[[#This Row],[Currency]],tblXrate[],2,FALSE)</f>
        <v>20000</v>
      </c>
      <c r="H1876" t="s">
        <v>1997</v>
      </c>
      <c r="I1876" t="s">
        <v>52</v>
      </c>
      <c r="J1876" t="s">
        <v>8</v>
      </c>
      <c r="K1876" t="str">
        <f>VLOOKUP(tblSalaries[[#This Row],[Where do you work]],tblCountries[[Actual]:[Mapping]],2,FALSE)</f>
        <v>India</v>
      </c>
      <c r="L1876" t="s">
        <v>18</v>
      </c>
      <c r="M1876">
        <v>5</v>
      </c>
    </row>
    <row r="1877" spans="2:13" ht="15" customHeight="1">
      <c r="B1877" t="s">
        <v>3880</v>
      </c>
      <c r="C1877" s="1">
        <v>41080.105462962965</v>
      </c>
      <c r="D1877" s="4">
        <v>110000</v>
      </c>
      <c r="E1877">
        <v>110000</v>
      </c>
      <c r="F1877" t="s">
        <v>6</v>
      </c>
      <c r="G1877" s="8">
        <f>tblSalaries[[#This Row],[clean Salary (in local currency)]]*VLOOKUP(tblSalaries[[#This Row],[Currency]],tblXrate[],2,FALSE)</f>
        <v>110000</v>
      </c>
      <c r="H1877" t="s">
        <v>1998</v>
      </c>
      <c r="I1877" t="s">
        <v>4001</v>
      </c>
      <c r="J1877" t="s">
        <v>15</v>
      </c>
      <c r="K1877" t="str">
        <f>VLOOKUP(tblSalaries[[#This Row],[Where do you work]],tblCountries[[Actual]:[Mapping]],2,FALSE)</f>
        <v>USA</v>
      </c>
      <c r="L1877" t="s">
        <v>9</v>
      </c>
      <c r="M1877">
        <v>10</v>
      </c>
    </row>
    <row r="1878" spans="2:13" ht="15" customHeight="1">
      <c r="B1878" t="s">
        <v>3881</v>
      </c>
      <c r="C1878" s="1">
        <v>41080.161574074074</v>
      </c>
      <c r="D1878" s="4">
        <v>50000</v>
      </c>
      <c r="E1878">
        <v>50000</v>
      </c>
      <c r="F1878" t="s">
        <v>6</v>
      </c>
      <c r="G1878" s="8">
        <f>tblSalaries[[#This Row],[clean Salary (in local currency)]]*VLOOKUP(tblSalaries[[#This Row],[Currency]],tblXrate[],2,FALSE)</f>
        <v>50000</v>
      </c>
      <c r="H1878" t="s">
        <v>1999</v>
      </c>
      <c r="I1878" t="s">
        <v>20</v>
      </c>
      <c r="J1878" t="s">
        <v>15</v>
      </c>
      <c r="K1878" t="str">
        <f>VLOOKUP(tblSalaries[[#This Row],[Where do you work]],tblCountries[[Actual]:[Mapping]],2,FALSE)</f>
        <v>USA</v>
      </c>
      <c r="L1878" t="s">
        <v>13</v>
      </c>
      <c r="M1878">
        <v>3.5</v>
      </c>
    </row>
    <row r="1879" spans="2:13" ht="15" customHeight="1">
      <c r="B1879" t="s">
        <v>3882</v>
      </c>
      <c r="C1879" s="1">
        <v>41080.163831018515</v>
      </c>
      <c r="D1879" s="4">
        <v>46000</v>
      </c>
      <c r="E1879">
        <v>46000</v>
      </c>
      <c r="F1879" t="s">
        <v>6</v>
      </c>
      <c r="G1879" s="8">
        <f>tblSalaries[[#This Row],[clean Salary (in local currency)]]*VLOOKUP(tblSalaries[[#This Row],[Currency]],tblXrate[],2,FALSE)</f>
        <v>46000</v>
      </c>
      <c r="H1879" t="s">
        <v>2000</v>
      </c>
      <c r="I1879" t="s">
        <v>20</v>
      </c>
      <c r="J1879" t="s">
        <v>15</v>
      </c>
      <c r="K1879" t="str">
        <f>VLOOKUP(tblSalaries[[#This Row],[Where do you work]],tblCountries[[Actual]:[Mapping]],2,FALSE)</f>
        <v>USA</v>
      </c>
      <c r="L1879" t="s">
        <v>9</v>
      </c>
      <c r="M1879">
        <v>8</v>
      </c>
    </row>
    <row r="1880" spans="2:13" ht="15" customHeight="1">
      <c r="B1880" t="s">
        <v>3883</v>
      </c>
      <c r="C1880" s="1">
        <v>41080.210925925923</v>
      </c>
      <c r="D1880" s="4">
        <v>115000</v>
      </c>
      <c r="E1880">
        <v>115000</v>
      </c>
      <c r="F1880" t="s">
        <v>6</v>
      </c>
      <c r="G1880" s="8">
        <f>tblSalaries[[#This Row],[clean Salary (in local currency)]]*VLOOKUP(tblSalaries[[#This Row],[Currency]],tblXrate[],2,FALSE)</f>
        <v>115000</v>
      </c>
      <c r="H1880" t="s">
        <v>207</v>
      </c>
      <c r="I1880" t="s">
        <v>20</v>
      </c>
      <c r="J1880" t="s">
        <v>15</v>
      </c>
      <c r="K1880" t="str">
        <f>VLOOKUP(tblSalaries[[#This Row],[Where do you work]],tblCountries[[Actual]:[Mapping]],2,FALSE)</f>
        <v>USA</v>
      </c>
      <c r="L1880" t="s">
        <v>13</v>
      </c>
      <c r="M1880">
        <v>15</v>
      </c>
    </row>
    <row r="1881" spans="2:13" ht="15" customHeight="1">
      <c r="B1881" t="s">
        <v>3884</v>
      </c>
      <c r="C1881" s="1">
        <v>41080.537453703706</v>
      </c>
      <c r="D1881" s="4">
        <v>180000</v>
      </c>
      <c r="E1881">
        <v>180000</v>
      </c>
      <c r="F1881" t="s">
        <v>40</v>
      </c>
      <c r="G1881" s="8">
        <f>tblSalaries[[#This Row],[clean Salary (in local currency)]]*VLOOKUP(tblSalaries[[#This Row],[Currency]],tblXrate[],2,FALSE)</f>
        <v>3205.4250037396623</v>
      </c>
      <c r="H1881" t="s">
        <v>2001</v>
      </c>
      <c r="I1881" t="s">
        <v>20</v>
      </c>
      <c r="J1881" t="s">
        <v>8</v>
      </c>
      <c r="K1881" t="str">
        <f>VLOOKUP(tblSalaries[[#This Row],[Where do you work]],tblCountries[[Actual]:[Mapping]],2,FALSE)</f>
        <v>India</v>
      </c>
      <c r="L1881" t="s">
        <v>9</v>
      </c>
      <c r="M1881">
        <v>3</v>
      </c>
    </row>
    <row r="1882" spans="2:13" ht="15" customHeight="1">
      <c r="B1882" t="s">
        <v>3885</v>
      </c>
      <c r="C1882" s="1">
        <v>41080.545335648145</v>
      </c>
      <c r="D1882" s="4" t="s">
        <v>1704</v>
      </c>
      <c r="E1882">
        <v>60000</v>
      </c>
      <c r="F1882" t="s">
        <v>22</v>
      </c>
      <c r="G1882" s="8">
        <f>tblSalaries[[#This Row],[clean Salary (in local currency)]]*VLOOKUP(tblSalaries[[#This Row],[Currency]],tblXrate[],2,FALSE)</f>
        <v>76223.966339496474</v>
      </c>
      <c r="H1882" t="s">
        <v>201</v>
      </c>
      <c r="I1882" t="s">
        <v>52</v>
      </c>
      <c r="J1882" t="s">
        <v>983</v>
      </c>
      <c r="K1882" t="str">
        <f>VLOOKUP(tblSalaries[[#This Row],[Where do you work]],tblCountries[[Actual]:[Mapping]],2,FALSE)</f>
        <v>Europe</v>
      </c>
      <c r="L1882" t="s">
        <v>18</v>
      </c>
      <c r="M1882">
        <v>20</v>
      </c>
    </row>
    <row r="1883" spans="2:13" ht="15" customHeight="1">
      <c r="B1883" t="s">
        <v>3886</v>
      </c>
      <c r="C1883" s="1">
        <v>41080.589479166665</v>
      </c>
      <c r="D1883" s="4">
        <v>52500</v>
      </c>
      <c r="E1883">
        <v>52500</v>
      </c>
      <c r="F1883" t="s">
        <v>6</v>
      </c>
      <c r="G1883" s="8">
        <f>tblSalaries[[#This Row],[clean Salary (in local currency)]]*VLOOKUP(tblSalaries[[#This Row],[Currency]],tblXrate[],2,FALSE)</f>
        <v>52500</v>
      </c>
      <c r="H1883" t="s">
        <v>2002</v>
      </c>
      <c r="I1883" t="s">
        <v>20</v>
      </c>
      <c r="J1883" t="s">
        <v>2003</v>
      </c>
      <c r="K1883" t="str">
        <f>VLOOKUP(tblSalaries[[#This Row],[Where do you work]],tblCountries[[Actual]:[Mapping]],2,FALSE)</f>
        <v>South Africa</v>
      </c>
      <c r="L1883" t="s">
        <v>9</v>
      </c>
      <c r="M1883">
        <v>21</v>
      </c>
    </row>
    <row r="1884" spans="2:13" ht="15" customHeight="1">
      <c r="B1884" t="s">
        <v>3887</v>
      </c>
      <c r="C1884" s="1">
        <v>41080.873877314814</v>
      </c>
      <c r="D1884" s="4">
        <v>8400</v>
      </c>
      <c r="E1884">
        <v>100800</v>
      </c>
      <c r="F1884" t="s">
        <v>6</v>
      </c>
      <c r="G1884" s="8">
        <f>tblSalaries[[#This Row],[clean Salary (in local currency)]]*VLOOKUP(tblSalaries[[#This Row],[Currency]],tblXrate[],2,FALSE)</f>
        <v>100800</v>
      </c>
      <c r="H1884" t="s">
        <v>1741</v>
      </c>
      <c r="I1884" t="s">
        <v>4001</v>
      </c>
      <c r="J1884" t="s">
        <v>2004</v>
      </c>
      <c r="K1884" t="str">
        <f>VLOOKUP(tblSalaries[[#This Row],[Where do you work]],tblCountries[[Actual]:[Mapping]],2,FALSE)</f>
        <v>Oman</v>
      </c>
      <c r="L1884" t="s">
        <v>9</v>
      </c>
      <c r="M1884">
        <v>4</v>
      </c>
    </row>
    <row r="1885" spans="2:13" ht="15" customHeight="1">
      <c r="B1885" t="s">
        <v>3888</v>
      </c>
      <c r="C1885" s="1">
        <v>41081.157210648147</v>
      </c>
      <c r="D1885" s="4">
        <v>21000</v>
      </c>
      <c r="E1885">
        <v>21000</v>
      </c>
      <c r="F1885" t="s">
        <v>6</v>
      </c>
      <c r="G1885" s="8">
        <f>tblSalaries[[#This Row],[clean Salary (in local currency)]]*VLOOKUP(tblSalaries[[#This Row],[Currency]],tblXrate[],2,FALSE)</f>
        <v>21000</v>
      </c>
      <c r="H1885" t="s">
        <v>2005</v>
      </c>
      <c r="I1885" t="s">
        <v>4000</v>
      </c>
      <c r="J1885" t="s">
        <v>8</v>
      </c>
      <c r="K1885" t="str">
        <f>VLOOKUP(tblSalaries[[#This Row],[Where do you work]],tblCountries[[Actual]:[Mapping]],2,FALSE)</f>
        <v>India</v>
      </c>
      <c r="L1885" t="s">
        <v>13</v>
      </c>
      <c r="M1885">
        <v>5</v>
      </c>
    </row>
    <row r="1886" spans="2:13" ht="15" customHeight="1">
      <c r="B1886" t="s">
        <v>3889</v>
      </c>
      <c r="C1886" s="1">
        <v>41081.171006944445</v>
      </c>
      <c r="D1886" s="4">
        <v>40000</v>
      </c>
      <c r="E1886">
        <v>40000</v>
      </c>
      <c r="F1886" t="s">
        <v>6</v>
      </c>
      <c r="G1886" s="8">
        <f>tblSalaries[[#This Row],[clean Salary (in local currency)]]*VLOOKUP(tblSalaries[[#This Row],[Currency]],tblXrate[],2,FALSE)</f>
        <v>40000</v>
      </c>
      <c r="H1886" t="s">
        <v>2006</v>
      </c>
      <c r="I1886" t="s">
        <v>20</v>
      </c>
      <c r="J1886" t="s">
        <v>15</v>
      </c>
      <c r="K1886" t="str">
        <f>VLOOKUP(tblSalaries[[#This Row],[Where do you work]],tblCountries[[Actual]:[Mapping]],2,FALSE)</f>
        <v>USA</v>
      </c>
      <c r="L1886" t="s">
        <v>25</v>
      </c>
      <c r="M1886">
        <v>3</v>
      </c>
    </row>
    <row r="1887" spans="2:13" ht="15" customHeight="1">
      <c r="B1887" t="s">
        <v>3890</v>
      </c>
      <c r="C1887" s="1">
        <v>41081.197453703702</v>
      </c>
      <c r="D1887" s="4">
        <v>46359</v>
      </c>
      <c r="E1887">
        <v>46359</v>
      </c>
      <c r="F1887" t="s">
        <v>6</v>
      </c>
      <c r="G1887" s="8">
        <f>tblSalaries[[#This Row],[clean Salary (in local currency)]]*VLOOKUP(tblSalaries[[#This Row],[Currency]],tblXrate[],2,FALSE)</f>
        <v>46359</v>
      </c>
      <c r="H1887" t="s">
        <v>153</v>
      </c>
      <c r="I1887" t="s">
        <v>20</v>
      </c>
      <c r="J1887" t="s">
        <v>15</v>
      </c>
      <c r="K1887" t="str">
        <f>VLOOKUP(tblSalaries[[#This Row],[Where do you work]],tblCountries[[Actual]:[Mapping]],2,FALSE)</f>
        <v>USA</v>
      </c>
      <c r="L1887" t="s">
        <v>13</v>
      </c>
      <c r="M1887">
        <v>5</v>
      </c>
    </row>
    <row r="1888" spans="2:13" ht="15" customHeight="1">
      <c r="B1888" t="s">
        <v>3891</v>
      </c>
      <c r="C1888" s="1">
        <v>41081.198888888888</v>
      </c>
      <c r="D1888" s="4">
        <v>70000</v>
      </c>
      <c r="E1888">
        <v>70000</v>
      </c>
      <c r="F1888" t="s">
        <v>6</v>
      </c>
      <c r="G1888" s="8">
        <f>tblSalaries[[#This Row],[clean Salary (in local currency)]]*VLOOKUP(tblSalaries[[#This Row],[Currency]],tblXrate[],2,FALSE)</f>
        <v>70000</v>
      </c>
      <c r="H1888" t="s">
        <v>2007</v>
      </c>
      <c r="I1888" t="s">
        <v>20</v>
      </c>
      <c r="J1888" t="s">
        <v>15</v>
      </c>
      <c r="K1888" t="str">
        <f>VLOOKUP(tblSalaries[[#This Row],[Where do you work]],tblCountries[[Actual]:[Mapping]],2,FALSE)</f>
        <v>USA</v>
      </c>
      <c r="L1888" t="s">
        <v>9</v>
      </c>
      <c r="M1888">
        <v>10</v>
      </c>
    </row>
  </sheetData>
  <mergeCells count="1">
    <mergeCell ref="B1:E1"/>
  </mergeCells>
  <conditionalFormatting sqref="B6:M6 B1777:M1888 B1776:D1776 F1776:M1776 B1715:M1775 B1714:D1714 F1714:M1714 B1707:M1713 B1706:D1706 F1706:M1706 B1648:M1705 B1647:D1647 F1647:M1647 B1303:M1646 B1302:D1302 F1302:M1302 B1091:M1301 B1090:D1090 F1090:M1090 B1079:M1089 B1078:D1078 F1078:M1078 B1050:M1077 B1049:D1049 F1049:M1049 B874:M1048 B873:D873 F873:M873 B808:M872 B807:D807 F807:M807 B804:M806 B803:D803 F803:M803 B787:M802 B786:D786 F786:M786 B751:M785 B750:D750 F750:M750 B714:M749 B713:D713 F713:M713 B710:M712 B709:D709 F709:M709 B699:M708 B698:D698 F698:M698 B692:M697 B691:D691 F691:M691 B660:M690 B659:D659 F659:M659 B636:M658 B635:D635 F635:M635 B597:M634 B596:D596 F596:M596 B425:M595 B424:D424 F424:M424 B39:M44 B7:D38 F7:M38 B47:M47 B45:D46 F45:M46 B49:M52 B48:D48 F48:M48 B55:M59 B53:D54 F53:M54 B61:M61 B60:D60 F60:M60 B63:M79 B62:D62 F62:M62 B81:M91 B80:D80 F80:M80 B93:M101 B92:D92 F92:M92 B103:M103 B102:D102 F102:M102 B105:M139 B104:D104 F104:M104 B141:M154 B140:D140 F140:M140 B156:M158 B155:D155 F155:M155 B160:M215 B159:D159 F159:M159 B217:M241 B216:D216 F216:M216 B243:M277 B242:D242 F242:M242 B279:M309 B278:D278 F278:M278 B311:M423 B310:D310 F310:M310">
    <cfRule type="expression" dxfId="23" priority="1">
      <formula>$F6="ERR"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B1:N1887"/>
  <sheetViews>
    <sheetView showGridLines="0" topLeftCell="B6" workbookViewId="0">
      <selection activeCell="M4" sqref="M4:M137"/>
    </sheetView>
  </sheetViews>
  <sheetFormatPr defaultRowHeight="15"/>
  <cols>
    <col min="1" max="1" width="4.42578125" customWidth="1"/>
    <col min="3" max="3" width="21.42578125" bestFit="1" customWidth="1"/>
    <col min="4" max="4" width="13" customWidth="1"/>
    <col min="5" max="5" width="13.5703125" customWidth="1"/>
    <col min="6" max="6" width="7" customWidth="1"/>
    <col min="7" max="7" width="12.7109375" customWidth="1"/>
    <col min="8" max="8" width="24.42578125" customWidth="1"/>
    <col min="9" max="9" width="20" customWidth="1"/>
    <col min="10" max="11" width="15.140625" customWidth="1"/>
    <col min="12" max="13" width="28" customWidth="1"/>
    <col min="14" max="14" width="18" customWidth="1"/>
    <col min="15" max="15" width="13" customWidth="1"/>
    <col min="16" max="16" width="17.140625" customWidth="1"/>
  </cols>
  <sheetData>
    <row r="1" spans="2:14" ht="23.25">
      <c r="B1" s="25" t="s">
        <v>3994</v>
      </c>
      <c r="C1" s="25"/>
      <c r="D1" s="25"/>
      <c r="E1" s="25"/>
      <c r="G1">
        <v>12</v>
      </c>
    </row>
    <row r="3" spans="2:14">
      <c r="B3" s="3" t="s">
        <v>3995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5" spans="2:14">
      <c r="B5" t="s">
        <v>2008</v>
      </c>
      <c r="C5" t="s">
        <v>0</v>
      </c>
      <c r="D5" t="s">
        <v>1</v>
      </c>
      <c r="E5" t="s">
        <v>3978</v>
      </c>
      <c r="F5" t="s">
        <v>2</v>
      </c>
      <c r="G5" t="s">
        <v>3979</v>
      </c>
      <c r="H5" t="s">
        <v>3</v>
      </c>
      <c r="I5" t="s">
        <v>3998</v>
      </c>
      <c r="J5" t="s">
        <v>4</v>
      </c>
      <c r="K5" t="s">
        <v>4004</v>
      </c>
      <c r="L5" t="s">
        <v>5</v>
      </c>
      <c r="M5" t="s">
        <v>4019</v>
      </c>
      <c r="N5" t="s">
        <v>3996</v>
      </c>
    </row>
    <row r="6" spans="2:14" ht="15" customHeight="1">
      <c r="B6" t="s">
        <v>2009</v>
      </c>
      <c r="C6" s="1">
        <v>41054.133009259262</v>
      </c>
      <c r="D6" s="4">
        <v>5846</v>
      </c>
      <c r="E6">
        <v>5846</v>
      </c>
      <c r="F6" t="s">
        <v>6</v>
      </c>
      <c r="G6" s="8">
        <f>tblSalaries6[[#This Row],[clean Salary (in local currency)]]*VLOOKUP(tblSalaries6[[#This Row],[Currency]],tblXrate[],2,FALSE)</f>
        <v>5846</v>
      </c>
      <c r="H6" t="s">
        <v>7</v>
      </c>
      <c r="I6" t="s">
        <v>20</v>
      </c>
      <c r="J6" t="s">
        <v>8</v>
      </c>
      <c r="K6" t="str">
        <f>VLOOKUP(tblSalaries6[[#This Row],[Where do you work]],tblCountries[[Actual]:[Mapping]],2,FALSE)</f>
        <v>India</v>
      </c>
      <c r="L6" t="s">
        <v>9</v>
      </c>
      <c r="M6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7" spans="2:14" ht="15" customHeight="1">
      <c r="B7" t="s">
        <v>2010</v>
      </c>
      <c r="C7" s="1">
        <v>41054.13417824074</v>
      </c>
      <c r="D7" s="4" t="s">
        <v>10</v>
      </c>
      <c r="E7">
        <v>15000</v>
      </c>
      <c r="F7" t="s">
        <v>6</v>
      </c>
      <c r="G7" s="8">
        <f>tblSalaries6[[#This Row],[clean Salary (in local currency)]]*VLOOKUP(tblSalaries6[[#This Row],[Currency]],tblXrate[],2,FALSE)</f>
        <v>15000</v>
      </c>
      <c r="H7" t="s">
        <v>11</v>
      </c>
      <c r="I7" t="s">
        <v>488</v>
      </c>
      <c r="J7" t="s">
        <v>12</v>
      </c>
      <c r="K7" t="str">
        <f>VLOOKUP(tblSalaries6[[#This Row],[Where do you work]],tblCountries[[Actual]:[Mapping]],2,FALSE)</f>
        <v>Croatia</v>
      </c>
      <c r="L7" t="s">
        <v>13</v>
      </c>
      <c r="M7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8" spans="2:14" ht="15" customHeight="1">
      <c r="B8" t="s">
        <v>2011</v>
      </c>
      <c r="C8" s="1">
        <v>41054.136412037034</v>
      </c>
      <c r="D8" s="4">
        <v>58000</v>
      </c>
      <c r="E8">
        <v>58000</v>
      </c>
      <c r="F8" t="s">
        <v>6</v>
      </c>
      <c r="G8" s="8">
        <f>tblSalaries6[[#This Row],[clean Salary (in local currency)]]*VLOOKUP(tblSalaries6[[#This Row],[Currency]],tblXrate[],2,FALSE)</f>
        <v>58000</v>
      </c>
      <c r="H8" t="s">
        <v>14</v>
      </c>
      <c r="I8" t="s">
        <v>20</v>
      </c>
      <c r="J8" t="s">
        <v>15</v>
      </c>
      <c r="K8" t="str">
        <f>VLOOKUP(tblSalaries6[[#This Row],[Where do you work]],tblCountries[[Actual]:[Mapping]],2,FALSE)</f>
        <v>USA</v>
      </c>
      <c r="L8" t="s">
        <v>13</v>
      </c>
      <c r="M8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9" spans="2:14" ht="15" customHeight="1">
      <c r="B9" t="s">
        <v>2012</v>
      </c>
      <c r="C9" s="1">
        <v>41054.141458333332</v>
      </c>
      <c r="D9" s="4">
        <v>48000</v>
      </c>
      <c r="E9">
        <v>48000</v>
      </c>
      <c r="F9" t="s">
        <v>6</v>
      </c>
      <c r="G9" s="8">
        <f>tblSalaries6[[#This Row],[clean Salary (in local currency)]]*VLOOKUP(tblSalaries6[[#This Row],[Currency]],tblXrate[],2,FALSE)</f>
        <v>48000</v>
      </c>
      <c r="H9" t="s">
        <v>16</v>
      </c>
      <c r="I9" t="s">
        <v>488</v>
      </c>
      <c r="J9" t="s">
        <v>17</v>
      </c>
      <c r="K9" t="str">
        <f>VLOOKUP(tblSalaries6[[#This Row],[Where do you work]],tblCountries[[Actual]:[Mapping]],2,FALSE)</f>
        <v>Pakistan</v>
      </c>
      <c r="L9" t="s">
        <v>18</v>
      </c>
      <c r="M9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10" spans="2:14" ht="15" customHeight="1">
      <c r="B10" t="s">
        <v>2013</v>
      </c>
      <c r="C10" s="1">
        <v>41054.143796296295</v>
      </c>
      <c r="D10" s="4">
        <v>54000</v>
      </c>
      <c r="E10">
        <v>54000</v>
      </c>
      <c r="F10" t="s">
        <v>6</v>
      </c>
      <c r="G10" s="8">
        <f>tblSalaries6[[#This Row],[clean Salary (in local currency)]]*VLOOKUP(tblSalaries6[[#This Row],[Currency]],tblXrate[],2,FALSE)</f>
        <v>54000</v>
      </c>
      <c r="H10" t="s">
        <v>19</v>
      </c>
      <c r="I10" t="s">
        <v>279</v>
      </c>
      <c r="J10" t="s">
        <v>15</v>
      </c>
      <c r="K10" t="str">
        <f>VLOOKUP(tblSalaries6[[#This Row],[Where do you work]],tblCountries[[Actual]:[Mapping]],2,FALSE)</f>
        <v>USA</v>
      </c>
      <c r="L10" t="s">
        <v>13</v>
      </c>
      <c r="M10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11" spans="2:14" ht="15" customHeight="1">
      <c r="B11" t="s">
        <v>2014</v>
      </c>
      <c r="C11" s="1">
        <v>41054.144768518519</v>
      </c>
      <c r="D11" s="4">
        <v>41731</v>
      </c>
      <c r="E11">
        <v>41731</v>
      </c>
      <c r="F11" t="s">
        <v>6</v>
      </c>
      <c r="G11" s="8">
        <f>tblSalaries6[[#This Row],[clean Salary (in local currency)]]*VLOOKUP(tblSalaries6[[#This Row],[Currency]],tblXrate[],2,FALSE)</f>
        <v>41731</v>
      </c>
      <c r="H11" t="s">
        <v>20</v>
      </c>
      <c r="I11" t="s">
        <v>20</v>
      </c>
      <c r="J11" t="s">
        <v>21</v>
      </c>
      <c r="K11" t="str">
        <f>VLOOKUP(tblSalaries6[[#This Row],[Where do you work]],tblCountries[[Actual]:[Mapping]],2,FALSE)</f>
        <v>Iceland</v>
      </c>
      <c r="L11" t="s">
        <v>13</v>
      </c>
      <c r="M11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12" spans="2:14" ht="15" customHeight="1">
      <c r="B12" t="s">
        <v>2015</v>
      </c>
      <c r="C12" s="1">
        <v>41054.148506944446</v>
      </c>
      <c r="D12" s="4">
        <v>145000</v>
      </c>
      <c r="E12">
        <v>145000</v>
      </c>
      <c r="F12" t="s">
        <v>22</v>
      </c>
      <c r="G12" s="8">
        <f>tblSalaries6[[#This Row],[clean Salary (in local currency)]]*VLOOKUP(tblSalaries6[[#This Row],[Currency]],tblXrate[],2,FALSE)</f>
        <v>184207.91865378313</v>
      </c>
      <c r="H12" t="s">
        <v>23</v>
      </c>
      <c r="I12" t="s">
        <v>52</v>
      </c>
      <c r="J12" t="s">
        <v>24</v>
      </c>
      <c r="K12" t="str">
        <f>VLOOKUP(tblSalaries6[[#This Row],[Where do you work]],tblCountries[[Actual]:[Mapping]],2,FALSE)</f>
        <v>Germany</v>
      </c>
      <c r="L12" t="s">
        <v>25</v>
      </c>
      <c r="M12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13" spans="2:14" ht="15" customHeight="1">
      <c r="B13" t="s">
        <v>2016</v>
      </c>
      <c r="C13" s="1">
        <v>41054.15042824074</v>
      </c>
      <c r="D13" s="4">
        <v>12000</v>
      </c>
      <c r="E13">
        <v>12000</v>
      </c>
      <c r="F13" t="s">
        <v>6</v>
      </c>
      <c r="G13" s="8">
        <f>tblSalaries6[[#This Row],[clean Salary (in local currency)]]*VLOOKUP(tblSalaries6[[#This Row],[Currency]],tblXrate[],2,FALSE)</f>
        <v>12000</v>
      </c>
      <c r="H13" t="s">
        <v>26</v>
      </c>
      <c r="I13" t="s">
        <v>20</v>
      </c>
      <c r="J13" t="s">
        <v>27</v>
      </c>
      <c r="K13" t="str">
        <f>VLOOKUP(tblSalaries6[[#This Row],[Where do you work]],tblCountries[[Actual]:[Mapping]],2,FALSE)</f>
        <v>Ukraine</v>
      </c>
      <c r="L13" t="s">
        <v>13</v>
      </c>
      <c r="M13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14" spans="2:14" ht="15" customHeight="1">
      <c r="B14" t="s">
        <v>2017</v>
      </c>
      <c r="C14" s="1">
        <v>41054.150891203702</v>
      </c>
      <c r="D14" s="4" t="s">
        <v>28</v>
      </c>
      <c r="E14">
        <v>44000</v>
      </c>
      <c r="F14" t="s">
        <v>6</v>
      </c>
      <c r="G14" s="8">
        <f>tblSalaries6[[#This Row],[clean Salary (in local currency)]]*VLOOKUP(tblSalaries6[[#This Row],[Currency]],tblXrate[],2,FALSE)</f>
        <v>44000</v>
      </c>
      <c r="H14" t="s">
        <v>29</v>
      </c>
      <c r="I14" t="s">
        <v>4001</v>
      </c>
      <c r="J14" t="s">
        <v>30</v>
      </c>
      <c r="K14" t="str">
        <f>VLOOKUP(tblSalaries6[[#This Row],[Where do you work]],tblCountries[[Actual]:[Mapping]],2,FALSE)</f>
        <v>Portugal</v>
      </c>
      <c r="L14" t="s">
        <v>25</v>
      </c>
      <c r="M14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15" spans="2:14" ht="15" customHeight="1">
      <c r="B15" t="s">
        <v>2018</v>
      </c>
      <c r="C15" s="1">
        <v>41054.152048611111</v>
      </c>
      <c r="D15" s="4" t="s">
        <v>31</v>
      </c>
      <c r="E15">
        <v>1152000</v>
      </c>
      <c r="F15" t="s">
        <v>32</v>
      </c>
      <c r="G15" s="8">
        <f>tblSalaries6[[#This Row],[clean Salary (in local currency)]]*VLOOKUP(tblSalaries6[[#This Row],[Currency]],tblXrate[],2,FALSE)</f>
        <v>12227.430201752599</v>
      </c>
      <c r="H15" t="s">
        <v>33</v>
      </c>
      <c r="I15" t="s">
        <v>310</v>
      </c>
      <c r="J15" t="s">
        <v>17</v>
      </c>
      <c r="K15" t="str">
        <f>VLOOKUP(tblSalaries6[[#This Row],[Where do you work]],tblCountries[[Actual]:[Mapping]],2,FALSE)</f>
        <v>Pakistan</v>
      </c>
      <c r="L15" t="s">
        <v>13</v>
      </c>
      <c r="M15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16" spans="2:14" ht="15" customHeight="1">
      <c r="B16" t="s">
        <v>2019</v>
      </c>
      <c r="C16" s="1">
        <v>41054.155381944445</v>
      </c>
      <c r="D16" s="4" t="s">
        <v>34</v>
      </c>
      <c r="E16">
        <v>51650</v>
      </c>
      <c r="F16" t="s">
        <v>22</v>
      </c>
      <c r="G16" s="8">
        <f>tblSalaries6[[#This Row],[clean Salary (in local currency)]]*VLOOKUP(tblSalaries6[[#This Row],[Currency]],tblXrate[],2,FALSE)</f>
        <v>65616.131023916547</v>
      </c>
      <c r="H16" t="s">
        <v>35</v>
      </c>
      <c r="I16" t="s">
        <v>67</v>
      </c>
      <c r="J16" t="s">
        <v>36</v>
      </c>
      <c r="K16" t="str">
        <f>VLOOKUP(tblSalaries6[[#This Row],[Where do you work]],tblCountries[[Actual]:[Mapping]],2,FALSE)</f>
        <v>Ireland</v>
      </c>
      <c r="L16" t="s">
        <v>18</v>
      </c>
      <c r="M16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17" spans="2:13" ht="15" customHeight="1">
      <c r="B17" t="s">
        <v>2020</v>
      </c>
      <c r="C17" s="1">
        <v>41054.155509259261</v>
      </c>
      <c r="D17" s="4">
        <v>14000</v>
      </c>
      <c r="E17">
        <v>14000</v>
      </c>
      <c r="F17" t="s">
        <v>6</v>
      </c>
      <c r="G17" s="8">
        <f>tblSalaries6[[#This Row],[clean Salary (in local currency)]]*VLOOKUP(tblSalaries6[[#This Row],[Currency]],tblXrate[],2,FALSE)</f>
        <v>14000</v>
      </c>
      <c r="H17" t="s">
        <v>37</v>
      </c>
      <c r="I17" t="s">
        <v>279</v>
      </c>
      <c r="J17" t="s">
        <v>38</v>
      </c>
      <c r="K17" t="str">
        <f>VLOOKUP(tblSalaries6[[#This Row],[Where do you work]],tblCountries[[Actual]:[Mapping]],2,FALSE)</f>
        <v>Hungary</v>
      </c>
      <c r="L17" t="s">
        <v>9</v>
      </c>
      <c r="M17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18" spans="2:13" ht="15" customHeight="1">
      <c r="B18" t="s">
        <v>2021</v>
      </c>
      <c r="C18" s="1">
        <v>41054.158946759257</v>
      </c>
      <c r="D18" s="4" t="s">
        <v>39</v>
      </c>
      <c r="E18">
        <v>749000</v>
      </c>
      <c r="F18" t="s">
        <v>40</v>
      </c>
      <c r="G18" s="8">
        <f>tblSalaries6[[#This Row],[clean Salary (in local currency)]]*VLOOKUP(tblSalaries6[[#This Row],[Currency]],tblXrate[],2,FALSE)</f>
        <v>13338.129598894484</v>
      </c>
      <c r="H18" t="s">
        <v>41</v>
      </c>
      <c r="I18" t="s">
        <v>20</v>
      </c>
      <c r="J18" t="s">
        <v>8</v>
      </c>
      <c r="K18" t="str">
        <f>VLOOKUP(tblSalaries6[[#This Row],[Where do you work]],tblCountries[[Actual]:[Mapping]],2,FALSE)</f>
        <v>India</v>
      </c>
      <c r="L18" t="s">
        <v>13</v>
      </c>
      <c r="M18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19" spans="2:13" ht="15" customHeight="1">
      <c r="B19" t="s">
        <v>2022</v>
      </c>
      <c r="C19" s="1">
        <v>41054.160393518519</v>
      </c>
      <c r="D19" s="4">
        <v>49000</v>
      </c>
      <c r="E19">
        <v>49000</v>
      </c>
      <c r="F19" t="s">
        <v>6</v>
      </c>
      <c r="G19" s="8">
        <f>tblSalaries6[[#This Row],[clean Salary (in local currency)]]*VLOOKUP(tblSalaries6[[#This Row],[Currency]],tblXrate[],2,FALSE)</f>
        <v>49000</v>
      </c>
      <c r="H19" t="s">
        <v>42</v>
      </c>
      <c r="I19" t="s">
        <v>20</v>
      </c>
      <c r="J19" t="s">
        <v>15</v>
      </c>
      <c r="K19" t="str">
        <f>VLOOKUP(tblSalaries6[[#This Row],[Where do you work]],tblCountries[[Actual]:[Mapping]],2,FALSE)</f>
        <v>USA</v>
      </c>
      <c r="L19" t="s">
        <v>13</v>
      </c>
      <c r="M19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20" spans="2:13" ht="15" customHeight="1">
      <c r="B20" t="s">
        <v>2023</v>
      </c>
      <c r="C20" s="1">
        <v>41054.162060185183</v>
      </c>
      <c r="D20" s="4">
        <v>85000</v>
      </c>
      <c r="E20">
        <v>85000</v>
      </c>
      <c r="F20" t="s">
        <v>6</v>
      </c>
      <c r="G20" s="8">
        <f>tblSalaries6[[#This Row],[clean Salary (in local currency)]]*VLOOKUP(tblSalaries6[[#This Row],[Currency]],tblXrate[],2,FALSE)</f>
        <v>85000</v>
      </c>
      <c r="H20" t="s">
        <v>43</v>
      </c>
      <c r="I20" t="s">
        <v>279</v>
      </c>
      <c r="J20" t="s">
        <v>15</v>
      </c>
      <c r="K20" t="str">
        <f>VLOOKUP(tblSalaries6[[#This Row],[Where do you work]],tblCountries[[Actual]:[Mapping]],2,FALSE)</f>
        <v>USA</v>
      </c>
      <c r="L20" t="s">
        <v>25</v>
      </c>
      <c r="M20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21" spans="2:13" ht="15" customHeight="1">
      <c r="B21" t="s">
        <v>2024</v>
      </c>
      <c r="C21" s="1">
        <v>41054.164351851854</v>
      </c>
      <c r="D21" s="4">
        <v>75000</v>
      </c>
      <c r="E21">
        <v>75000</v>
      </c>
      <c r="F21" t="s">
        <v>6</v>
      </c>
      <c r="G21" s="8">
        <f>tblSalaries6[[#This Row],[clean Salary (in local currency)]]*VLOOKUP(tblSalaries6[[#This Row],[Currency]],tblXrate[],2,FALSE)</f>
        <v>75000</v>
      </c>
      <c r="H21" t="s">
        <v>44</v>
      </c>
      <c r="I21" t="s">
        <v>279</v>
      </c>
      <c r="J21" t="s">
        <v>15</v>
      </c>
      <c r="K21" t="str">
        <f>VLOOKUP(tblSalaries6[[#This Row],[Where do you work]],tblCountries[[Actual]:[Mapping]],2,FALSE)</f>
        <v>USA</v>
      </c>
      <c r="L21" t="s">
        <v>13</v>
      </c>
      <c r="M21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22" spans="2:13" ht="15" customHeight="1">
      <c r="B22" t="s">
        <v>2025</v>
      </c>
      <c r="C22" s="1">
        <v>41054.173738425925</v>
      </c>
      <c r="D22" s="4">
        <v>107000</v>
      </c>
      <c r="E22">
        <v>107000</v>
      </c>
      <c r="F22" t="s">
        <v>6</v>
      </c>
      <c r="G22" s="8">
        <f>tblSalaries6[[#This Row],[clean Salary (in local currency)]]*VLOOKUP(tblSalaries6[[#This Row],[Currency]],tblXrate[],2,FALSE)</f>
        <v>107000</v>
      </c>
      <c r="H22" t="s">
        <v>45</v>
      </c>
      <c r="I22" t="s">
        <v>52</v>
      </c>
      <c r="J22" t="s">
        <v>46</v>
      </c>
      <c r="K22" t="str">
        <f>VLOOKUP(tblSalaries6[[#This Row],[Where do you work]],tblCountries[[Actual]:[Mapping]],2,FALSE)</f>
        <v>Switzerland</v>
      </c>
      <c r="L22" t="s">
        <v>9</v>
      </c>
      <c r="M22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23" spans="2:13" ht="15" customHeight="1">
      <c r="B23" t="s">
        <v>2026</v>
      </c>
      <c r="C23" s="1">
        <v>41054.174120370371</v>
      </c>
      <c r="D23" s="4">
        <v>45000</v>
      </c>
      <c r="E23">
        <v>45000</v>
      </c>
      <c r="F23" t="s">
        <v>6</v>
      </c>
      <c r="G23" s="8">
        <f>tblSalaries6[[#This Row],[clean Salary (in local currency)]]*VLOOKUP(tblSalaries6[[#This Row],[Currency]],tblXrate[],2,FALSE)</f>
        <v>45000</v>
      </c>
      <c r="H23" t="s">
        <v>47</v>
      </c>
      <c r="I23" t="s">
        <v>3999</v>
      </c>
      <c r="J23" t="s">
        <v>48</v>
      </c>
      <c r="K23" t="str">
        <f>VLOOKUP(tblSalaries6[[#This Row],[Where do you work]],tblCountries[[Actual]:[Mapping]],2,FALSE)</f>
        <v>South Africa</v>
      </c>
      <c r="L23" t="s">
        <v>13</v>
      </c>
      <c r="M23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24" spans="2:13" ht="15" customHeight="1">
      <c r="B24" t="s">
        <v>2027</v>
      </c>
      <c r="C24" s="1">
        <v>41054.178148148145</v>
      </c>
      <c r="D24" s="4">
        <v>550000</v>
      </c>
      <c r="E24">
        <v>550000</v>
      </c>
      <c r="F24" t="s">
        <v>40</v>
      </c>
      <c r="G24" s="8">
        <f>tblSalaries6[[#This Row],[clean Salary (in local currency)]]*VLOOKUP(tblSalaries6[[#This Row],[Currency]],tblXrate[],2,FALSE)</f>
        <v>9794.354178093412</v>
      </c>
      <c r="H24" t="s">
        <v>49</v>
      </c>
      <c r="I24" t="s">
        <v>52</v>
      </c>
      <c r="J24" t="s">
        <v>8</v>
      </c>
      <c r="K24" t="str">
        <f>VLOOKUP(tblSalaries6[[#This Row],[Where do you work]],tblCountries[[Actual]:[Mapping]],2,FALSE)</f>
        <v>India</v>
      </c>
      <c r="L24" t="s">
        <v>18</v>
      </c>
      <c r="M24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25" spans="2:13" ht="15" customHeight="1">
      <c r="B25" t="s">
        <v>2028</v>
      </c>
      <c r="C25" s="1">
        <v>41054.180115740739</v>
      </c>
      <c r="D25" s="4">
        <v>50000</v>
      </c>
      <c r="E25">
        <v>50000</v>
      </c>
      <c r="F25" t="s">
        <v>6</v>
      </c>
      <c r="G25" s="8">
        <f>tblSalaries6[[#This Row],[clean Salary (in local currency)]]*VLOOKUP(tblSalaries6[[#This Row],[Currency]],tblXrate[],2,FALSE)</f>
        <v>50000</v>
      </c>
      <c r="H25" t="s">
        <v>50</v>
      </c>
      <c r="I25" t="s">
        <v>52</v>
      </c>
      <c r="J25" t="s">
        <v>8</v>
      </c>
      <c r="K25" t="str">
        <f>VLOOKUP(tblSalaries6[[#This Row],[Where do you work]],tblCountries[[Actual]:[Mapping]],2,FALSE)</f>
        <v>India</v>
      </c>
      <c r="L25" t="s">
        <v>25</v>
      </c>
      <c r="M25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26" spans="2:13" ht="15" customHeight="1">
      <c r="B26" t="s">
        <v>2029</v>
      </c>
      <c r="C26" s="1">
        <v>41054.183344907404</v>
      </c>
      <c r="D26" s="4">
        <v>13500</v>
      </c>
      <c r="E26">
        <v>13500</v>
      </c>
      <c r="F26" t="s">
        <v>6</v>
      </c>
      <c r="G26" s="8">
        <f>tblSalaries6[[#This Row],[clean Salary (in local currency)]]*VLOOKUP(tblSalaries6[[#This Row],[Currency]],tblXrate[],2,FALSE)</f>
        <v>13500</v>
      </c>
      <c r="H26" t="s">
        <v>51</v>
      </c>
      <c r="I26" t="s">
        <v>52</v>
      </c>
      <c r="J26" t="s">
        <v>8</v>
      </c>
      <c r="K26" t="str">
        <f>VLOOKUP(tblSalaries6[[#This Row],[Where do you work]],tblCountries[[Actual]:[Mapping]],2,FALSE)</f>
        <v>India</v>
      </c>
      <c r="L26" t="s">
        <v>9</v>
      </c>
      <c r="M26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27" spans="2:13" ht="15" customHeight="1">
      <c r="B27" t="s">
        <v>2030</v>
      </c>
      <c r="C27" s="1">
        <v>41054.183472222219</v>
      </c>
      <c r="D27" s="4">
        <v>96000</v>
      </c>
      <c r="E27">
        <v>96000</v>
      </c>
      <c r="F27" t="s">
        <v>6</v>
      </c>
      <c r="G27" s="8">
        <f>tblSalaries6[[#This Row],[clean Salary (in local currency)]]*VLOOKUP(tblSalaries6[[#This Row],[Currency]],tblXrate[],2,FALSE)</f>
        <v>96000</v>
      </c>
      <c r="H27" t="s">
        <v>20</v>
      </c>
      <c r="I27" t="s">
        <v>20</v>
      </c>
      <c r="J27" t="s">
        <v>15</v>
      </c>
      <c r="K27" t="str">
        <f>VLOOKUP(tblSalaries6[[#This Row],[Where do you work]],tblCountries[[Actual]:[Mapping]],2,FALSE)</f>
        <v>USA</v>
      </c>
      <c r="L27" t="s">
        <v>18</v>
      </c>
      <c r="M27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28" spans="2:13" ht="15" customHeight="1">
      <c r="B28" t="s">
        <v>2031</v>
      </c>
      <c r="C28" s="1">
        <v>41054.188668981478</v>
      </c>
      <c r="D28" s="4">
        <v>1000000</v>
      </c>
      <c r="E28">
        <v>1000000</v>
      </c>
      <c r="F28" t="s">
        <v>40</v>
      </c>
      <c r="G28" s="8">
        <f>tblSalaries6[[#This Row],[clean Salary (in local currency)]]*VLOOKUP(tblSalaries6[[#This Row],[Currency]],tblXrate[],2,FALSE)</f>
        <v>17807.916687442568</v>
      </c>
      <c r="H28" t="s">
        <v>52</v>
      </c>
      <c r="I28" t="s">
        <v>52</v>
      </c>
      <c r="J28" t="s">
        <v>8</v>
      </c>
      <c r="K28" t="str">
        <f>VLOOKUP(tblSalaries6[[#This Row],[Where do you work]],tblCountries[[Actual]:[Mapping]],2,FALSE)</f>
        <v>India</v>
      </c>
      <c r="L28" t="s">
        <v>9</v>
      </c>
      <c r="M28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29" spans="2:13" ht="15" customHeight="1">
      <c r="B29" t="s">
        <v>2032</v>
      </c>
      <c r="C29" s="1">
        <v>41054.189456018517</v>
      </c>
      <c r="D29" s="4">
        <v>75000</v>
      </c>
      <c r="E29">
        <v>75000</v>
      </c>
      <c r="F29" t="s">
        <v>6</v>
      </c>
      <c r="G29" s="8">
        <f>tblSalaries6[[#This Row],[clean Salary (in local currency)]]*VLOOKUP(tblSalaries6[[#This Row],[Currency]],tblXrate[],2,FALSE)</f>
        <v>75000</v>
      </c>
      <c r="H29" t="s">
        <v>53</v>
      </c>
      <c r="I29" t="s">
        <v>4001</v>
      </c>
      <c r="J29" t="s">
        <v>15</v>
      </c>
      <c r="K29" t="str">
        <f>VLOOKUP(tblSalaries6[[#This Row],[Where do you work]],tblCountries[[Actual]:[Mapping]],2,FALSE)</f>
        <v>USA</v>
      </c>
      <c r="L29" t="s">
        <v>9</v>
      </c>
      <c r="M29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30" spans="2:13" ht="15" customHeight="1">
      <c r="B30" t="s">
        <v>2033</v>
      </c>
      <c r="C30" s="1">
        <v>41054.197118055556</v>
      </c>
      <c r="D30" s="4" t="s">
        <v>54</v>
      </c>
      <c r="E30">
        <v>40000</v>
      </c>
      <c r="F30" t="s">
        <v>6</v>
      </c>
      <c r="G30" s="8">
        <f>tblSalaries6[[#This Row],[clean Salary (in local currency)]]*VLOOKUP(tblSalaries6[[#This Row],[Currency]],tblXrate[],2,FALSE)</f>
        <v>40000</v>
      </c>
      <c r="H30" t="s">
        <v>55</v>
      </c>
      <c r="I30" t="s">
        <v>52</v>
      </c>
      <c r="J30" t="s">
        <v>15</v>
      </c>
      <c r="K30" t="str">
        <f>VLOOKUP(tblSalaries6[[#This Row],[Where do you work]],tblCountries[[Actual]:[Mapping]],2,FALSE)</f>
        <v>USA</v>
      </c>
      <c r="L30" t="s">
        <v>18</v>
      </c>
      <c r="M30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31" spans="2:13" ht="15" customHeight="1">
      <c r="B31" t="s">
        <v>2034</v>
      </c>
      <c r="C31" s="1">
        <v>41054.197928240741</v>
      </c>
      <c r="D31" s="4">
        <v>60000</v>
      </c>
      <c r="E31">
        <v>60000</v>
      </c>
      <c r="F31" t="s">
        <v>6</v>
      </c>
      <c r="G31" s="8">
        <f>tblSalaries6[[#This Row],[clean Salary (in local currency)]]*VLOOKUP(tblSalaries6[[#This Row],[Currency]],tblXrate[],2,FALSE)</f>
        <v>60000</v>
      </c>
      <c r="H31" t="s">
        <v>57</v>
      </c>
      <c r="I31" t="s">
        <v>20</v>
      </c>
      <c r="J31" t="s">
        <v>15</v>
      </c>
      <c r="K31" t="str">
        <f>VLOOKUP(tblSalaries6[[#This Row],[Where do you work]],tblCountries[[Actual]:[Mapping]],2,FALSE)</f>
        <v>USA</v>
      </c>
      <c r="L31" t="s">
        <v>13</v>
      </c>
      <c r="M31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32" spans="2:13" ht="15" customHeight="1">
      <c r="B32" t="s">
        <v>2035</v>
      </c>
      <c r="C32" s="1">
        <v>41054.200381944444</v>
      </c>
      <c r="D32" s="4">
        <v>2700</v>
      </c>
      <c r="E32">
        <v>32400</v>
      </c>
      <c r="F32" t="s">
        <v>22</v>
      </c>
      <c r="G32" s="8">
        <f>tblSalaries6[[#This Row],[clean Salary (in local currency)]]*VLOOKUP(tblSalaries6[[#This Row],[Currency]],tblXrate[],2,FALSE)</f>
        <v>41160.941823328096</v>
      </c>
      <c r="H32" t="s">
        <v>58</v>
      </c>
      <c r="I32" t="s">
        <v>52</v>
      </c>
      <c r="J32" t="s">
        <v>59</v>
      </c>
      <c r="K32" t="str">
        <f>VLOOKUP(tblSalaries6[[#This Row],[Where do you work]],tblCountries[[Actual]:[Mapping]],2,FALSE)</f>
        <v>Belgium</v>
      </c>
      <c r="L32" t="s">
        <v>9</v>
      </c>
      <c r="M32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33" spans="2:13" ht="15" customHeight="1">
      <c r="B33" t="s">
        <v>2036</v>
      </c>
      <c r="C33" s="1">
        <v>41054.203043981484</v>
      </c>
      <c r="D33" s="4" t="s">
        <v>60</v>
      </c>
      <c r="E33">
        <v>900000</v>
      </c>
      <c r="F33" t="s">
        <v>40</v>
      </c>
      <c r="G33" s="8">
        <f>tblSalaries6[[#This Row],[clean Salary (in local currency)]]*VLOOKUP(tblSalaries6[[#This Row],[Currency]],tblXrate[],2,FALSE)</f>
        <v>16027.125018698311</v>
      </c>
      <c r="H33" t="s">
        <v>61</v>
      </c>
      <c r="I33" t="s">
        <v>279</v>
      </c>
      <c r="J33" t="s">
        <v>8</v>
      </c>
      <c r="K33" t="str">
        <f>VLOOKUP(tblSalaries6[[#This Row],[Where do you work]],tblCountries[[Actual]:[Mapping]],2,FALSE)</f>
        <v>India</v>
      </c>
      <c r="L33" t="s">
        <v>25</v>
      </c>
      <c r="M33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34" spans="2:13" ht="15" customHeight="1">
      <c r="B34" t="s">
        <v>2037</v>
      </c>
      <c r="C34" s="1">
        <v>41054.205266203702</v>
      </c>
      <c r="D34" s="4" t="s">
        <v>62</v>
      </c>
      <c r="E34">
        <v>600000</v>
      </c>
      <c r="F34" t="s">
        <v>40</v>
      </c>
      <c r="G34" s="8">
        <f>tblSalaries6[[#This Row],[clean Salary (in local currency)]]*VLOOKUP(tblSalaries6[[#This Row],[Currency]],tblXrate[],2,FALSE)</f>
        <v>10684.750012465542</v>
      </c>
      <c r="H34" t="s">
        <v>63</v>
      </c>
      <c r="I34" t="s">
        <v>52</v>
      </c>
      <c r="J34" t="s">
        <v>8</v>
      </c>
      <c r="K34" t="str">
        <f>VLOOKUP(tblSalaries6[[#This Row],[Where do you work]],tblCountries[[Actual]:[Mapping]],2,FALSE)</f>
        <v>India</v>
      </c>
      <c r="L34" t="s">
        <v>9</v>
      </c>
      <c r="M34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35" spans="2:13" ht="15" customHeight="1">
      <c r="B35" t="s">
        <v>2038</v>
      </c>
      <c r="C35" s="1">
        <v>41054.205416666664</v>
      </c>
      <c r="D35" s="4">
        <v>41000</v>
      </c>
      <c r="E35">
        <v>41000</v>
      </c>
      <c r="F35" t="s">
        <v>6</v>
      </c>
      <c r="G35" s="8">
        <f>tblSalaries6[[#This Row],[clean Salary (in local currency)]]*VLOOKUP(tblSalaries6[[#This Row],[Currency]],tblXrate[],2,FALSE)</f>
        <v>41000</v>
      </c>
      <c r="H35" t="s">
        <v>64</v>
      </c>
      <c r="I35" t="s">
        <v>52</v>
      </c>
      <c r="J35" t="s">
        <v>65</v>
      </c>
      <c r="K35" t="str">
        <f>VLOOKUP(tblSalaries6[[#This Row],[Where do you work]],tblCountries[[Actual]:[Mapping]],2,FALSE)</f>
        <v>Russia</v>
      </c>
      <c r="L35" t="s">
        <v>13</v>
      </c>
      <c r="M35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36" spans="2:13" ht="15" customHeight="1">
      <c r="B36" t="s">
        <v>2039</v>
      </c>
      <c r="C36" s="1">
        <v>41054.206319444442</v>
      </c>
      <c r="D36" s="4" t="s">
        <v>66</v>
      </c>
      <c r="E36">
        <v>360000</v>
      </c>
      <c r="F36" t="s">
        <v>40</v>
      </c>
      <c r="G36" s="8">
        <f>tblSalaries6[[#This Row],[clean Salary (in local currency)]]*VLOOKUP(tblSalaries6[[#This Row],[Currency]],tblXrate[],2,FALSE)</f>
        <v>6410.8500074793246</v>
      </c>
      <c r="H36" t="s">
        <v>67</v>
      </c>
      <c r="I36" t="s">
        <v>67</v>
      </c>
      <c r="J36" t="s">
        <v>8</v>
      </c>
      <c r="K36" t="str">
        <f>VLOOKUP(tblSalaries6[[#This Row],[Where do you work]],tblCountries[[Actual]:[Mapping]],2,FALSE)</f>
        <v>India</v>
      </c>
      <c r="L36" t="s">
        <v>9</v>
      </c>
      <c r="M36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37" spans="2:13" ht="15" customHeight="1">
      <c r="B37" t="s">
        <v>2040</v>
      </c>
      <c r="C37" s="1">
        <v>41054.207465277781</v>
      </c>
      <c r="D37" s="4" t="s">
        <v>68</v>
      </c>
      <c r="E37">
        <v>35000</v>
      </c>
      <c r="F37" t="s">
        <v>69</v>
      </c>
      <c r="G37" s="8">
        <f>tblSalaries6[[#This Row],[clean Salary (in local currency)]]*VLOOKUP(tblSalaries6[[#This Row],[Currency]],tblXrate[],2,FALSE)</f>
        <v>55166.239522354947</v>
      </c>
      <c r="H37" t="s">
        <v>70</v>
      </c>
      <c r="I37" t="s">
        <v>20</v>
      </c>
      <c r="J37" t="s">
        <v>71</v>
      </c>
      <c r="K37" t="str">
        <f>VLOOKUP(tblSalaries6[[#This Row],[Where do you work]],tblCountries[[Actual]:[Mapping]],2,FALSE)</f>
        <v>UK</v>
      </c>
      <c r="L37" t="s">
        <v>13</v>
      </c>
      <c r="M37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38" spans="2:13" ht="15" customHeight="1">
      <c r="B38" t="s">
        <v>2041</v>
      </c>
      <c r="C38" s="1">
        <v>41054.209131944444</v>
      </c>
      <c r="D38" s="4" t="s">
        <v>74</v>
      </c>
      <c r="E38">
        <v>19200</v>
      </c>
      <c r="F38" t="s">
        <v>6</v>
      </c>
      <c r="G38" s="8">
        <f>tblSalaries6[[#This Row],[clean Salary (in local currency)]]*VLOOKUP(tblSalaries6[[#This Row],[Currency]],tblXrate[],2,FALSE)</f>
        <v>19200</v>
      </c>
      <c r="H38" t="s">
        <v>20</v>
      </c>
      <c r="I38" t="s">
        <v>20</v>
      </c>
      <c r="J38" t="s">
        <v>75</v>
      </c>
      <c r="K38" t="str">
        <f>VLOOKUP(tblSalaries6[[#This Row],[Where do you work]],tblCountries[[Actual]:[Mapping]],2,FALSE)</f>
        <v>Poland</v>
      </c>
      <c r="L38" t="s">
        <v>18</v>
      </c>
      <c r="M38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39" spans="2:13" ht="15" customHeight="1">
      <c r="B39" t="s">
        <v>2042</v>
      </c>
      <c r="C39" s="1">
        <v>41054.21125</v>
      </c>
      <c r="D39" s="4">
        <v>500000</v>
      </c>
      <c r="E39">
        <v>500000</v>
      </c>
      <c r="F39" t="s">
        <v>40</v>
      </c>
      <c r="G39" s="8">
        <f>tblSalaries6[[#This Row],[clean Salary (in local currency)]]*VLOOKUP(tblSalaries6[[#This Row],[Currency]],tblXrate[],2,FALSE)</f>
        <v>8903.9583437212841</v>
      </c>
      <c r="H39" t="s">
        <v>76</v>
      </c>
      <c r="I39" t="s">
        <v>356</v>
      </c>
      <c r="J39" t="s">
        <v>8</v>
      </c>
      <c r="K39" t="str">
        <f>VLOOKUP(tblSalaries6[[#This Row],[Where do you work]],tblCountries[[Actual]:[Mapping]],2,FALSE)</f>
        <v>India</v>
      </c>
      <c r="L39" t="s">
        <v>13</v>
      </c>
      <c r="M39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40" spans="2:13" ht="15" customHeight="1">
      <c r="B40" t="s">
        <v>2043</v>
      </c>
      <c r="C40" s="1">
        <v>41054.213553240741</v>
      </c>
      <c r="D40" s="4">
        <v>150000</v>
      </c>
      <c r="E40">
        <v>150000</v>
      </c>
      <c r="F40" t="s">
        <v>6</v>
      </c>
      <c r="G40" s="8">
        <f>tblSalaries6[[#This Row],[clean Salary (in local currency)]]*VLOOKUP(tblSalaries6[[#This Row],[Currency]],tblXrate[],2,FALSE)</f>
        <v>150000</v>
      </c>
      <c r="H40" t="s">
        <v>77</v>
      </c>
      <c r="I40" t="s">
        <v>52</v>
      </c>
      <c r="J40" t="s">
        <v>15</v>
      </c>
      <c r="K40" t="str">
        <f>VLOOKUP(tblSalaries6[[#This Row],[Where do you work]],tblCountries[[Actual]:[Mapping]],2,FALSE)</f>
        <v>USA</v>
      </c>
      <c r="L40" t="s">
        <v>18</v>
      </c>
      <c r="M40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41" spans="2:13" ht="15" customHeight="1">
      <c r="B41" t="s">
        <v>2044</v>
      </c>
      <c r="C41" s="1">
        <v>41054.215613425928</v>
      </c>
      <c r="D41" s="4">
        <v>69000</v>
      </c>
      <c r="E41">
        <v>69000</v>
      </c>
      <c r="F41" t="s">
        <v>6</v>
      </c>
      <c r="G41" s="8">
        <f>tblSalaries6[[#This Row],[clean Salary (in local currency)]]*VLOOKUP(tblSalaries6[[#This Row],[Currency]],tblXrate[],2,FALSE)</f>
        <v>69000</v>
      </c>
      <c r="H41" t="s">
        <v>78</v>
      </c>
      <c r="I41" t="s">
        <v>279</v>
      </c>
      <c r="J41" t="s">
        <v>15</v>
      </c>
      <c r="K41" t="str">
        <f>VLOOKUP(tblSalaries6[[#This Row],[Where do you work]],tblCountries[[Actual]:[Mapping]],2,FALSE)</f>
        <v>USA</v>
      </c>
      <c r="L41" t="s">
        <v>9</v>
      </c>
      <c r="M41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42" spans="2:13" ht="15" customHeight="1">
      <c r="B42" t="s">
        <v>2045</v>
      </c>
      <c r="C42" s="1">
        <v>41054.216400462959</v>
      </c>
      <c r="D42" s="4">
        <v>30000</v>
      </c>
      <c r="E42">
        <v>30000</v>
      </c>
      <c r="F42" t="s">
        <v>6</v>
      </c>
      <c r="G42" s="8">
        <f>tblSalaries6[[#This Row],[clean Salary (in local currency)]]*VLOOKUP(tblSalaries6[[#This Row],[Currency]],tblXrate[],2,FALSE)</f>
        <v>30000</v>
      </c>
      <c r="H42" t="s">
        <v>79</v>
      </c>
      <c r="I42" t="s">
        <v>356</v>
      </c>
      <c r="J42" t="s">
        <v>15</v>
      </c>
      <c r="K42" t="str">
        <f>VLOOKUP(tblSalaries6[[#This Row],[Where do you work]],tblCountries[[Actual]:[Mapping]],2,FALSE)</f>
        <v>USA</v>
      </c>
      <c r="L42" t="s">
        <v>18</v>
      </c>
      <c r="M42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43" spans="2:13" ht="15" customHeight="1">
      <c r="B43" t="s">
        <v>2046</v>
      </c>
      <c r="C43" s="1">
        <v>41054.217939814815</v>
      </c>
      <c r="D43" s="4" t="s">
        <v>80</v>
      </c>
      <c r="E43">
        <v>400000</v>
      </c>
      <c r="F43" t="s">
        <v>40</v>
      </c>
      <c r="G43" s="8">
        <f>tblSalaries6[[#This Row],[clean Salary (in local currency)]]*VLOOKUP(tblSalaries6[[#This Row],[Currency]],tblXrate[],2,FALSE)</f>
        <v>7123.1666749770275</v>
      </c>
      <c r="H43" t="s">
        <v>81</v>
      </c>
      <c r="I43" t="s">
        <v>52</v>
      </c>
      <c r="J43" t="s">
        <v>8</v>
      </c>
      <c r="K43" t="str">
        <f>VLOOKUP(tblSalaries6[[#This Row],[Where do you work]],tblCountries[[Actual]:[Mapping]],2,FALSE)</f>
        <v>India</v>
      </c>
      <c r="L43" t="s">
        <v>9</v>
      </c>
      <c r="M43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44" spans="2:13" ht="15" customHeight="1">
      <c r="B44" t="s">
        <v>2047</v>
      </c>
      <c r="C44" s="1">
        <v>41054.221388888887</v>
      </c>
      <c r="D44" s="4">
        <v>70000</v>
      </c>
      <c r="E44">
        <v>70000</v>
      </c>
      <c r="F44" t="s">
        <v>82</v>
      </c>
      <c r="G44" s="8">
        <f>tblSalaries6[[#This Row],[clean Salary (in local currency)]]*VLOOKUP(tblSalaries6[[#This Row],[Currency]],tblXrate[],2,FALSE)</f>
        <v>71393.675948184507</v>
      </c>
      <c r="H44" t="s">
        <v>83</v>
      </c>
      <c r="I44" t="s">
        <v>356</v>
      </c>
      <c r="J44" t="s">
        <v>84</v>
      </c>
      <c r="K44" t="str">
        <f>VLOOKUP(tblSalaries6[[#This Row],[Where do you work]],tblCountries[[Actual]:[Mapping]],2,FALSE)</f>
        <v>Australia</v>
      </c>
      <c r="L44" t="s">
        <v>18</v>
      </c>
      <c r="M44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45" spans="2:13" ht="15" customHeight="1">
      <c r="B45" t="s">
        <v>2048</v>
      </c>
      <c r="C45" s="1">
        <v>41054.222337962965</v>
      </c>
      <c r="D45" s="4">
        <v>14500</v>
      </c>
      <c r="E45">
        <v>14500</v>
      </c>
      <c r="F45" t="s">
        <v>6</v>
      </c>
      <c r="G45" s="8">
        <f>tblSalaries6[[#This Row],[clean Salary (in local currency)]]*VLOOKUP(tblSalaries6[[#This Row],[Currency]],tblXrate[],2,FALSE)</f>
        <v>14500</v>
      </c>
      <c r="H45" t="s">
        <v>85</v>
      </c>
      <c r="I45" t="s">
        <v>20</v>
      </c>
      <c r="J45" t="s">
        <v>8</v>
      </c>
      <c r="K45" t="str">
        <f>VLOOKUP(tblSalaries6[[#This Row],[Where do you work]],tblCountries[[Actual]:[Mapping]],2,FALSE)</f>
        <v>India</v>
      </c>
      <c r="L45" t="s">
        <v>9</v>
      </c>
      <c r="M45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46" spans="2:13" ht="15" customHeight="1">
      <c r="B46" t="s">
        <v>2049</v>
      </c>
      <c r="C46" s="1">
        <v>41054.229618055557</v>
      </c>
      <c r="D46" s="4">
        <v>70000</v>
      </c>
      <c r="E46">
        <v>70000</v>
      </c>
      <c r="F46" t="s">
        <v>86</v>
      </c>
      <c r="G46" s="8">
        <f>tblSalaries6[[#This Row],[clean Salary (in local currency)]]*VLOOKUP(tblSalaries6[[#This Row],[Currency]],tblXrate[],2,FALSE)</f>
        <v>68835.306612122877</v>
      </c>
      <c r="H46" t="s">
        <v>87</v>
      </c>
      <c r="I46" t="s">
        <v>279</v>
      </c>
      <c r="J46" t="s">
        <v>88</v>
      </c>
      <c r="K46" t="str">
        <f>VLOOKUP(tblSalaries6[[#This Row],[Where do you work]],tblCountries[[Actual]:[Mapping]],2,FALSE)</f>
        <v>Canada</v>
      </c>
      <c r="L46" t="s">
        <v>18</v>
      </c>
      <c r="M46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47" spans="2:13" ht="15" customHeight="1">
      <c r="B47" t="s">
        <v>2050</v>
      </c>
      <c r="C47" s="1">
        <v>41054.23296296296</v>
      </c>
      <c r="D47" s="4">
        <v>58000</v>
      </c>
      <c r="E47">
        <v>58000</v>
      </c>
      <c r="F47" t="s">
        <v>6</v>
      </c>
      <c r="G47" s="8">
        <f>tblSalaries6[[#This Row],[clean Salary (in local currency)]]*VLOOKUP(tblSalaries6[[#This Row],[Currency]],tblXrate[],2,FALSE)</f>
        <v>58000</v>
      </c>
      <c r="H47" t="s">
        <v>89</v>
      </c>
      <c r="I47" t="s">
        <v>310</v>
      </c>
      <c r="J47" t="s">
        <v>15</v>
      </c>
      <c r="K47" t="str">
        <f>VLOOKUP(tblSalaries6[[#This Row],[Where do you work]],tblCountries[[Actual]:[Mapping]],2,FALSE)</f>
        <v>USA</v>
      </c>
      <c r="L47" t="s">
        <v>9</v>
      </c>
      <c r="M47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48" spans="2:13" ht="15" customHeight="1">
      <c r="B48" t="s">
        <v>2051</v>
      </c>
      <c r="C48" s="1">
        <v>41054.239594907405</v>
      </c>
      <c r="D48" s="4">
        <v>90000</v>
      </c>
      <c r="E48">
        <v>90000</v>
      </c>
      <c r="F48" t="s">
        <v>6</v>
      </c>
      <c r="G48" s="8">
        <f>tblSalaries6[[#This Row],[clean Salary (in local currency)]]*VLOOKUP(tblSalaries6[[#This Row],[Currency]],tblXrate[],2,FALSE)</f>
        <v>90000</v>
      </c>
      <c r="H48" t="s">
        <v>90</v>
      </c>
      <c r="I48" t="s">
        <v>4000</v>
      </c>
      <c r="J48" t="s">
        <v>15</v>
      </c>
      <c r="K48" t="str">
        <f>VLOOKUP(tblSalaries6[[#This Row],[Where do you work]],tblCountries[[Actual]:[Mapping]],2,FALSE)</f>
        <v>USA</v>
      </c>
      <c r="L48" t="s">
        <v>25</v>
      </c>
      <c r="M48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49" spans="2:13" ht="15" customHeight="1">
      <c r="B49" t="s">
        <v>2052</v>
      </c>
      <c r="C49" s="1">
        <v>41054.24082175926</v>
      </c>
      <c r="D49" s="4">
        <v>800000</v>
      </c>
      <c r="E49">
        <v>800000</v>
      </c>
      <c r="F49" t="s">
        <v>40</v>
      </c>
      <c r="G49" s="8">
        <f>tblSalaries6[[#This Row],[clean Salary (in local currency)]]*VLOOKUP(tblSalaries6[[#This Row],[Currency]],tblXrate[],2,FALSE)</f>
        <v>14246.333349954055</v>
      </c>
      <c r="H49" t="s">
        <v>91</v>
      </c>
      <c r="I49" t="s">
        <v>52</v>
      </c>
      <c r="J49" t="s">
        <v>8</v>
      </c>
      <c r="K49" t="str">
        <f>VLOOKUP(tblSalaries6[[#This Row],[Where do you work]],tblCountries[[Actual]:[Mapping]],2,FALSE)</f>
        <v>India</v>
      </c>
      <c r="L49" t="s">
        <v>18</v>
      </c>
      <c r="M49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50" spans="2:13" ht="15" customHeight="1">
      <c r="B50" t="s">
        <v>2053</v>
      </c>
      <c r="C50" s="1">
        <v>41054.241087962961</v>
      </c>
      <c r="D50" s="4">
        <v>32000</v>
      </c>
      <c r="E50">
        <v>32000</v>
      </c>
      <c r="F50" t="s">
        <v>69</v>
      </c>
      <c r="G50" s="8">
        <f>tblSalaries6[[#This Row],[clean Salary (in local currency)]]*VLOOKUP(tblSalaries6[[#This Row],[Currency]],tblXrate[],2,FALSE)</f>
        <v>50437.70470615309</v>
      </c>
      <c r="H50" t="s">
        <v>92</v>
      </c>
      <c r="I50" t="s">
        <v>20</v>
      </c>
      <c r="J50" t="s">
        <v>71</v>
      </c>
      <c r="K50" t="str">
        <f>VLOOKUP(tblSalaries6[[#This Row],[Where do you work]],tblCountries[[Actual]:[Mapping]],2,FALSE)</f>
        <v>UK</v>
      </c>
      <c r="L50" t="s">
        <v>9</v>
      </c>
      <c r="M50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51" spans="2:13" ht="15" customHeight="1">
      <c r="B51" t="s">
        <v>2054</v>
      </c>
      <c r="C51" s="1">
        <v>41054.241574074076</v>
      </c>
      <c r="D51" s="4">
        <v>1000</v>
      </c>
      <c r="E51">
        <v>12000</v>
      </c>
      <c r="F51" t="s">
        <v>6</v>
      </c>
      <c r="G51" s="8">
        <f>tblSalaries6[[#This Row],[clean Salary (in local currency)]]*VLOOKUP(tblSalaries6[[#This Row],[Currency]],tblXrate[],2,FALSE)</f>
        <v>12000</v>
      </c>
      <c r="H51" t="s">
        <v>93</v>
      </c>
      <c r="I51" t="s">
        <v>356</v>
      </c>
      <c r="J51" t="s">
        <v>15</v>
      </c>
      <c r="K51" t="str">
        <f>VLOOKUP(tblSalaries6[[#This Row],[Where do you work]],tblCountries[[Actual]:[Mapping]],2,FALSE)</f>
        <v>USA</v>
      </c>
      <c r="L51" t="s">
        <v>25</v>
      </c>
      <c r="M51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52" spans="2:13" ht="15" customHeight="1">
      <c r="B52" t="s">
        <v>2055</v>
      </c>
      <c r="C52" s="1">
        <v>41054.253263888888</v>
      </c>
      <c r="D52" s="4" t="s">
        <v>94</v>
      </c>
      <c r="E52">
        <v>45000</v>
      </c>
      <c r="F52" t="s">
        <v>22</v>
      </c>
      <c r="G52" s="8">
        <f>tblSalaries6[[#This Row],[clean Salary (in local currency)]]*VLOOKUP(tblSalaries6[[#This Row],[Currency]],tblXrate[],2,FALSE)</f>
        <v>57167.974754622352</v>
      </c>
      <c r="H52" t="s">
        <v>95</v>
      </c>
      <c r="I52" t="s">
        <v>52</v>
      </c>
      <c r="J52" t="s">
        <v>96</v>
      </c>
      <c r="K52" t="str">
        <f>VLOOKUP(tblSalaries6[[#This Row],[Where do you work]],tblCountries[[Actual]:[Mapping]],2,FALSE)</f>
        <v>Netherlands</v>
      </c>
      <c r="L52" t="s">
        <v>9</v>
      </c>
      <c r="M52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53" spans="2:13" ht="15" customHeight="1">
      <c r="B53" t="s">
        <v>2056</v>
      </c>
      <c r="C53" s="1">
        <v>41054.253437500003</v>
      </c>
      <c r="D53" s="4" t="s">
        <v>97</v>
      </c>
      <c r="E53">
        <v>100000</v>
      </c>
      <c r="F53" t="s">
        <v>6</v>
      </c>
      <c r="G53" s="8">
        <f>tblSalaries6[[#This Row],[clean Salary (in local currency)]]*VLOOKUP(tblSalaries6[[#This Row],[Currency]],tblXrate[],2,FALSE)</f>
        <v>100000</v>
      </c>
      <c r="H53" t="s">
        <v>98</v>
      </c>
      <c r="I53" t="s">
        <v>20</v>
      </c>
      <c r="J53" t="s">
        <v>24</v>
      </c>
      <c r="K53" t="str">
        <f>VLOOKUP(tblSalaries6[[#This Row],[Where do you work]],tblCountries[[Actual]:[Mapping]],2,FALSE)</f>
        <v>Germany</v>
      </c>
      <c r="L53" t="s">
        <v>13</v>
      </c>
      <c r="M53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54" spans="2:13" ht="15" customHeight="1">
      <c r="B54" t="s">
        <v>2057</v>
      </c>
      <c r="C54" s="1">
        <v>41054.253668981481</v>
      </c>
      <c r="D54" s="4">
        <v>57000</v>
      </c>
      <c r="E54">
        <v>57000</v>
      </c>
      <c r="F54" t="s">
        <v>6</v>
      </c>
      <c r="G54" s="8">
        <f>tblSalaries6[[#This Row],[clean Salary (in local currency)]]*VLOOKUP(tblSalaries6[[#This Row],[Currency]],tblXrate[],2,FALSE)</f>
        <v>57000</v>
      </c>
      <c r="H54" t="s">
        <v>99</v>
      </c>
      <c r="I54" t="s">
        <v>310</v>
      </c>
      <c r="J54" t="s">
        <v>15</v>
      </c>
      <c r="K54" t="str">
        <f>VLOOKUP(tblSalaries6[[#This Row],[Where do you work]],tblCountries[[Actual]:[Mapping]],2,FALSE)</f>
        <v>USA</v>
      </c>
      <c r="L54" t="s">
        <v>18</v>
      </c>
      <c r="M54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55" spans="2:13" ht="15" customHeight="1">
      <c r="B55" t="s">
        <v>2058</v>
      </c>
      <c r="C55" s="1">
        <v>41054.25503472222</v>
      </c>
      <c r="D55" s="4">
        <v>40000</v>
      </c>
      <c r="E55">
        <v>40000</v>
      </c>
      <c r="F55" t="s">
        <v>69</v>
      </c>
      <c r="G55" s="8">
        <f>tblSalaries6[[#This Row],[clean Salary (in local currency)]]*VLOOKUP(tblSalaries6[[#This Row],[Currency]],tblXrate[],2,FALSE)</f>
        <v>63047.130882691366</v>
      </c>
      <c r="H55" t="s">
        <v>89</v>
      </c>
      <c r="I55" t="s">
        <v>310</v>
      </c>
      <c r="J55" t="s">
        <v>71</v>
      </c>
      <c r="K55" t="str">
        <f>VLOOKUP(tblSalaries6[[#This Row],[Where do you work]],tblCountries[[Actual]:[Mapping]],2,FALSE)</f>
        <v>UK</v>
      </c>
      <c r="L55" t="s">
        <v>9</v>
      </c>
      <c r="M55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56" spans="2:13" ht="15" customHeight="1">
      <c r="B56" t="s">
        <v>2059</v>
      </c>
      <c r="C56" s="1">
        <v>41054.25675925926</v>
      </c>
      <c r="D56" s="4" t="s">
        <v>100</v>
      </c>
      <c r="E56">
        <v>24000</v>
      </c>
      <c r="F56" t="s">
        <v>22</v>
      </c>
      <c r="G56" s="8">
        <f>tblSalaries6[[#This Row],[clean Salary (in local currency)]]*VLOOKUP(tblSalaries6[[#This Row],[Currency]],tblXrate[],2,FALSE)</f>
        <v>30489.586535798586</v>
      </c>
      <c r="H56" t="s">
        <v>101</v>
      </c>
      <c r="I56" t="s">
        <v>52</v>
      </c>
      <c r="J56" t="s">
        <v>24</v>
      </c>
      <c r="K56" t="str">
        <f>VLOOKUP(tblSalaries6[[#This Row],[Where do you work]],tblCountries[[Actual]:[Mapping]],2,FALSE)</f>
        <v>Germany</v>
      </c>
      <c r="L56" t="s">
        <v>13</v>
      </c>
      <c r="M56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57" spans="2:13" ht="15" customHeight="1">
      <c r="B57" t="s">
        <v>2060</v>
      </c>
      <c r="C57" s="1">
        <v>41054.257152777776</v>
      </c>
      <c r="D57" s="4">
        <v>4320</v>
      </c>
      <c r="E57">
        <v>4320</v>
      </c>
      <c r="F57" t="s">
        <v>6</v>
      </c>
      <c r="G57" s="8">
        <f>tblSalaries6[[#This Row],[clean Salary (in local currency)]]*VLOOKUP(tblSalaries6[[#This Row],[Currency]],tblXrate[],2,FALSE)</f>
        <v>4320</v>
      </c>
      <c r="H57" t="s">
        <v>102</v>
      </c>
      <c r="I57" t="s">
        <v>310</v>
      </c>
      <c r="J57" t="s">
        <v>8</v>
      </c>
      <c r="K57" t="str">
        <f>VLOOKUP(tblSalaries6[[#This Row],[Where do you work]],tblCountries[[Actual]:[Mapping]],2,FALSE)</f>
        <v>India</v>
      </c>
      <c r="L57" t="s">
        <v>18</v>
      </c>
      <c r="M57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58" spans="2:13" ht="15" customHeight="1">
      <c r="B58" t="s">
        <v>2061</v>
      </c>
      <c r="C58" s="1">
        <v>41054.26090277778</v>
      </c>
      <c r="D58" s="4">
        <v>62000</v>
      </c>
      <c r="E58">
        <v>62000</v>
      </c>
      <c r="F58" t="s">
        <v>6</v>
      </c>
      <c r="G58" s="8">
        <f>tblSalaries6[[#This Row],[clean Salary (in local currency)]]*VLOOKUP(tblSalaries6[[#This Row],[Currency]],tblXrate[],2,FALSE)</f>
        <v>62000</v>
      </c>
      <c r="H58" t="s">
        <v>20</v>
      </c>
      <c r="I58" t="s">
        <v>20</v>
      </c>
      <c r="J58" t="s">
        <v>15</v>
      </c>
      <c r="K58" t="str">
        <f>VLOOKUP(tblSalaries6[[#This Row],[Where do you work]],tblCountries[[Actual]:[Mapping]],2,FALSE)</f>
        <v>USA</v>
      </c>
      <c r="L58" t="s">
        <v>9</v>
      </c>
      <c r="M58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59" spans="2:13" ht="15" customHeight="1">
      <c r="B59" t="s">
        <v>2062</v>
      </c>
      <c r="C59" s="1">
        <v>41054.268564814818</v>
      </c>
      <c r="D59" s="4">
        <v>7500</v>
      </c>
      <c r="E59">
        <v>7500</v>
      </c>
      <c r="F59" t="s">
        <v>6</v>
      </c>
      <c r="G59" s="8">
        <f>tblSalaries6[[#This Row],[clean Salary (in local currency)]]*VLOOKUP(tblSalaries6[[#This Row],[Currency]],tblXrate[],2,FALSE)</f>
        <v>7500</v>
      </c>
      <c r="H59" t="s">
        <v>20</v>
      </c>
      <c r="I59" t="s">
        <v>20</v>
      </c>
      <c r="J59" t="s">
        <v>8</v>
      </c>
      <c r="K59" t="str">
        <f>VLOOKUP(tblSalaries6[[#This Row],[Where do you work]],tblCountries[[Actual]:[Mapping]],2,FALSE)</f>
        <v>India</v>
      </c>
      <c r="L59" t="s">
        <v>9</v>
      </c>
      <c r="M59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60" spans="2:13" ht="15" customHeight="1">
      <c r="B60" t="s">
        <v>2063</v>
      </c>
      <c r="C60" s="1">
        <v>41054.269085648149</v>
      </c>
      <c r="D60" s="4" t="s">
        <v>103</v>
      </c>
      <c r="E60">
        <v>18000</v>
      </c>
      <c r="F60" t="s">
        <v>69</v>
      </c>
      <c r="G60" s="8">
        <f>tblSalaries6[[#This Row],[clean Salary (in local currency)]]*VLOOKUP(tblSalaries6[[#This Row],[Currency]],tblXrate[],2,FALSE)</f>
        <v>28371.208897211112</v>
      </c>
      <c r="H60" t="s">
        <v>104</v>
      </c>
      <c r="I60" t="s">
        <v>52</v>
      </c>
      <c r="J60" t="s">
        <v>71</v>
      </c>
      <c r="K60" t="str">
        <f>VLOOKUP(tblSalaries6[[#This Row],[Where do you work]],tblCountries[[Actual]:[Mapping]],2,FALSE)</f>
        <v>UK</v>
      </c>
      <c r="L60" t="s">
        <v>25</v>
      </c>
      <c r="M60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61" spans="2:13" ht="15" customHeight="1">
      <c r="B61" t="s">
        <v>2064</v>
      </c>
      <c r="C61" s="1">
        <v>41054.284317129626</v>
      </c>
      <c r="D61" s="4">
        <v>49000</v>
      </c>
      <c r="E61">
        <v>49000</v>
      </c>
      <c r="F61" t="s">
        <v>22</v>
      </c>
      <c r="G61" s="8">
        <f>tblSalaries6[[#This Row],[clean Salary (in local currency)]]*VLOOKUP(tblSalaries6[[#This Row],[Currency]],tblXrate[],2,FALSE)</f>
        <v>62249.572510588783</v>
      </c>
      <c r="H61" t="s">
        <v>105</v>
      </c>
      <c r="I61" t="s">
        <v>52</v>
      </c>
      <c r="J61" t="s">
        <v>106</v>
      </c>
      <c r="K61" t="str">
        <f>VLOOKUP(tblSalaries6[[#This Row],[Where do you work]],tblCountries[[Actual]:[Mapping]],2,FALSE)</f>
        <v>France</v>
      </c>
      <c r="L61" t="s">
        <v>18</v>
      </c>
      <c r="M61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62" spans="2:13" ht="15" customHeight="1">
      <c r="B62" t="s">
        <v>2065</v>
      </c>
      <c r="C62" s="1">
        <v>41054.290185185186</v>
      </c>
      <c r="D62" s="4">
        <v>38000</v>
      </c>
      <c r="E62">
        <v>38000</v>
      </c>
      <c r="F62" t="s">
        <v>6</v>
      </c>
      <c r="G62" s="8">
        <f>tblSalaries6[[#This Row],[clean Salary (in local currency)]]*VLOOKUP(tblSalaries6[[#This Row],[Currency]],tblXrate[],2,FALSE)</f>
        <v>38000</v>
      </c>
      <c r="H62" t="s">
        <v>72</v>
      </c>
      <c r="I62" t="s">
        <v>20</v>
      </c>
      <c r="J62" t="s">
        <v>15</v>
      </c>
      <c r="K62" t="str">
        <f>VLOOKUP(tblSalaries6[[#This Row],[Where do you work]],tblCountries[[Actual]:[Mapping]],2,FALSE)</f>
        <v>USA</v>
      </c>
      <c r="L62" t="s">
        <v>9</v>
      </c>
      <c r="M62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63" spans="2:13" ht="15" customHeight="1">
      <c r="B63" t="s">
        <v>2066</v>
      </c>
      <c r="C63" s="1">
        <v>41054.292268518519</v>
      </c>
      <c r="D63" s="4">
        <v>41000</v>
      </c>
      <c r="E63">
        <v>41000</v>
      </c>
      <c r="F63" t="s">
        <v>6</v>
      </c>
      <c r="G63" s="8">
        <f>tblSalaries6[[#This Row],[clean Salary (in local currency)]]*VLOOKUP(tblSalaries6[[#This Row],[Currency]],tblXrate[],2,FALSE)</f>
        <v>41000</v>
      </c>
      <c r="H63" t="s">
        <v>67</v>
      </c>
      <c r="I63" t="s">
        <v>67</v>
      </c>
      <c r="J63" t="s">
        <v>15</v>
      </c>
      <c r="K63" t="str">
        <f>VLOOKUP(tblSalaries6[[#This Row],[Where do you work]],tblCountries[[Actual]:[Mapping]],2,FALSE)</f>
        <v>USA</v>
      </c>
      <c r="L63" t="s">
        <v>9</v>
      </c>
      <c r="M63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64" spans="2:13" ht="15" customHeight="1">
      <c r="B64" t="s">
        <v>2067</v>
      </c>
      <c r="C64" s="1">
        <v>41054.299409722225</v>
      </c>
      <c r="D64" s="4">
        <v>68000</v>
      </c>
      <c r="E64">
        <v>68000</v>
      </c>
      <c r="F64" t="s">
        <v>6</v>
      </c>
      <c r="G64" s="8">
        <f>tblSalaries6[[#This Row],[clean Salary (in local currency)]]*VLOOKUP(tblSalaries6[[#This Row],[Currency]],tblXrate[],2,FALSE)</f>
        <v>68000</v>
      </c>
      <c r="H64" t="s">
        <v>107</v>
      </c>
      <c r="I64" t="s">
        <v>20</v>
      </c>
      <c r="J64" t="s">
        <v>15</v>
      </c>
      <c r="K64" t="str">
        <f>VLOOKUP(tblSalaries6[[#This Row],[Where do you work]],tblCountries[[Actual]:[Mapping]],2,FALSE)</f>
        <v>USA</v>
      </c>
      <c r="L64" t="s">
        <v>13</v>
      </c>
      <c r="M64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65" spans="2:13" ht="15" customHeight="1">
      <c r="B65" t="s">
        <v>2068</v>
      </c>
      <c r="C65" s="1">
        <v>41054.301053240742</v>
      </c>
      <c r="D65" s="4">
        <v>56000</v>
      </c>
      <c r="E65">
        <v>56000</v>
      </c>
      <c r="F65" t="s">
        <v>86</v>
      </c>
      <c r="G65" s="8">
        <f>tblSalaries6[[#This Row],[clean Salary (in local currency)]]*VLOOKUP(tblSalaries6[[#This Row],[Currency]],tblXrate[],2,FALSE)</f>
        <v>55068.245289698301</v>
      </c>
      <c r="H65" t="s">
        <v>108</v>
      </c>
      <c r="I65" t="s">
        <v>20</v>
      </c>
      <c r="J65" t="s">
        <v>109</v>
      </c>
      <c r="K65" t="str">
        <f>VLOOKUP(tblSalaries6[[#This Row],[Where do you work]],tblCountries[[Actual]:[Mapping]],2,FALSE)</f>
        <v>Canada</v>
      </c>
      <c r="L65" t="s">
        <v>13</v>
      </c>
      <c r="M65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66" spans="2:13" ht="15" customHeight="1">
      <c r="B66" t="s">
        <v>2069</v>
      </c>
      <c r="C66" s="1">
        <v>41054.302222222221</v>
      </c>
      <c r="D66" s="4">
        <v>61000</v>
      </c>
      <c r="E66">
        <v>61000</v>
      </c>
      <c r="F66" t="s">
        <v>6</v>
      </c>
      <c r="G66" s="8">
        <f>tblSalaries6[[#This Row],[clean Salary (in local currency)]]*VLOOKUP(tblSalaries6[[#This Row],[Currency]],tblXrate[],2,FALSE)</f>
        <v>61000</v>
      </c>
      <c r="H66" t="s">
        <v>110</v>
      </c>
      <c r="I66" t="s">
        <v>52</v>
      </c>
      <c r="J66" t="s">
        <v>111</v>
      </c>
      <c r="K66" t="str">
        <f>VLOOKUP(tblSalaries6[[#This Row],[Where do you work]],tblCountries[[Actual]:[Mapping]],2,FALSE)</f>
        <v>Brasil</v>
      </c>
      <c r="L66" t="s">
        <v>13</v>
      </c>
      <c r="M66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67" spans="2:13" ht="15" customHeight="1">
      <c r="B67" t="s">
        <v>2070</v>
      </c>
      <c r="C67" s="1">
        <v>41054.304780092592</v>
      </c>
      <c r="D67" s="4">
        <v>43000</v>
      </c>
      <c r="E67">
        <v>43000</v>
      </c>
      <c r="F67" t="s">
        <v>22</v>
      </c>
      <c r="G67" s="8">
        <f>tblSalaries6[[#This Row],[clean Salary (in local currency)]]*VLOOKUP(tblSalaries6[[#This Row],[Currency]],tblXrate[],2,FALSE)</f>
        <v>54627.175876639136</v>
      </c>
      <c r="H67" t="s">
        <v>112</v>
      </c>
      <c r="I67" t="s">
        <v>356</v>
      </c>
      <c r="J67" t="s">
        <v>113</v>
      </c>
      <c r="K67" t="str">
        <f>VLOOKUP(tblSalaries6[[#This Row],[Where do you work]],tblCountries[[Actual]:[Mapping]],2,FALSE)</f>
        <v>France</v>
      </c>
      <c r="L67" t="s">
        <v>9</v>
      </c>
      <c r="M67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68" spans="2:13" ht="15" customHeight="1">
      <c r="B68" t="s">
        <v>2071</v>
      </c>
      <c r="C68" s="1">
        <v>41054.305648148147</v>
      </c>
      <c r="D68" s="4">
        <v>85000</v>
      </c>
      <c r="E68">
        <v>85000</v>
      </c>
      <c r="F68" t="s">
        <v>6</v>
      </c>
      <c r="G68" s="8">
        <f>tblSalaries6[[#This Row],[clean Salary (in local currency)]]*VLOOKUP(tblSalaries6[[#This Row],[Currency]],tblXrate[],2,FALSE)</f>
        <v>85000</v>
      </c>
      <c r="H68" t="s">
        <v>52</v>
      </c>
      <c r="I68" t="s">
        <v>52</v>
      </c>
      <c r="J68" t="s">
        <v>15</v>
      </c>
      <c r="K68" t="str">
        <f>VLOOKUP(tblSalaries6[[#This Row],[Where do you work]],tblCountries[[Actual]:[Mapping]],2,FALSE)</f>
        <v>USA</v>
      </c>
      <c r="L68" t="s">
        <v>9</v>
      </c>
      <c r="M68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69" spans="2:13" ht="15" customHeight="1">
      <c r="B69" t="s">
        <v>2072</v>
      </c>
      <c r="C69" s="1">
        <v>41054.306458333333</v>
      </c>
      <c r="D69" s="4" t="s">
        <v>114</v>
      </c>
      <c r="E69">
        <v>38000</v>
      </c>
      <c r="F69" t="s">
        <v>22</v>
      </c>
      <c r="G69" s="8">
        <f>tblSalaries6[[#This Row],[clean Salary (in local currency)]]*VLOOKUP(tblSalaries6[[#This Row],[Currency]],tblXrate[],2,FALSE)</f>
        <v>48275.178681681093</v>
      </c>
      <c r="H69" t="s">
        <v>115</v>
      </c>
      <c r="I69" t="s">
        <v>20</v>
      </c>
      <c r="J69" t="s">
        <v>96</v>
      </c>
      <c r="K69" t="str">
        <f>VLOOKUP(tblSalaries6[[#This Row],[Where do you work]],tblCountries[[Actual]:[Mapping]],2,FALSE)</f>
        <v>Netherlands</v>
      </c>
      <c r="L69" t="s">
        <v>25</v>
      </c>
      <c r="M69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70" spans="2:13" ht="15" customHeight="1">
      <c r="B70" t="s">
        <v>2073</v>
      </c>
      <c r="C70" s="1">
        <v>41054.309166666666</v>
      </c>
      <c r="D70" s="4">
        <v>85000</v>
      </c>
      <c r="E70">
        <v>85000</v>
      </c>
      <c r="F70" t="s">
        <v>82</v>
      </c>
      <c r="G70" s="8">
        <f>tblSalaries6[[#This Row],[clean Salary (in local currency)]]*VLOOKUP(tblSalaries6[[#This Row],[Currency]],tblXrate[],2,FALSE)</f>
        <v>86692.320794224041</v>
      </c>
      <c r="H70" t="s">
        <v>116</v>
      </c>
      <c r="I70" t="s">
        <v>4001</v>
      </c>
      <c r="J70" t="s">
        <v>84</v>
      </c>
      <c r="K70" t="str">
        <f>VLOOKUP(tblSalaries6[[#This Row],[Where do you work]],tblCountries[[Actual]:[Mapping]],2,FALSE)</f>
        <v>Australia</v>
      </c>
      <c r="L70" t="s">
        <v>9</v>
      </c>
      <c r="M70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71" spans="2:13" ht="15" customHeight="1">
      <c r="B71" t="s">
        <v>2074</v>
      </c>
      <c r="C71" s="1">
        <v>41054.311944444446</v>
      </c>
      <c r="D71" s="4">
        <v>85087</v>
      </c>
      <c r="E71">
        <v>85087</v>
      </c>
      <c r="F71" t="s">
        <v>6</v>
      </c>
      <c r="G71" s="8">
        <f>tblSalaries6[[#This Row],[clean Salary (in local currency)]]*VLOOKUP(tblSalaries6[[#This Row],[Currency]],tblXrate[],2,FALSE)</f>
        <v>85087</v>
      </c>
      <c r="H71" t="s">
        <v>117</v>
      </c>
      <c r="I71" t="s">
        <v>20</v>
      </c>
      <c r="J71" t="s">
        <v>15</v>
      </c>
      <c r="K71" t="str">
        <f>VLOOKUP(tblSalaries6[[#This Row],[Where do you work]],tblCountries[[Actual]:[Mapping]],2,FALSE)</f>
        <v>USA</v>
      </c>
      <c r="L71" t="s">
        <v>18</v>
      </c>
      <c r="M71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72" spans="2:13" ht="15" customHeight="1">
      <c r="B72" t="s">
        <v>2075</v>
      </c>
      <c r="C72" s="1">
        <v>41054.318310185183</v>
      </c>
      <c r="D72" s="4">
        <v>50000</v>
      </c>
      <c r="E72">
        <v>50000</v>
      </c>
      <c r="F72" t="s">
        <v>6</v>
      </c>
      <c r="G72" s="8">
        <f>tblSalaries6[[#This Row],[clean Salary (in local currency)]]*VLOOKUP(tblSalaries6[[#This Row],[Currency]],tblXrate[],2,FALSE)</f>
        <v>50000</v>
      </c>
      <c r="H72" t="s">
        <v>118</v>
      </c>
      <c r="I72" t="s">
        <v>20</v>
      </c>
      <c r="J72" t="s">
        <v>15</v>
      </c>
      <c r="K72" t="str">
        <f>VLOOKUP(tblSalaries6[[#This Row],[Where do you work]],tblCountries[[Actual]:[Mapping]],2,FALSE)</f>
        <v>USA</v>
      </c>
      <c r="L72" t="s">
        <v>13</v>
      </c>
      <c r="M72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73" spans="2:13" ht="15" customHeight="1">
      <c r="B73" t="s">
        <v>2076</v>
      </c>
      <c r="C73" s="1">
        <v>41054.324305555558</v>
      </c>
      <c r="D73" s="4">
        <v>100000</v>
      </c>
      <c r="E73">
        <v>100000</v>
      </c>
      <c r="F73" t="s">
        <v>6</v>
      </c>
      <c r="G73" s="8">
        <f>tblSalaries6[[#This Row],[clean Salary (in local currency)]]*VLOOKUP(tblSalaries6[[#This Row],[Currency]],tblXrate[],2,FALSE)</f>
        <v>100000</v>
      </c>
      <c r="H73" t="s">
        <v>119</v>
      </c>
      <c r="I73" t="s">
        <v>52</v>
      </c>
      <c r="J73" t="s">
        <v>120</v>
      </c>
      <c r="K73" t="str">
        <f>VLOOKUP(tblSalaries6[[#This Row],[Where do you work]],tblCountries[[Actual]:[Mapping]],2,FALSE)</f>
        <v>South Africa</v>
      </c>
      <c r="L73" t="s">
        <v>9</v>
      </c>
      <c r="M73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74" spans="2:13" ht="15" customHeight="1">
      <c r="B74" t="s">
        <v>2077</v>
      </c>
      <c r="C74" s="1">
        <v>41054.950694444444</v>
      </c>
      <c r="D74" s="4">
        <v>57000</v>
      </c>
      <c r="E74">
        <v>57000</v>
      </c>
      <c r="F74" t="s">
        <v>6</v>
      </c>
      <c r="G74" s="8">
        <f>tblSalaries6[[#This Row],[clean Salary (in local currency)]]*VLOOKUP(tblSalaries6[[#This Row],[Currency]],tblXrate[],2,FALSE)</f>
        <v>57000</v>
      </c>
      <c r="H74" t="s">
        <v>121</v>
      </c>
      <c r="I74" t="s">
        <v>20</v>
      </c>
      <c r="J74" t="s">
        <v>15</v>
      </c>
      <c r="K74" t="str">
        <f>VLOOKUP(tblSalaries6[[#This Row],[Where do you work]],tblCountries[[Actual]:[Mapping]],2,FALSE)</f>
        <v>USA</v>
      </c>
      <c r="L74" t="s">
        <v>9</v>
      </c>
      <c r="M74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75" spans="2:13" ht="15" customHeight="1">
      <c r="B75" t="s">
        <v>2078</v>
      </c>
      <c r="C75" s="1">
        <v>41054.953101851854</v>
      </c>
      <c r="D75" s="4">
        <v>75000</v>
      </c>
      <c r="E75">
        <v>75000</v>
      </c>
      <c r="F75" t="s">
        <v>6</v>
      </c>
      <c r="G75" s="8">
        <f>tblSalaries6[[#This Row],[clean Salary (in local currency)]]*VLOOKUP(tblSalaries6[[#This Row],[Currency]],tblXrate[],2,FALSE)</f>
        <v>75000</v>
      </c>
      <c r="H75" t="s">
        <v>122</v>
      </c>
      <c r="I75" t="s">
        <v>52</v>
      </c>
      <c r="J75" t="s">
        <v>15</v>
      </c>
      <c r="K75" t="str">
        <f>VLOOKUP(tblSalaries6[[#This Row],[Where do you work]],tblCountries[[Actual]:[Mapping]],2,FALSE)</f>
        <v>USA</v>
      </c>
      <c r="L75" t="s">
        <v>13</v>
      </c>
      <c r="M75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76" spans="2:13" ht="15" customHeight="1">
      <c r="B76" t="s">
        <v>2079</v>
      </c>
      <c r="C76" s="1">
        <v>41054.957696759258</v>
      </c>
      <c r="D76" s="4" t="s">
        <v>123</v>
      </c>
      <c r="E76">
        <v>100000</v>
      </c>
      <c r="F76" t="s">
        <v>82</v>
      </c>
      <c r="G76" s="8">
        <f>tblSalaries6[[#This Row],[clean Salary (in local currency)]]*VLOOKUP(tblSalaries6[[#This Row],[Currency]],tblXrate[],2,FALSE)</f>
        <v>101990.96564026357</v>
      </c>
      <c r="H76" t="s">
        <v>124</v>
      </c>
      <c r="I76" t="s">
        <v>52</v>
      </c>
      <c r="J76" t="s">
        <v>84</v>
      </c>
      <c r="K76" t="str">
        <f>VLOOKUP(tblSalaries6[[#This Row],[Where do you work]],tblCountries[[Actual]:[Mapping]],2,FALSE)</f>
        <v>Australia</v>
      </c>
      <c r="L76" t="s">
        <v>9</v>
      </c>
      <c r="M76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77" spans="2:13" ht="15" customHeight="1">
      <c r="B77" t="s">
        <v>2080</v>
      </c>
      <c r="C77" s="1">
        <v>41054.95925925926</v>
      </c>
      <c r="D77" s="4">
        <v>2785</v>
      </c>
      <c r="E77">
        <v>33420</v>
      </c>
      <c r="F77" t="s">
        <v>6</v>
      </c>
      <c r="G77" s="8">
        <f>tblSalaries6[[#This Row],[clean Salary (in local currency)]]*VLOOKUP(tblSalaries6[[#This Row],[Currency]],tblXrate[],2,FALSE)</f>
        <v>33420</v>
      </c>
      <c r="H77" t="s">
        <v>125</v>
      </c>
      <c r="I77" t="s">
        <v>52</v>
      </c>
      <c r="J77" t="s">
        <v>126</v>
      </c>
      <c r="K77" t="str">
        <f>VLOOKUP(tblSalaries6[[#This Row],[Where do you work]],tblCountries[[Actual]:[Mapping]],2,FALSE)</f>
        <v>UAE</v>
      </c>
      <c r="L77" t="s">
        <v>13</v>
      </c>
      <c r="M77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78" spans="2:13" ht="15" customHeight="1">
      <c r="B78" t="s">
        <v>2081</v>
      </c>
      <c r="C78" s="1">
        <v>41054.960416666669</v>
      </c>
      <c r="D78" s="4">
        <v>59450</v>
      </c>
      <c r="E78">
        <v>59450</v>
      </c>
      <c r="F78" t="s">
        <v>86</v>
      </c>
      <c r="G78" s="8">
        <f>tblSalaries6[[#This Row],[clean Salary (in local currency)]]*VLOOKUP(tblSalaries6[[#This Row],[Currency]],tblXrate[],2,FALSE)</f>
        <v>58460.842544152933</v>
      </c>
      <c r="H78" t="s">
        <v>127</v>
      </c>
      <c r="I78" t="s">
        <v>67</v>
      </c>
      <c r="J78" t="s">
        <v>88</v>
      </c>
      <c r="K78" t="str">
        <f>VLOOKUP(tblSalaries6[[#This Row],[Where do you work]],tblCountries[[Actual]:[Mapping]],2,FALSE)</f>
        <v>Canada</v>
      </c>
      <c r="L78" t="s">
        <v>13</v>
      </c>
      <c r="M78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79" spans="2:13" ht="15" customHeight="1">
      <c r="B79" t="s">
        <v>2082</v>
      </c>
      <c r="C79" s="1">
        <v>41054.967002314814</v>
      </c>
      <c r="D79" s="4">
        <v>15000</v>
      </c>
      <c r="E79">
        <v>15000</v>
      </c>
      <c r="F79" t="s">
        <v>6</v>
      </c>
      <c r="G79" s="8">
        <f>tblSalaries6[[#This Row],[clean Salary (in local currency)]]*VLOOKUP(tblSalaries6[[#This Row],[Currency]],tblXrate[],2,FALSE)</f>
        <v>15000</v>
      </c>
      <c r="H79" t="s">
        <v>128</v>
      </c>
      <c r="I79" t="s">
        <v>356</v>
      </c>
      <c r="J79" t="s">
        <v>15</v>
      </c>
      <c r="K79" t="str">
        <f>VLOOKUP(tblSalaries6[[#This Row],[Where do you work]],tblCountries[[Actual]:[Mapping]],2,FALSE)</f>
        <v>USA</v>
      </c>
      <c r="L79" t="s">
        <v>13</v>
      </c>
      <c r="M79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80" spans="2:13" ht="15" customHeight="1">
      <c r="B80" t="s">
        <v>2083</v>
      </c>
      <c r="C80" s="1">
        <v>41054.969143518516</v>
      </c>
      <c r="D80" s="4" t="s">
        <v>129</v>
      </c>
      <c r="E80">
        <v>60000</v>
      </c>
      <c r="F80" t="s">
        <v>6</v>
      </c>
      <c r="G80" s="8">
        <f>tblSalaries6[[#This Row],[clean Salary (in local currency)]]*VLOOKUP(tblSalaries6[[#This Row],[Currency]],tblXrate[],2,FALSE)</f>
        <v>60000</v>
      </c>
      <c r="H80" t="s">
        <v>130</v>
      </c>
      <c r="I80" t="s">
        <v>20</v>
      </c>
      <c r="J80" t="s">
        <v>88</v>
      </c>
      <c r="K80" t="str">
        <f>VLOOKUP(tblSalaries6[[#This Row],[Where do you work]],tblCountries[[Actual]:[Mapping]],2,FALSE)</f>
        <v>Canada</v>
      </c>
      <c r="L80" t="s">
        <v>25</v>
      </c>
      <c r="M80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81" spans="2:13" ht="15" customHeight="1">
      <c r="B81" t="s">
        <v>2084</v>
      </c>
      <c r="C81" s="1">
        <v>41054.971354166664</v>
      </c>
      <c r="D81" s="4">
        <v>100000</v>
      </c>
      <c r="E81">
        <v>100000</v>
      </c>
      <c r="F81" t="s">
        <v>69</v>
      </c>
      <c r="G81" s="8">
        <f>tblSalaries6[[#This Row],[clean Salary (in local currency)]]*VLOOKUP(tblSalaries6[[#This Row],[Currency]],tblXrate[],2,FALSE)</f>
        <v>157617.8272067284</v>
      </c>
      <c r="H81" t="s">
        <v>20</v>
      </c>
      <c r="I81" t="s">
        <v>20</v>
      </c>
      <c r="J81" t="s">
        <v>71</v>
      </c>
      <c r="K81" t="str">
        <f>VLOOKUP(tblSalaries6[[#This Row],[Where do you work]],tblCountries[[Actual]:[Mapping]],2,FALSE)</f>
        <v>UK</v>
      </c>
      <c r="L81" t="s">
        <v>18</v>
      </c>
      <c r="M81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82" spans="2:13" ht="15" customHeight="1">
      <c r="B82" t="s">
        <v>2085</v>
      </c>
      <c r="C82" s="1">
        <v>41054.972754629627</v>
      </c>
      <c r="D82" s="4" t="s">
        <v>131</v>
      </c>
      <c r="E82">
        <v>18000</v>
      </c>
      <c r="F82" t="s">
        <v>6</v>
      </c>
      <c r="G82" s="8">
        <f>tblSalaries6[[#This Row],[clean Salary (in local currency)]]*VLOOKUP(tblSalaries6[[#This Row],[Currency]],tblXrate[],2,FALSE)</f>
        <v>18000</v>
      </c>
      <c r="H82" t="s">
        <v>132</v>
      </c>
      <c r="I82" t="s">
        <v>20</v>
      </c>
      <c r="J82" t="s">
        <v>133</v>
      </c>
      <c r="K82" t="str">
        <f>VLOOKUP(tblSalaries6[[#This Row],[Where do you work]],tblCountries[[Actual]:[Mapping]],2,FALSE)</f>
        <v>Saudi Arabia</v>
      </c>
      <c r="L82" t="s">
        <v>13</v>
      </c>
      <c r="M82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83" spans="2:13" ht="15" customHeight="1">
      <c r="B83" t="s">
        <v>2086</v>
      </c>
      <c r="C83" s="1">
        <v>41054.980046296296</v>
      </c>
      <c r="D83" s="4">
        <v>50000</v>
      </c>
      <c r="E83">
        <v>50000</v>
      </c>
      <c r="F83" t="s">
        <v>6</v>
      </c>
      <c r="G83" s="8">
        <f>tblSalaries6[[#This Row],[clean Salary (in local currency)]]*VLOOKUP(tblSalaries6[[#This Row],[Currency]],tblXrate[],2,FALSE)</f>
        <v>50000</v>
      </c>
      <c r="H83" t="s">
        <v>134</v>
      </c>
      <c r="I83" t="s">
        <v>52</v>
      </c>
      <c r="J83" t="s">
        <v>15</v>
      </c>
      <c r="K83" t="str">
        <f>VLOOKUP(tblSalaries6[[#This Row],[Where do you work]],tblCountries[[Actual]:[Mapping]],2,FALSE)</f>
        <v>USA</v>
      </c>
      <c r="L83" t="s">
        <v>18</v>
      </c>
      <c r="M83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84" spans="2:13" ht="15" customHeight="1">
      <c r="B84" t="s">
        <v>2087</v>
      </c>
      <c r="C84" s="1">
        <v>41054.981423611112</v>
      </c>
      <c r="D84" s="4">
        <v>26000</v>
      </c>
      <c r="E84">
        <v>26000</v>
      </c>
      <c r="F84" t="s">
        <v>6</v>
      </c>
      <c r="G84" s="8">
        <f>tblSalaries6[[#This Row],[clean Salary (in local currency)]]*VLOOKUP(tblSalaries6[[#This Row],[Currency]],tblXrate[],2,FALSE)</f>
        <v>26000</v>
      </c>
      <c r="H84" t="s">
        <v>135</v>
      </c>
      <c r="I84" t="s">
        <v>20</v>
      </c>
      <c r="J84" t="s">
        <v>136</v>
      </c>
      <c r="K84" t="str">
        <f>VLOOKUP(tblSalaries6[[#This Row],[Where do you work]],tblCountries[[Actual]:[Mapping]],2,FALSE)</f>
        <v>Panama</v>
      </c>
      <c r="L84" t="s">
        <v>13</v>
      </c>
      <c r="M84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85" spans="2:13" ht="15" customHeight="1">
      <c r="B85" t="s">
        <v>2088</v>
      </c>
      <c r="C85" s="1">
        <v>41054.992673611108</v>
      </c>
      <c r="D85" s="4" t="s">
        <v>137</v>
      </c>
      <c r="E85">
        <v>30000</v>
      </c>
      <c r="F85" t="s">
        <v>69</v>
      </c>
      <c r="G85" s="8">
        <f>tblSalaries6[[#This Row],[clean Salary (in local currency)]]*VLOOKUP(tblSalaries6[[#This Row],[Currency]],tblXrate[],2,FALSE)</f>
        <v>47285.348162018527</v>
      </c>
      <c r="H85" t="s">
        <v>138</v>
      </c>
      <c r="I85" t="s">
        <v>52</v>
      </c>
      <c r="J85" t="s">
        <v>71</v>
      </c>
      <c r="K85" t="str">
        <f>VLOOKUP(tblSalaries6[[#This Row],[Where do you work]],tblCountries[[Actual]:[Mapping]],2,FALSE)</f>
        <v>UK</v>
      </c>
      <c r="L85" t="s">
        <v>9</v>
      </c>
      <c r="M85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86" spans="2:13" ht="15" customHeight="1">
      <c r="B86" t="s">
        <v>2089</v>
      </c>
      <c r="C86" s="1">
        <v>41055.000601851854</v>
      </c>
      <c r="D86" s="4">
        <v>150000</v>
      </c>
      <c r="E86">
        <v>150000</v>
      </c>
      <c r="F86" t="s">
        <v>6</v>
      </c>
      <c r="G86" s="8">
        <f>tblSalaries6[[#This Row],[clean Salary (in local currency)]]*VLOOKUP(tblSalaries6[[#This Row],[Currency]],tblXrate[],2,FALSE)</f>
        <v>150000</v>
      </c>
      <c r="H86" t="s">
        <v>139</v>
      </c>
      <c r="I86" t="s">
        <v>4001</v>
      </c>
      <c r="J86" t="s">
        <v>15</v>
      </c>
      <c r="K86" t="str">
        <f>VLOOKUP(tblSalaries6[[#This Row],[Where do you work]],tblCountries[[Actual]:[Mapping]],2,FALSE)</f>
        <v>USA</v>
      </c>
      <c r="L86" t="s">
        <v>13</v>
      </c>
      <c r="M86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87" spans="2:13" ht="15" customHeight="1">
      <c r="B87" t="s">
        <v>2090</v>
      </c>
      <c r="C87" s="1">
        <v>41055.003993055558</v>
      </c>
      <c r="D87" s="4">
        <v>120000</v>
      </c>
      <c r="E87">
        <v>120000</v>
      </c>
      <c r="F87" t="s">
        <v>6</v>
      </c>
      <c r="G87" s="8">
        <f>tblSalaries6[[#This Row],[clean Salary (in local currency)]]*VLOOKUP(tblSalaries6[[#This Row],[Currency]],tblXrate[],2,FALSE)</f>
        <v>120000</v>
      </c>
      <c r="H87" t="s">
        <v>140</v>
      </c>
      <c r="I87" t="s">
        <v>52</v>
      </c>
      <c r="J87" t="s">
        <v>15</v>
      </c>
      <c r="K87" t="str">
        <f>VLOOKUP(tblSalaries6[[#This Row],[Where do you work]],tblCountries[[Actual]:[Mapping]],2,FALSE)</f>
        <v>USA</v>
      </c>
      <c r="L87" t="s">
        <v>9</v>
      </c>
      <c r="M87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88" spans="2:13" ht="15" customHeight="1">
      <c r="B88" t="s">
        <v>2091</v>
      </c>
      <c r="C88" s="1">
        <v>41055.007141203707</v>
      </c>
      <c r="D88" s="4">
        <v>500000</v>
      </c>
      <c r="E88">
        <v>500000</v>
      </c>
      <c r="F88" t="s">
        <v>40</v>
      </c>
      <c r="G88" s="8">
        <f>tblSalaries6[[#This Row],[clean Salary (in local currency)]]*VLOOKUP(tblSalaries6[[#This Row],[Currency]],tblXrate[],2,FALSE)</f>
        <v>8903.9583437212841</v>
      </c>
      <c r="H88" t="s">
        <v>76</v>
      </c>
      <c r="I88" t="s">
        <v>356</v>
      </c>
      <c r="J88" t="s">
        <v>8</v>
      </c>
      <c r="K88" t="str">
        <f>VLOOKUP(tblSalaries6[[#This Row],[Where do you work]],tblCountries[[Actual]:[Mapping]],2,FALSE)</f>
        <v>India</v>
      </c>
      <c r="L88" t="s">
        <v>13</v>
      </c>
      <c r="M88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89" spans="2:13" ht="15" customHeight="1">
      <c r="B89" t="s">
        <v>2092</v>
      </c>
      <c r="C89" s="1">
        <v>41055.007881944446</v>
      </c>
      <c r="D89" s="4" t="s">
        <v>141</v>
      </c>
      <c r="E89">
        <v>31330</v>
      </c>
      <c r="F89" t="s">
        <v>6</v>
      </c>
      <c r="G89" s="8">
        <f>tblSalaries6[[#This Row],[clean Salary (in local currency)]]*VLOOKUP(tblSalaries6[[#This Row],[Currency]],tblXrate[],2,FALSE)</f>
        <v>31330</v>
      </c>
      <c r="H89" t="s">
        <v>142</v>
      </c>
      <c r="I89" t="s">
        <v>20</v>
      </c>
      <c r="J89" t="s">
        <v>143</v>
      </c>
      <c r="K89" t="str">
        <f>VLOOKUP(tblSalaries6[[#This Row],[Where do you work]],tblCountries[[Actual]:[Mapping]],2,FALSE)</f>
        <v>Brazil</v>
      </c>
      <c r="L89" t="s">
        <v>13</v>
      </c>
      <c r="M89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90" spans="2:13" ht="15" customHeight="1">
      <c r="B90" t="s">
        <v>2093</v>
      </c>
      <c r="C90" s="1">
        <v>41055.010613425926</v>
      </c>
      <c r="D90" s="4">
        <v>110000</v>
      </c>
      <c r="E90">
        <v>110000</v>
      </c>
      <c r="F90" t="s">
        <v>6</v>
      </c>
      <c r="G90" s="8">
        <f>tblSalaries6[[#This Row],[clean Salary (in local currency)]]*VLOOKUP(tblSalaries6[[#This Row],[Currency]],tblXrate[],2,FALSE)</f>
        <v>110000</v>
      </c>
      <c r="H90" t="s">
        <v>144</v>
      </c>
      <c r="I90" t="s">
        <v>279</v>
      </c>
      <c r="J90" t="s">
        <v>15</v>
      </c>
      <c r="K90" t="str">
        <f>VLOOKUP(tblSalaries6[[#This Row],[Where do you work]],tblCountries[[Actual]:[Mapping]],2,FALSE)</f>
        <v>USA</v>
      </c>
      <c r="L90" t="s">
        <v>18</v>
      </c>
      <c r="M90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91" spans="2:13" ht="15" customHeight="1">
      <c r="B91" t="s">
        <v>2094</v>
      </c>
      <c r="C91" s="1">
        <v>41055.015844907408</v>
      </c>
      <c r="D91" s="4" t="s">
        <v>145</v>
      </c>
      <c r="E91">
        <v>81000</v>
      </c>
      <c r="F91" t="s">
        <v>6</v>
      </c>
      <c r="G91" s="8">
        <f>tblSalaries6[[#This Row],[clean Salary (in local currency)]]*VLOOKUP(tblSalaries6[[#This Row],[Currency]],tblXrate[],2,FALSE)</f>
        <v>81000</v>
      </c>
      <c r="H91" t="s">
        <v>146</v>
      </c>
      <c r="I91" t="s">
        <v>356</v>
      </c>
      <c r="J91" t="s">
        <v>71</v>
      </c>
      <c r="K91" t="str">
        <f>VLOOKUP(tblSalaries6[[#This Row],[Where do you work]],tblCountries[[Actual]:[Mapping]],2,FALSE)</f>
        <v>UK</v>
      </c>
      <c r="L91" t="s">
        <v>9</v>
      </c>
      <c r="M91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92" spans="2:13" ht="15" customHeight="1">
      <c r="B92" t="s">
        <v>2095</v>
      </c>
      <c r="C92" s="1">
        <v>41055.027129629627</v>
      </c>
      <c r="D92" s="4">
        <v>40000</v>
      </c>
      <c r="E92">
        <v>40000</v>
      </c>
      <c r="F92" t="s">
        <v>6</v>
      </c>
      <c r="G92" s="8">
        <f>tblSalaries6[[#This Row],[clean Salary (in local currency)]]*VLOOKUP(tblSalaries6[[#This Row],[Currency]],tblXrate[],2,FALSE)</f>
        <v>40000</v>
      </c>
      <c r="H92" t="s">
        <v>147</v>
      </c>
      <c r="I92" t="s">
        <v>20</v>
      </c>
      <c r="J92" t="s">
        <v>15</v>
      </c>
      <c r="K92" t="str">
        <f>VLOOKUP(tblSalaries6[[#This Row],[Where do you work]],tblCountries[[Actual]:[Mapping]],2,FALSE)</f>
        <v>USA</v>
      </c>
      <c r="L92" t="s">
        <v>9</v>
      </c>
      <c r="M92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93" spans="2:13" ht="15" customHeight="1">
      <c r="B93" t="s">
        <v>2096</v>
      </c>
      <c r="C93" s="1">
        <v>41055.027407407404</v>
      </c>
      <c r="D93" s="4">
        <v>42000</v>
      </c>
      <c r="E93">
        <v>42000</v>
      </c>
      <c r="F93" t="s">
        <v>86</v>
      </c>
      <c r="G93" s="8">
        <f>tblSalaries6[[#This Row],[clean Salary (in local currency)]]*VLOOKUP(tblSalaries6[[#This Row],[Currency]],tblXrate[],2,FALSE)</f>
        <v>41301.183967273726</v>
      </c>
      <c r="H93" t="s">
        <v>148</v>
      </c>
      <c r="I93" t="s">
        <v>20</v>
      </c>
      <c r="J93" t="s">
        <v>88</v>
      </c>
      <c r="K93" t="str">
        <f>VLOOKUP(tblSalaries6[[#This Row],[Where do you work]],tblCountries[[Actual]:[Mapping]],2,FALSE)</f>
        <v>Canada</v>
      </c>
      <c r="L93" t="s">
        <v>9</v>
      </c>
      <c r="M93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94" spans="2:13" ht="15" customHeight="1">
      <c r="B94" t="s">
        <v>2097</v>
      </c>
      <c r="C94" s="1">
        <v>41055.027499999997</v>
      </c>
      <c r="D94" s="4">
        <v>125000</v>
      </c>
      <c r="E94">
        <v>125000</v>
      </c>
      <c r="F94" t="s">
        <v>6</v>
      </c>
      <c r="G94" s="8">
        <f>tblSalaries6[[#This Row],[clean Salary (in local currency)]]*VLOOKUP(tblSalaries6[[#This Row],[Currency]],tblXrate[],2,FALSE)</f>
        <v>125000</v>
      </c>
      <c r="H94" t="s">
        <v>149</v>
      </c>
      <c r="I94" t="s">
        <v>4001</v>
      </c>
      <c r="J94" t="s">
        <v>15</v>
      </c>
      <c r="K94" t="str">
        <f>VLOOKUP(tblSalaries6[[#This Row],[Where do you work]],tblCountries[[Actual]:[Mapping]],2,FALSE)</f>
        <v>USA</v>
      </c>
      <c r="L94" t="s">
        <v>9</v>
      </c>
      <c r="M94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95" spans="2:13" ht="15" customHeight="1">
      <c r="B95" t="s">
        <v>2098</v>
      </c>
      <c r="C95" s="1">
        <v>41055.02752314815</v>
      </c>
      <c r="D95" s="4">
        <v>36000</v>
      </c>
      <c r="E95">
        <v>36000</v>
      </c>
      <c r="F95" t="s">
        <v>6</v>
      </c>
      <c r="G95" s="8">
        <f>tblSalaries6[[#This Row],[clean Salary (in local currency)]]*VLOOKUP(tblSalaries6[[#This Row],[Currency]],tblXrate[],2,FALSE)</f>
        <v>36000</v>
      </c>
      <c r="H95" t="s">
        <v>150</v>
      </c>
      <c r="I95" t="s">
        <v>52</v>
      </c>
      <c r="J95" t="s">
        <v>15</v>
      </c>
      <c r="K95" t="str">
        <f>VLOOKUP(tblSalaries6[[#This Row],[Where do you work]],tblCountries[[Actual]:[Mapping]],2,FALSE)</f>
        <v>USA</v>
      </c>
      <c r="L95" t="s">
        <v>18</v>
      </c>
      <c r="M95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96" spans="2:13" ht="15" customHeight="1">
      <c r="B96" t="s">
        <v>2099</v>
      </c>
      <c r="C96" s="1">
        <v>41055.027708333335</v>
      </c>
      <c r="D96" s="4" t="s">
        <v>151</v>
      </c>
      <c r="E96">
        <v>144000</v>
      </c>
      <c r="F96" t="s">
        <v>40</v>
      </c>
      <c r="G96" s="8">
        <f>tblSalaries6[[#This Row],[clean Salary (in local currency)]]*VLOOKUP(tblSalaries6[[#This Row],[Currency]],tblXrate[],2,FALSE)</f>
        <v>2564.3400029917298</v>
      </c>
      <c r="H96" t="s">
        <v>152</v>
      </c>
      <c r="I96" t="s">
        <v>356</v>
      </c>
      <c r="J96" t="s">
        <v>8</v>
      </c>
      <c r="K96" t="str">
        <f>VLOOKUP(tblSalaries6[[#This Row],[Where do you work]],tblCountries[[Actual]:[Mapping]],2,FALSE)</f>
        <v>India</v>
      </c>
      <c r="L96" t="s">
        <v>25</v>
      </c>
      <c r="M96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97" spans="2:13" ht="15" customHeight="1">
      <c r="B97" t="s">
        <v>2100</v>
      </c>
      <c r="C97" s="1">
        <v>41055.027777777781</v>
      </c>
      <c r="D97" s="4">
        <v>75000</v>
      </c>
      <c r="E97">
        <v>75000</v>
      </c>
      <c r="F97" t="s">
        <v>6</v>
      </c>
      <c r="G97" s="8">
        <f>tblSalaries6[[#This Row],[clean Salary (in local currency)]]*VLOOKUP(tblSalaries6[[#This Row],[Currency]],tblXrate[],2,FALSE)</f>
        <v>75000</v>
      </c>
      <c r="H97" t="s">
        <v>153</v>
      </c>
      <c r="I97" t="s">
        <v>20</v>
      </c>
      <c r="J97" t="s">
        <v>15</v>
      </c>
      <c r="K97" t="str">
        <f>VLOOKUP(tblSalaries6[[#This Row],[Where do you work]],tblCountries[[Actual]:[Mapping]],2,FALSE)</f>
        <v>USA</v>
      </c>
      <c r="L97" t="s">
        <v>25</v>
      </c>
      <c r="M97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98" spans="2:13" ht="15" customHeight="1">
      <c r="B98" t="s">
        <v>2101</v>
      </c>
      <c r="C98" s="1">
        <v>41055.028009259258</v>
      </c>
      <c r="D98" s="4">
        <v>95000</v>
      </c>
      <c r="E98">
        <v>95000</v>
      </c>
      <c r="F98" t="s">
        <v>6</v>
      </c>
      <c r="G98" s="8">
        <f>tblSalaries6[[#This Row],[clean Salary (in local currency)]]*VLOOKUP(tblSalaries6[[#This Row],[Currency]],tblXrate[],2,FALSE)</f>
        <v>95000</v>
      </c>
      <c r="H98" t="s">
        <v>29</v>
      </c>
      <c r="I98" t="s">
        <v>4001</v>
      </c>
      <c r="J98" t="s">
        <v>15</v>
      </c>
      <c r="K98" t="str">
        <f>VLOOKUP(tblSalaries6[[#This Row],[Where do you work]],tblCountries[[Actual]:[Mapping]],2,FALSE)</f>
        <v>USA</v>
      </c>
      <c r="L98" t="s">
        <v>9</v>
      </c>
      <c r="M98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99" spans="2:13" ht="15" customHeight="1">
      <c r="B99" t="s">
        <v>2102</v>
      </c>
      <c r="C99" s="1">
        <v>41055.028090277781</v>
      </c>
      <c r="D99" s="4">
        <v>24000</v>
      </c>
      <c r="E99">
        <v>24000</v>
      </c>
      <c r="F99" t="s">
        <v>6</v>
      </c>
      <c r="G99" s="8">
        <f>tblSalaries6[[#This Row],[clean Salary (in local currency)]]*VLOOKUP(tblSalaries6[[#This Row],[Currency]],tblXrate[],2,FALSE)</f>
        <v>24000</v>
      </c>
      <c r="H99" t="s">
        <v>154</v>
      </c>
      <c r="I99" t="s">
        <v>52</v>
      </c>
      <c r="J99" t="s">
        <v>15</v>
      </c>
      <c r="K99" t="str">
        <f>VLOOKUP(tblSalaries6[[#This Row],[Where do you work]],tblCountries[[Actual]:[Mapping]],2,FALSE)</f>
        <v>USA</v>
      </c>
      <c r="L99" t="s">
        <v>18</v>
      </c>
      <c r="M99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100" spans="2:13" ht="15" customHeight="1">
      <c r="B100" t="s">
        <v>2103</v>
      </c>
      <c r="C100" s="1">
        <v>41055.028136574074</v>
      </c>
      <c r="D100" s="4" t="s">
        <v>155</v>
      </c>
      <c r="E100">
        <v>91000</v>
      </c>
      <c r="F100" t="s">
        <v>6</v>
      </c>
      <c r="G100" s="8">
        <f>tblSalaries6[[#This Row],[clean Salary (in local currency)]]*VLOOKUP(tblSalaries6[[#This Row],[Currency]],tblXrate[],2,FALSE)</f>
        <v>91000</v>
      </c>
      <c r="H100" t="s">
        <v>156</v>
      </c>
      <c r="I100" t="s">
        <v>52</v>
      </c>
      <c r="J100" t="s">
        <v>15</v>
      </c>
      <c r="K100" t="str">
        <f>VLOOKUP(tblSalaries6[[#This Row],[Where do you work]],tblCountries[[Actual]:[Mapping]],2,FALSE)</f>
        <v>USA</v>
      </c>
      <c r="L100" t="s">
        <v>25</v>
      </c>
      <c r="M100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101" spans="2:13" ht="15" customHeight="1">
      <c r="B101" t="s">
        <v>2104</v>
      </c>
      <c r="C101" s="1">
        <v>41055.028229166666</v>
      </c>
      <c r="D101" s="4">
        <v>40000</v>
      </c>
      <c r="E101">
        <v>40000</v>
      </c>
      <c r="F101" t="s">
        <v>6</v>
      </c>
      <c r="G101" s="8">
        <f>tblSalaries6[[#This Row],[clean Salary (in local currency)]]*VLOOKUP(tblSalaries6[[#This Row],[Currency]],tblXrate[],2,FALSE)</f>
        <v>40000</v>
      </c>
      <c r="H101" t="s">
        <v>157</v>
      </c>
      <c r="I101" t="s">
        <v>20</v>
      </c>
      <c r="J101" t="s">
        <v>15</v>
      </c>
      <c r="K101" t="str">
        <f>VLOOKUP(tblSalaries6[[#This Row],[Where do you work]],tblCountries[[Actual]:[Mapping]],2,FALSE)</f>
        <v>USA</v>
      </c>
      <c r="L101" t="s">
        <v>9</v>
      </c>
      <c r="M101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102" spans="2:13" ht="15" customHeight="1">
      <c r="B102" t="s">
        <v>2105</v>
      </c>
      <c r="C102" s="1">
        <v>41055.028240740743</v>
      </c>
      <c r="D102" s="4">
        <v>57000</v>
      </c>
      <c r="E102">
        <v>57000</v>
      </c>
      <c r="F102" t="s">
        <v>6</v>
      </c>
      <c r="G102" s="8">
        <f>tblSalaries6[[#This Row],[clean Salary (in local currency)]]*VLOOKUP(tblSalaries6[[#This Row],[Currency]],tblXrate[],2,FALSE)</f>
        <v>57000</v>
      </c>
      <c r="H102" t="s">
        <v>158</v>
      </c>
      <c r="I102" t="s">
        <v>52</v>
      </c>
      <c r="J102" t="s">
        <v>15</v>
      </c>
      <c r="K102" t="str">
        <f>VLOOKUP(tblSalaries6[[#This Row],[Where do you work]],tblCountries[[Actual]:[Mapping]],2,FALSE)</f>
        <v>USA</v>
      </c>
      <c r="L102" t="s">
        <v>9</v>
      </c>
      <c r="M102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103" spans="2:13" ht="15" customHeight="1">
      <c r="B103" t="s">
        <v>2106</v>
      </c>
      <c r="C103" s="1">
        <v>41055.028252314813</v>
      </c>
      <c r="D103" s="4">
        <v>74000</v>
      </c>
      <c r="E103">
        <v>74000</v>
      </c>
      <c r="F103" t="s">
        <v>6</v>
      </c>
      <c r="G103" s="8">
        <f>tblSalaries6[[#This Row],[clean Salary (in local currency)]]*VLOOKUP(tblSalaries6[[#This Row],[Currency]],tblXrate[],2,FALSE)</f>
        <v>74000</v>
      </c>
      <c r="H103" t="s">
        <v>76</v>
      </c>
      <c r="I103" t="s">
        <v>356</v>
      </c>
      <c r="J103" t="s">
        <v>15</v>
      </c>
      <c r="K103" t="str">
        <f>VLOOKUP(tblSalaries6[[#This Row],[Where do you work]],tblCountries[[Actual]:[Mapping]],2,FALSE)</f>
        <v>USA</v>
      </c>
      <c r="L103" t="s">
        <v>9</v>
      </c>
      <c r="M103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104" spans="2:13" ht="15" customHeight="1">
      <c r="B104" t="s">
        <v>2107</v>
      </c>
      <c r="C104" s="1">
        <v>41055.028263888889</v>
      </c>
      <c r="D104" s="4" t="s">
        <v>159</v>
      </c>
      <c r="E104">
        <v>80000</v>
      </c>
      <c r="F104" t="s">
        <v>6</v>
      </c>
      <c r="G104" s="8">
        <f>tblSalaries6[[#This Row],[clean Salary (in local currency)]]*VLOOKUP(tblSalaries6[[#This Row],[Currency]],tblXrate[],2,FALSE)</f>
        <v>80000</v>
      </c>
      <c r="H104" t="s">
        <v>160</v>
      </c>
      <c r="I104" t="s">
        <v>20</v>
      </c>
      <c r="J104" t="s">
        <v>15</v>
      </c>
      <c r="K104" t="str">
        <f>VLOOKUP(tblSalaries6[[#This Row],[Where do you work]],tblCountries[[Actual]:[Mapping]],2,FALSE)</f>
        <v>USA</v>
      </c>
      <c r="L104" t="s">
        <v>9</v>
      </c>
      <c r="M104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105" spans="2:13" ht="15" customHeight="1">
      <c r="B105" t="s">
        <v>2108</v>
      </c>
      <c r="C105" s="1">
        <v>41055.028310185182</v>
      </c>
      <c r="D105" s="4">
        <v>90000</v>
      </c>
      <c r="E105">
        <v>90000</v>
      </c>
      <c r="F105" t="s">
        <v>6</v>
      </c>
      <c r="G105" s="8">
        <f>tblSalaries6[[#This Row],[clean Salary (in local currency)]]*VLOOKUP(tblSalaries6[[#This Row],[Currency]],tblXrate[],2,FALSE)</f>
        <v>90000</v>
      </c>
      <c r="H105" t="s">
        <v>161</v>
      </c>
      <c r="I105" t="s">
        <v>67</v>
      </c>
      <c r="J105" t="s">
        <v>15</v>
      </c>
      <c r="K105" t="str">
        <f>VLOOKUP(tblSalaries6[[#This Row],[Where do you work]],tblCountries[[Actual]:[Mapping]],2,FALSE)</f>
        <v>USA</v>
      </c>
      <c r="L105" t="s">
        <v>9</v>
      </c>
      <c r="M105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106" spans="2:13" ht="15" customHeight="1">
      <c r="B106" t="s">
        <v>2109</v>
      </c>
      <c r="C106" s="1">
        <v>41055.028333333335</v>
      </c>
      <c r="D106" s="4">
        <v>21000</v>
      </c>
      <c r="E106">
        <v>21000</v>
      </c>
      <c r="F106" t="s">
        <v>6</v>
      </c>
      <c r="G106" s="8">
        <f>tblSalaries6[[#This Row],[clean Salary (in local currency)]]*VLOOKUP(tblSalaries6[[#This Row],[Currency]],tblXrate[],2,FALSE)</f>
        <v>21000</v>
      </c>
      <c r="H106" t="s">
        <v>162</v>
      </c>
      <c r="I106" t="s">
        <v>20</v>
      </c>
      <c r="J106" t="s">
        <v>163</v>
      </c>
      <c r="K106" t="str">
        <f>VLOOKUP(tblSalaries6[[#This Row],[Where do you work]],tblCountries[[Actual]:[Mapping]],2,FALSE)</f>
        <v>arabian Gulf</v>
      </c>
      <c r="L106" t="s">
        <v>25</v>
      </c>
      <c r="M106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107" spans="2:13" ht="15" customHeight="1">
      <c r="B107" t="s">
        <v>2110</v>
      </c>
      <c r="C107" s="1">
        <v>41055.028356481482</v>
      </c>
      <c r="D107" s="4">
        <v>52000</v>
      </c>
      <c r="E107">
        <v>52000</v>
      </c>
      <c r="F107" t="s">
        <v>6</v>
      </c>
      <c r="G107" s="8">
        <f>tblSalaries6[[#This Row],[clean Salary (in local currency)]]*VLOOKUP(tblSalaries6[[#This Row],[Currency]],tblXrate[],2,FALSE)</f>
        <v>52000</v>
      </c>
      <c r="H107" t="s">
        <v>164</v>
      </c>
      <c r="I107" t="s">
        <v>52</v>
      </c>
      <c r="J107" t="s">
        <v>15</v>
      </c>
      <c r="K107" t="str">
        <f>VLOOKUP(tblSalaries6[[#This Row],[Where do you work]],tblCountries[[Actual]:[Mapping]],2,FALSE)</f>
        <v>USA</v>
      </c>
      <c r="L107" t="s">
        <v>9</v>
      </c>
      <c r="M107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108" spans="2:13" ht="15" customHeight="1">
      <c r="B108" t="s">
        <v>2111</v>
      </c>
      <c r="C108" s="1">
        <v>41055.028379629628</v>
      </c>
      <c r="D108" s="4">
        <v>19200</v>
      </c>
      <c r="E108">
        <v>19200</v>
      </c>
      <c r="F108" t="s">
        <v>6</v>
      </c>
      <c r="G108" s="8">
        <f>tblSalaries6[[#This Row],[clean Salary (in local currency)]]*VLOOKUP(tblSalaries6[[#This Row],[Currency]],tblXrate[],2,FALSE)</f>
        <v>19200</v>
      </c>
      <c r="H108" t="s">
        <v>165</v>
      </c>
      <c r="I108" t="s">
        <v>20</v>
      </c>
      <c r="J108" t="s">
        <v>166</v>
      </c>
      <c r="K108" t="str">
        <f>VLOOKUP(tblSalaries6[[#This Row],[Where do you work]],tblCountries[[Actual]:[Mapping]],2,FALSE)</f>
        <v>Mexico</v>
      </c>
      <c r="L108" t="s">
        <v>9</v>
      </c>
      <c r="M108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109" spans="2:13" ht="15" customHeight="1">
      <c r="B109" t="s">
        <v>2112</v>
      </c>
      <c r="C109" s="1">
        <v>41055.028437499997</v>
      </c>
      <c r="D109" s="4">
        <v>36000</v>
      </c>
      <c r="E109">
        <v>36000</v>
      </c>
      <c r="F109" t="s">
        <v>6</v>
      </c>
      <c r="G109" s="8">
        <f>tblSalaries6[[#This Row],[clean Salary (in local currency)]]*VLOOKUP(tblSalaries6[[#This Row],[Currency]],tblXrate[],2,FALSE)</f>
        <v>36000</v>
      </c>
      <c r="H109" t="s">
        <v>20</v>
      </c>
      <c r="I109" t="s">
        <v>20</v>
      </c>
      <c r="J109" t="s">
        <v>15</v>
      </c>
      <c r="K109" t="str">
        <f>VLOOKUP(tblSalaries6[[#This Row],[Where do you work]],tblCountries[[Actual]:[Mapping]],2,FALSE)</f>
        <v>USA</v>
      </c>
      <c r="L109" t="s">
        <v>9</v>
      </c>
      <c r="M109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110" spans="2:13" ht="15" customHeight="1">
      <c r="B110" t="s">
        <v>2113</v>
      </c>
      <c r="C110" s="1">
        <v>41055.028495370374</v>
      </c>
      <c r="D110" s="4">
        <v>57400</v>
      </c>
      <c r="E110">
        <v>57400</v>
      </c>
      <c r="F110" t="s">
        <v>6</v>
      </c>
      <c r="G110" s="8">
        <f>tblSalaries6[[#This Row],[clean Salary (in local currency)]]*VLOOKUP(tblSalaries6[[#This Row],[Currency]],tblXrate[],2,FALSE)</f>
        <v>57400</v>
      </c>
      <c r="H110" t="s">
        <v>167</v>
      </c>
      <c r="I110" t="s">
        <v>20</v>
      </c>
      <c r="J110" t="s">
        <v>15</v>
      </c>
      <c r="K110" t="str">
        <f>VLOOKUP(tblSalaries6[[#This Row],[Where do you work]],tblCountries[[Actual]:[Mapping]],2,FALSE)</f>
        <v>USA</v>
      </c>
      <c r="L110" t="s">
        <v>9</v>
      </c>
      <c r="M110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111" spans="2:13" ht="15" customHeight="1">
      <c r="B111" t="s">
        <v>2114</v>
      </c>
      <c r="C111" s="1">
        <v>41055.028506944444</v>
      </c>
      <c r="D111" s="4">
        <v>66000</v>
      </c>
      <c r="E111">
        <v>66000</v>
      </c>
      <c r="F111" t="s">
        <v>6</v>
      </c>
      <c r="G111" s="8">
        <f>tblSalaries6[[#This Row],[clean Salary (in local currency)]]*VLOOKUP(tblSalaries6[[#This Row],[Currency]],tblXrate[],2,FALSE)</f>
        <v>66000</v>
      </c>
      <c r="H111" t="s">
        <v>20</v>
      </c>
      <c r="I111" t="s">
        <v>20</v>
      </c>
      <c r="J111" t="s">
        <v>15</v>
      </c>
      <c r="K111" t="str">
        <f>VLOOKUP(tblSalaries6[[#This Row],[Where do you work]],tblCountries[[Actual]:[Mapping]],2,FALSE)</f>
        <v>USA</v>
      </c>
      <c r="L111" t="s">
        <v>18</v>
      </c>
      <c r="M111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112" spans="2:13" ht="15" customHeight="1">
      <c r="B112" t="s">
        <v>2115</v>
      </c>
      <c r="C112" s="1">
        <v>41055.028541666667</v>
      </c>
      <c r="D112" s="4">
        <v>35000</v>
      </c>
      <c r="E112">
        <v>35000</v>
      </c>
      <c r="F112" t="s">
        <v>22</v>
      </c>
      <c r="G112" s="8">
        <f>tblSalaries6[[#This Row],[clean Salary (in local currency)]]*VLOOKUP(tblSalaries6[[#This Row],[Currency]],tblXrate[],2,FALSE)</f>
        <v>44463.980364706273</v>
      </c>
      <c r="H112" t="s">
        <v>168</v>
      </c>
      <c r="I112" t="s">
        <v>52</v>
      </c>
      <c r="J112" t="s">
        <v>169</v>
      </c>
      <c r="K112" t="str">
        <f>VLOOKUP(tblSalaries6[[#This Row],[Where do you work]],tblCountries[[Actual]:[Mapping]],2,FALSE)</f>
        <v>Greece</v>
      </c>
      <c r="L112" t="s">
        <v>9</v>
      </c>
      <c r="M112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113" spans="2:13" ht="15" customHeight="1">
      <c r="B113" t="s">
        <v>2116</v>
      </c>
      <c r="C113" s="1">
        <v>41055.028657407405</v>
      </c>
      <c r="D113" s="4" t="s">
        <v>172</v>
      </c>
      <c r="E113">
        <v>85000</v>
      </c>
      <c r="F113" t="s">
        <v>6</v>
      </c>
      <c r="G113" s="8">
        <f>tblSalaries6[[#This Row],[clean Salary (in local currency)]]*VLOOKUP(tblSalaries6[[#This Row],[Currency]],tblXrate[],2,FALSE)</f>
        <v>85000</v>
      </c>
      <c r="H113" t="s">
        <v>173</v>
      </c>
      <c r="I113" t="s">
        <v>20</v>
      </c>
      <c r="J113" t="s">
        <v>15</v>
      </c>
      <c r="K113" t="str">
        <f>VLOOKUP(tblSalaries6[[#This Row],[Where do you work]],tblCountries[[Actual]:[Mapping]],2,FALSE)</f>
        <v>USA</v>
      </c>
      <c r="L113" t="s">
        <v>9</v>
      </c>
      <c r="M113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114" spans="2:13" ht="15" customHeight="1">
      <c r="B114" t="s">
        <v>2117</v>
      </c>
      <c r="C114" s="1">
        <v>41055.028726851851</v>
      </c>
      <c r="D114" s="4">
        <v>50000</v>
      </c>
      <c r="E114">
        <v>50000</v>
      </c>
      <c r="F114" t="s">
        <v>6</v>
      </c>
      <c r="G114" s="8">
        <f>tblSalaries6[[#This Row],[clean Salary (in local currency)]]*VLOOKUP(tblSalaries6[[#This Row],[Currency]],tblXrate[],2,FALSE)</f>
        <v>50000</v>
      </c>
      <c r="H114" t="s">
        <v>174</v>
      </c>
      <c r="I114" t="s">
        <v>67</v>
      </c>
      <c r="J114" t="s">
        <v>15</v>
      </c>
      <c r="K114" t="str">
        <f>VLOOKUP(tblSalaries6[[#This Row],[Where do you work]],tblCountries[[Actual]:[Mapping]],2,FALSE)</f>
        <v>USA</v>
      </c>
      <c r="L114" t="s">
        <v>9</v>
      </c>
      <c r="M114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115" spans="2:13" ht="15" customHeight="1">
      <c r="B115" t="s">
        <v>2118</v>
      </c>
      <c r="C115" s="1">
        <v>41055.028784722221</v>
      </c>
      <c r="D115" s="4" t="s">
        <v>175</v>
      </c>
      <c r="E115">
        <v>58000</v>
      </c>
      <c r="F115" t="s">
        <v>6</v>
      </c>
      <c r="G115" s="8">
        <f>tblSalaries6[[#This Row],[clean Salary (in local currency)]]*VLOOKUP(tblSalaries6[[#This Row],[Currency]],tblXrate[],2,FALSE)</f>
        <v>58000</v>
      </c>
      <c r="H115" t="s">
        <v>176</v>
      </c>
      <c r="I115" t="s">
        <v>52</v>
      </c>
      <c r="J115" t="s">
        <v>15</v>
      </c>
      <c r="K115" t="str">
        <f>VLOOKUP(tblSalaries6[[#This Row],[Where do you work]],tblCountries[[Actual]:[Mapping]],2,FALSE)</f>
        <v>USA</v>
      </c>
      <c r="L115" t="s">
        <v>9</v>
      </c>
      <c r="M115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116" spans="2:13" ht="15" customHeight="1">
      <c r="B116" t="s">
        <v>2119</v>
      </c>
      <c r="C116" s="1">
        <v>41055.028796296298</v>
      </c>
      <c r="D116" s="4">
        <v>37900</v>
      </c>
      <c r="E116">
        <v>37900</v>
      </c>
      <c r="F116" t="s">
        <v>6</v>
      </c>
      <c r="G116" s="8">
        <f>tblSalaries6[[#This Row],[clean Salary (in local currency)]]*VLOOKUP(tblSalaries6[[#This Row],[Currency]],tblXrate[],2,FALSE)</f>
        <v>37900</v>
      </c>
      <c r="H116" t="s">
        <v>177</v>
      </c>
      <c r="I116" t="s">
        <v>310</v>
      </c>
      <c r="J116" t="s">
        <v>15</v>
      </c>
      <c r="K116" t="str">
        <f>VLOOKUP(tblSalaries6[[#This Row],[Where do you work]],tblCountries[[Actual]:[Mapping]],2,FALSE)</f>
        <v>USA</v>
      </c>
      <c r="L116" t="s">
        <v>13</v>
      </c>
      <c r="M116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117" spans="2:13" ht="15" customHeight="1">
      <c r="B117" t="s">
        <v>2120</v>
      </c>
      <c r="C117" s="1">
        <v>41055.028819444444</v>
      </c>
      <c r="D117" s="4">
        <v>4000</v>
      </c>
      <c r="E117">
        <v>48000</v>
      </c>
      <c r="F117" t="s">
        <v>6</v>
      </c>
      <c r="G117" s="8">
        <f>tblSalaries6[[#This Row],[clean Salary (in local currency)]]*VLOOKUP(tblSalaries6[[#This Row],[Currency]],tblXrate[],2,FALSE)</f>
        <v>48000</v>
      </c>
      <c r="H117" t="s">
        <v>178</v>
      </c>
      <c r="I117" t="s">
        <v>52</v>
      </c>
      <c r="J117" t="s">
        <v>179</v>
      </c>
      <c r="K117" t="str">
        <f>VLOOKUP(tblSalaries6[[#This Row],[Where do you work]],tblCountries[[Actual]:[Mapping]],2,FALSE)</f>
        <v>UAE</v>
      </c>
      <c r="L117" t="s">
        <v>18</v>
      </c>
      <c r="M117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118" spans="2:13" ht="15" customHeight="1">
      <c r="B118" t="s">
        <v>2121</v>
      </c>
      <c r="C118" s="1">
        <v>41055.02884259259</v>
      </c>
      <c r="D118" s="4">
        <v>67000</v>
      </c>
      <c r="E118">
        <v>67000</v>
      </c>
      <c r="F118" t="s">
        <v>6</v>
      </c>
      <c r="G118" s="8">
        <f>tblSalaries6[[#This Row],[clean Salary (in local currency)]]*VLOOKUP(tblSalaries6[[#This Row],[Currency]],tblXrate[],2,FALSE)</f>
        <v>67000</v>
      </c>
      <c r="H118" t="s">
        <v>180</v>
      </c>
      <c r="I118" t="s">
        <v>20</v>
      </c>
      <c r="J118" t="s">
        <v>15</v>
      </c>
      <c r="K118" t="str">
        <f>VLOOKUP(tblSalaries6[[#This Row],[Where do you work]],tblCountries[[Actual]:[Mapping]],2,FALSE)</f>
        <v>USA</v>
      </c>
      <c r="L118" t="s">
        <v>9</v>
      </c>
      <c r="M118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119" spans="2:13" ht="15" customHeight="1">
      <c r="B119" t="s">
        <v>2122</v>
      </c>
      <c r="C119" s="1">
        <v>41055.028877314813</v>
      </c>
      <c r="D119" s="4">
        <v>85000</v>
      </c>
      <c r="E119">
        <v>85000</v>
      </c>
      <c r="F119" t="s">
        <v>6</v>
      </c>
      <c r="G119" s="8">
        <f>tblSalaries6[[#This Row],[clean Salary (in local currency)]]*VLOOKUP(tblSalaries6[[#This Row],[Currency]],tblXrate[],2,FALSE)</f>
        <v>85000</v>
      </c>
      <c r="H119" t="s">
        <v>181</v>
      </c>
      <c r="I119" t="s">
        <v>488</v>
      </c>
      <c r="J119" t="s">
        <v>179</v>
      </c>
      <c r="K119" t="str">
        <f>VLOOKUP(tblSalaries6[[#This Row],[Where do you work]],tblCountries[[Actual]:[Mapping]],2,FALSE)</f>
        <v>UAE</v>
      </c>
      <c r="L119" t="s">
        <v>9</v>
      </c>
      <c r="M119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120" spans="2:13" ht="15" customHeight="1">
      <c r="B120" t="s">
        <v>2123</v>
      </c>
      <c r="C120" s="1">
        <v>41055.028877314813</v>
      </c>
      <c r="D120" s="4">
        <v>56160</v>
      </c>
      <c r="E120">
        <v>56160</v>
      </c>
      <c r="F120" t="s">
        <v>6</v>
      </c>
      <c r="G120" s="8">
        <f>tblSalaries6[[#This Row],[clean Salary (in local currency)]]*VLOOKUP(tblSalaries6[[#This Row],[Currency]],tblXrate[],2,FALSE)</f>
        <v>56160</v>
      </c>
      <c r="H120" t="s">
        <v>182</v>
      </c>
      <c r="I120" t="s">
        <v>20</v>
      </c>
      <c r="J120" t="s">
        <v>15</v>
      </c>
      <c r="K120" t="str">
        <f>VLOOKUP(tblSalaries6[[#This Row],[Where do you work]],tblCountries[[Actual]:[Mapping]],2,FALSE)</f>
        <v>USA</v>
      </c>
      <c r="L120" t="s">
        <v>9</v>
      </c>
      <c r="M120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121" spans="2:13" ht="15" customHeight="1">
      <c r="B121" t="s">
        <v>2124</v>
      </c>
      <c r="C121" s="1">
        <v>41055.028912037036</v>
      </c>
      <c r="D121" s="4">
        <v>2000</v>
      </c>
      <c r="E121">
        <v>24000</v>
      </c>
      <c r="F121" t="s">
        <v>6</v>
      </c>
      <c r="G121" s="8">
        <f>tblSalaries6[[#This Row],[clean Salary (in local currency)]]*VLOOKUP(tblSalaries6[[#This Row],[Currency]],tblXrate[],2,FALSE)</f>
        <v>24000</v>
      </c>
      <c r="H121" t="s">
        <v>183</v>
      </c>
      <c r="I121" t="s">
        <v>52</v>
      </c>
      <c r="J121" t="s">
        <v>184</v>
      </c>
      <c r="K121" t="str">
        <f>VLOOKUP(tblSalaries6[[#This Row],[Where do you work]],tblCountries[[Actual]:[Mapping]],2,FALSE)</f>
        <v>Colombia</v>
      </c>
      <c r="L121" t="s">
        <v>13</v>
      </c>
      <c r="M121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122" spans="2:13" ht="15" customHeight="1">
      <c r="B122" t="s">
        <v>2125</v>
      </c>
      <c r="C122" s="1">
        <v>41055.028912037036</v>
      </c>
      <c r="D122" s="4">
        <v>52000</v>
      </c>
      <c r="E122">
        <v>52000</v>
      </c>
      <c r="F122" t="s">
        <v>6</v>
      </c>
      <c r="G122" s="8">
        <f>tblSalaries6[[#This Row],[clean Salary (in local currency)]]*VLOOKUP(tblSalaries6[[#This Row],[Currency]],tblXrate[],2,FALSE)</f>
        <v>52000</v>
      </c>
      <c r="H122" t="s">
        <v>185</v>
      </c>
      <c r="I122" t="s">
        <v>20</v>
      </c>
      <c r="J122" t="s">
        <v>15</v>
      </c>
      <c r="K122" t="str">
        <f>VLOOKUP(tblSalaries6[[#This Row],[Where do you work]],tblCountries[[Actual]:[Mapping]],2,FALSE)</f>
        <v>USA</v>
      </c>
      <c r="L122" t="s">
        <v>186</v>
      </c>
      <c r="M122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123" spans="2:13" ht="15" customHeight="1">
      <c r="B123" t="s">
        <v>2126</v>
      </c>
      <c r="C123" s="1">
        <v>41055.028946759259</v>
      </c>
      <c r="D123" s="4">
        <v>60000</v>
      </c>
      <c r="E123">
        <v>60000</v>
      </c>
      <c r="F123" t="s">
        <v>86</v>
      </c>
      <c r="G123" s="8">
        <f>tblSalaries6[[#This Row],[clean Salary (in local currency)]]*VLOOKUP(tblSalaries6[[#This Row],[Currency]],tblXrate[],2,FALSE)</f>
        <v>59001.691381819612</v>
      </c>
      <c r="H123" t="s">
        <v>187</v>
      </c>
      <c r="I123" t="s">
        <v>20</v>
      </c>
      <c r="J123" t="s">
        <v>88</v>
      </c>
      <c r="K123" t="str">
        <f>VLOOKUP(tblSalaries6[[#This Row],[Where do you work]],tblCountries[[Actual]:[Mapping]],2,FALSE)</f>
        <v>Canada</v>
      </c>
      <c r="L123" t="s">
        <v>186</v>
      </c>
      <c r="M123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124" spans="2:13" ht="15" customHeight="1">
      <c r="B124" t="s">
        <v>2127</v>
      </c>
      <c r="C124" s="1">
        <v>41055.028969907406</v>
      </c>
      <c r="D124" s="4">
        <v>70000</v>
      </c>
      <c r="E124">
        <v>70000</v>
      </c>
      <c r="F124" t="s">
        <v>6</v>
      </c>
      <c r="G124" s="8">
        <f>tblSalaries6[[#This Row],[clean Salary (in local currency)]]*VLOOKUP(tblSalaries6[[#This Row],[Currency]],tblXrate[],2,FALSE)</f>
        <v>70000</v>
      </c>
      <c r="H124" t="s">
        <v>188</v>
      </c>
      <c r="I124" t="s">
        <v>310</v>
      </c>
      <c r="J124" t="s">
        <v>15</v>
      </c>
      <c r="K124" t="str">
        <f>VLOOKUP(tblSalaries6[[#This Row],[Where do you work]],tblCountries[[Actual]:[Mapping]],2,FALSE)</f>
        <v>USA</v>
      </c>
      <c r="L124" t="s">
        <v>13</v>
      </c>
      <c r="M124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125" spans="2:13" ht="15" customHeight="1">
      <c r="B125" t="s">
        <v>2128</v>
      </c>
      <c r="C125" s="1">
        <v>41055.029120370367</v>
      </c>
      <c r="D125" s="4">
        <v>50000</v>
      </c>
      <c r="E125">
        <v>50000</v>
      </c>
      <c r="F125" t="s">
        <v>6</v>
      </c>
      <c r="G125" s="8">
        <f>tblSalaries6[[#This Row],[clean Salary (in local currency)]]*VLOOKUP(tblSalaries6[[#This Row],[Currency]],tblXrate[],2,FALSE)</f>
        <v>50000</v>
      </c>
      <c r="H125" t="s">
        <v>189</v>
      </c>
      <c r="I125" t="s">
        <v>67</v>
      </c>
      <c r="J125" t="s">
        <v>15</v>
      </c>
      <c r="K125" t="str">
        <f>VLOOKUP(tblSalaries6[[#This Row],[Where do you work]],tblCountries[[Actual]:[Mapping]],2,FALSE)</f>
        <v>USA</v>
      </c>
      <c r="L125" t="s">
        <v>9</v>
      </c>
      <c r="M125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126" spans="2:13" ht="15" customHeight="1">
      <c r="B126" t="s">
        <v>2129</v>
      </c>
      <c r="C126" s="1">
        <v>41055.029143518521</v>
      </c>
      <c r="D126" s="4">
        <v>2300000</v>
      </c>
      <c r="E126">
        <v>2300000</v>
      </c>
      <c r="F126" t="s">
        <v>40</v>
      </c>
      <c r="G126" s="8">
        <f>tblSalaries6[[#This Row],[clean Salary (in local currency)]]*VLOOKUP(tblSalaries6[[#This Row],[Currency]],tblXrate[],2,FALSE)</f>
        <v>40958.208381117904</v>
      </c>
      <c r="H126" t="s">
        <v>190</v>
      </c>
      <c r="I126" t="s">
        <v>20</v>
      </c>
      <c r="J126" t="s">
        <v>8</v>
      </c>
      <c r="K126" t="str">
        <f>VLOOKUP(tblSalaries6[[#This Row],[Where do you work]],tblCountries[[Actual]:[Mapping]],2,FALSE)</f>
        <v>India</v>
      </c>
      <c r="L126" t="s">
        <v>25</v>
      </c>
      <c r="M126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127" spans="2:13" ht="15" customHeight="1">
      <c r="B127" t="s">
        <v>2130</v>
      </c>
      <c r="C127" s="1">
        <v>41055.029166666667</v>
      </c>
      <c r="D127" s="4">
        <v>80000</v>
      </c>
      <c r="E127">
        <v>80000</v>
      </c>
      <c r="F127" t="s">
        <v>6</v>
      </c>
      <c r="G127" s="8">
        <f>tblSalaries6[[#This Row],[clean Salary (in local currency)]]*VLOOKUP(tblSalaries6[[#This Row],[Currency]],tblXrate[],2,FALSE)</f>
        <v>80000</v>
      </c>
      <c r="H127" t="s">
        <v>14</v>
      </c>
      <c r="I127" t="s">
        <v>20</v>
      </c>
      <c r="J127" t="s">
        <v>15</v>
      </c>
      <c r="K127" t="str">
        <f>VLOOKUP(tblSalaries6[[#This Row],[Where do you work]],tblCountries[[Actual]:[Mapping]],2,FALSE)</f>
        <v>USA</v>
      </c>
      <c r="L127" t="s">
        <v>9</v>
      </c>
      <c r="M127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128" spans="2:13" ht="15" customHeight="1">
      <c r="B128" t="s">
        <v>2131</v>
      </c>
      <c r="C128" s="1">
        <v>41055.02925925926</v>
      </c>
      <c r="D128" s="4">
        <v>128000</v>
      </c>
      <c r="E128">
        <v>128000</v>
      </c>
      <c r="F128" t="s">
        <v>6</v>
      </c>
      <c r="G128" s="8">
        <f>tblSalaries6[[#This Row],[clean Salary (in local currency)]]*VLOOKUP(tblSalaries6[[#This Row],[Currency]],tblXrate[],2,FALSE)</f>
        <v>128000</v>
      </c>
      <c r="H128" t="s">
        <v>191</v>
      </c>
      <c r="I128" t="s">
        <v>52</v>
      </c>
      <c r="J128" t="s">
        <v>15</v>
      </c>
      <c r="K128" t="str">
        <f>VLOOKUP(tblSalaries6[[#This Row],[Where do you work]],tblCountries[[Actual]:[Mapping]],2,FALSE)</f>
        <v>USA</v>
      </c>
      <c r="L128" t="s">
        <v>13</v>
      </c>
      <c r="M128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129" spans="2:13" ht="15" customHeight="1">
      <c r="B129" t="s">
        <v>2132</v>
      </c>
      <c r="C129" s="1">
        <v>41055.029282407406</v>
      </c>
      <c r="D129" s="4" t="s">
        <v>192</v>
      </c>
      <c r="E129">
        <v>44000</v>
      </c>
      <c r="F129" t="s">
        <v>6</v>
      </c>
      <c r="G129" s="8">
        <f>tblSalaries6[[#This Row],[clean Salary (in local currency)]]*VLOOKUP(tblSalaries6[[#This Row],[Currency]],tblXrate[],2,FALSE)</f>
        <v>44000</v>
      </c>
      <c r="H129" t="s">
        <v>193</v>
      </c>
      <c r="I129" t="s">
        <v>52</v>
      </c>
      <c r="J129" t="s">
        <v>15</v>
      </c>
      <c r="K129" t="str">
        <f>VLOOKUP(tblSalaries6[[#This Row],[Where do you work]],tblCountries[[Actual]:[Mapping]],2,FALSE)</f>
        <v>USA</v>
      </c>
      <c r="L129" t="s">
        <v>25</v>
      </c>
      <c r="M129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130" spans="2:13" ht="15" customHeight="1">
      <c r="B130" t="s">
        <v>2133</v>
      </c>
      <c r="C130" s="1">
        <v>41055.029293981483</v>
      </c>
      <c r="D130" s="4">
        <v>65000</v>
      </c>
      <c r="E130">
        <v>65000</v>
      </c>
      <c r="F130" t="s">
        <v>6</v>
      </c>
      <c r="G130" s="8">
        <f>tblSalaries6[[#This Row],[clean Salary (in local currency)]]*VLOOKUP(tblSalaries6[[#This Row],[Currency]],tblXrate[],2,FALSE)</f>
        <v>65000</v>
      </c>
      <c r="H130" t="s">
        <v>194</v>
      </c>
      <c r="I130" t="s">
        <v>310</v>
      </c>
      <c r="J130" t="s">
        <v>15</v>
      </c>
      <c r="K130" t="str">
        <f>VLOOKUP(tblSalaries6[[#This Row],[Where do you work]],tblCountries[[Actual]:[Mapping]],2,FALSE)</f>
        <v>USA</v>
      </c>
      <c r="L130" t="s">
        <v>13</v>
      </c>
      <c r="M130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131" spans="2:13" ht="15" customHeight="1">
      <c r="B131" t="s">
        <v>2134</v>
      </c>
      <c r="C131" s="1">
        <v>41055.029537037037</v>
      </c>
      <c r="D131" s="4" t="s">
        <v>195</v>
      </c>
      <c r="E131">
        <v>36000</v>
      </c>
      <c r="F131" t="s">
        <v>6</v>
      </c>
      <c r="G131" s="8">
        <f>tblSalaries6[[#This Row],[clean Salary (in local currency)]]*VLOOKUP(tblSalaries6[[#This Row],[Currency]],tblXrate[],2,FALSE)</f>
        <v>36000</v>
      </c>
      <c r="H131" t="s">
        <v>196</v>
      </c>
      <c r="I131" t="s">
        <v>310</v>
      </c>
      <c r="J131" t="s">
        <v>197</v>
      </c>
      <c r="K131" t="str">
        <f>VLOOKUP(tblSalaries6[[#This Row],[Where do you work]],tblCountries[[Actual]:[Mapping]],2,FALSE)</f>
        <v>Turkey</v>
      </c>
      <c r="L131" t="s">
        <v>9</v>
      </c>
      <c r="M131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132" spans="2:13" ht="15" customHeight="1">
      <c r="B132" t="s">
        <v>2135</v>
      </c>
      <c r="C132" s="1">
        <v>41055.029560185183</v>
      </c>
      <c r="D132" s="4">
        <v>1000</v>
      </c>
      <c r="E132">
        <v>12000</v>
      </c>
      <c r="F132" t="s">
        <v>6</v>
      </c>
      <c r="G132" s="8">
        <f>tblSalaries6[[#This Row],[clean Salary (in local currency)]]*VLOOKUP(tblSalaries6[[#This Row],[Currency]],tblXrate[],2,FALSE)</f>
        <v>12000</v>
      </c>
      <c r="H132" t="s">
        <v>198</v>
      </c>
      <c r="I132" t="s">
        <v>356</v>
      </c>
      <c r="J132" t="s">
        <v>17</v>
      </c>
      <c r="K132" t="str">
        <f>VLOOKUP(tblSalaries6[[#This Row],[Where do you work]],tblCountries[[Actual]:[Mapping]],2,FALSE)</f>
        <v>Pakistan</v>
      </c>
      <c r="L132" t="s">
        <v>25</v>
      </c>
      <c r="M132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133" spans="2:13" ht="15" customHeight="1">
      <c r="B133" t="s">
        <v>2136</v>
      </c>
      <c r="C133" s="1">
        <v>41055.029641203706</v>
      </c>
      <c r="D133" s="4">
        <v>28159.200000000001</v>
      </c>
      <c r="E133">
        <v>28159</v>
      </c>
      <c r="F133" t="s">
        <v>69</v>
      </c>
      <c r="G133" s="8">
        <f>tblSalaries6[[#This Row],[clean Salary (in local currency)]]*VLOOKUP(tblSalaries6[[#This Row],[Currency]],tblXrate[],2,FALSE)</f>
        <v>44383.603963142654</v>
      </c>
      <c r="H133" t="s">
        <v>153</v>
      </c>
      <c r="I133" t="s">
        <v>20</v>
      </c>
      <c r="J133" t="s">
        <v>71</v>
      </c>
      <c r="K133" t="str">
        <f>VLOOKUP(tblSalaries6[[#This Row],[Where do you work]],tblCountries[[Actual]:[Mapping]],2,FALSE)</f>
        <v>UK</v>
      </c>
      <c r="L133" t="s">
        <v>13</v>
      </c>
      <c r="M133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134" spans="2:13" ht="15" customHeight="1">
      <c r="B134" t="s">
        <v>2137</v>
      </c>
      <c r="C134" s="1">
        <v>41055.029699074075</v>
      </c>
      <c r="D134" s="4">
        <v>45000</v>
      </c>
      <c r="E134">
        <v>45000</v>
      </c>
      <c r="F134" t="s">
        <v>6</v>
      </c>
      <c r="G134" s="8">
        <f>tblSalaries6[[#This Row],[clean Salary (in local currency)]]*VLOOKUP(tblSalaries6[[#This Row],[Currency]],tblXrate[],2,FALSE)</f>
        <v>45000</v>
      </c>
      <c r="H134" t="s">
        <v>199</v>
      </c>
      <c r="I134" t="s">
        <v>20</v>
      </c>
      <c r="J134" t="s">
        <v>15</v>
      </c>
      <c r="K134" t="str">
        <f>VLOOKUP(tblSalaries6[[#This Row],[Where do you work]],tblCountries[[Actual]:[Mapping]],2,FALSE)</f>
        <v>USA</v>
      </c>
      <c r="L134" t="s">
        <v>9</v>
      </c>
      <c r="M134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135" spans="2:13" ht="15" customHeight="1">
      <c r="B135" t="s">
        <v>2138</v>
      </c>
      <c r="C135" s="1">
        <v>41055.02983796296</v>
      </c>
      <c r="D135" s="4">
        <v>54000</v>
      </c>
      <c r="E135">
        <v>54000</v>
      </c>
      <c r="F135" t="s">
        <v>6</v>
      </c>
      <c r="G135" s="8">
        <f>tblSalaries6[[#This Row],[clean Salary (in local currency)]]*VLOOKUP(tblSalaries6[[#This Row],[Currency]],tblXrate[],2,FALSE)</f>
        <v>54000</v>
      </c>
      <c r="H135" t="s">
        <v>200</v>
      </c>
      <c r="I135" t="s">
        <v>20</v>
      </c>
      <c r="J135" t="s">
        <v>15</v>
      </c>
      <c r="K135" t="str">
        <f>VLOOKUP(tblSalaries6[[#This Row],[Where do you work]],tblCountries[[Actual]:[Mapping]],2,FALSE)</f>
        <v>USA</v>
      </c>
      <c r="L135" t="s">
        <v>18</v>
      </c>
      <c r="M135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136" spans="2:13" ht="15" customHeight="1">
      <c r="B136" t="s">
        <v>2139</v>
      </c>
      <c r="C136" s="1">
        <v>41055.029895833337</v>
      </c>
      <c r="D136" s="4">
        <v>70000</v>
      </c>
      <c r="E136">
        <v>70000</v>
      </c>
      <c r="F136" t="s">
        <v>69</v>
      </c>
      <c r="G136" s="8">
        <f>tblSalaries6[[#This Row],[clean Salary (in local currency)]]*VLOOKUP(tblSalaries6[[#This Row],[Currency]],tblXrate[],2,FALSE)</f>
        <v>110332.47904470989</v>
      </c>
      <c r="H136" t="s">
        <v>201</v>
      </c>
      <c r="I136" t="s">
        <v>52</v>
      </c>
      <c r="J136" t="s">
        <v>71</v>
      </c>
      <c r="K136" t="str">
        <f>VLOOKUP(tblSalaries6[[#This Row],[Where do you work]],tblCountries[[Actual]:[Mapping]],2,FALSE)</f>
        <v>UK</v>
      </c>
      <c r="L136" t="s">
        <v>18</v>
      </c>
      <c r="M136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137" spans="2:13" ht="15" customHeight="1">
      <c r="B137" t="s">
        <v>2140</v>
      </c>
      <c r="C137" s="1">
        <v>41055.029942129629</v>
      </c>
      <c r="D137" s="4">
        <v>71000</v>
      </c>
      <c r="E137">
        <v>71000</v>
      </c>
      <c r="F137" t="s">
        <v>6</v>
      </c>
      <c r="G137" s="8">
        <f>tblSalaries6[[#This Row],[clean Salary (in local currency)]]*VLOOKUP(tblSalaries6[[#This Row],[Currency]],tblXrate[],2,FALSE)</f>
        <v>71000</v>
      </c>
      <c r="H137" t="s">
        <v>202</v>
      </c>
      <c r="I137" t="s">
        <v>20</v>
      </c>
      <c r="J137" t="s">
        <v>15</v>
      </c>
      <c r="K137" t="str">
        <f>VLOOKUP(tblSalaries6[[#This Row],[Where do you work]],tblCountries[[Actual]:[Mapping]],2,FALSE)</f>
        <v>USA</v>
      </c>
      <c r="L137" t="s">
        <v>9</v>
      </c>
      <c r="M137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138" spans="2:13" ht="15" customHeight="1">
      <c r="B138" t="s">
        <v>2141</v>
      </c>
      <c r="C138" s="1">
        <v>41055.029953703706</v>
      </c>
      <c r="D138" s="4">
        <v>800000</v>
      </c>
      <c r="E138">
        <v>800000</v>
      </c>
      <c r="F138" t="s">
        <v>40</v>
      </c>
      <c r="G138" s="8">
        <f>tblSalaries6[[#This Row],[clean Salary (in local currency)]]*VLOOKUP(tblSalaries6[[#This Row],[Currency]],tblXrate[],2,FALSE)</f>
        <v>14246.333349954055</v>
      </c>
      <c r="H138" t="s">
        <v>203</v>
      </c>
      <c r="I138" t="s">
        <v>52</v>
      </c>
      <c r="J138" t="s">
        <v>8</v>
      </c>
      <c r="K138" t="str">
        <f>VLOOKUP(tblSalaries6[[#This Row],[Where do you work]],tblCountries[[Actual]:[Mapping]],2,FALSE)</f>
        <v>India</v>
      </c>
      <c r="L138" t="s">
        <v>18</v>
      </c>
      <c r="M138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139" spans="2:13" ht="15" customHeight="1">
      <c r="B139" t="s">
        <v>2142</v>
      </c>
      <c r="C139" s="1">
        <v>41055.030057870368</v>
      </c>
      <c r="D139" s="4">
        <v>70000</v>
      </c>
      <c r="E139">
        <v>70000</v>
      </c>
      <c r="F139" t="s">
        <v>86</v>
      </c>
      <c r="G139" s="8">
        <f>tblSalaries6[[#This Row],[clean Salary (in local currency)]]*VLOOKUP(tblSalaries6[[#This Row],[Currency]],tblXrate[],2,FALSE)</f>
        <v>68835.306612122877</v>
      </c>
      <c r="H139" t="s">
        <v>204</v>
      </c>
      <c r="I139" t="s">
        <v>52</v>
      </c>
      <c r="J139" t="s">
        <v>205</v>
      </c>
      <c r="K139" t="str">
        <f>VLOOKUP(tblSalaries6[[#This Row],[Where do you work]],tblCountries[[Actual]:[Mapping]],2,FALSE)</f>
        <v>Canada</v>
      </c>
      <c r="L139" t="s">
        <v>9</v>
      </c>
      <c r="M139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140" spans="2:13" ht="15" customHeight="1">
      <c r="B140" t="s">
        <v>2143</v>
      </c>
      <c r="C140" s="1">
        <v>41055.030150462961</v>
      </c>
      <c r="D140" s="4">
        <v>50000</v>
      </c>
      <c r="E140">
        <v>50000</v>
      </c>
      <c r="F140" t="s">
        <v>86</v>
      </c>
      <c r="G140" s="8">
        <f>tblSalaries6[[#This Row],[clean Salary (in local currency)]]*VLOOKUP(tblSalaries6[[#This Row],[Currency]],tblXrate[],2,FALSE)</f>
        <v>49168.076151516347</v>
      </c>
      <c r="H140" t="s">
        <v>206</v>
      </c>
      <c r="I140" t="s">
        <v>52</v>
      </c>
      <c r="J140" t="s">
        <v>88</v>
      </c>
      <c r="K140" t="str">
        <f>VLOOKUP(tblSalaries6[[#This Row],[Where do you work]],tblCountries[[Actual]:[Mapping]],2,FALSE)</f>
        <v>Canada</v>
      </c>
      <c r="L140" t="s">
        <v>9</v>
      </c>
      <c r="M140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141" spans="2:13" ht="15" customHeight="1">
      <c r="B141" t="s">
        <v>2144</v>
      </c>
      <c r="C141" s="1">
        <v>41055.030173611114</v>
      </c>
      <c r="D141" s="4">
        <v>40000</v>
      </c>
      <c r="E141">
        <v>40000</v>
      </c>
      <c r="F141" t="s">
        <v>6</v>
      </c>
      <c r="G141" s="8">
        <f>tblSalaries6[[#This Row],[clean Salary (in local currency)]]*VLOOKUP(tblSalaries6[[#This Row],[Currency]],tblXrate[],2,FALSE)</f>
        <v>40000</v>
      </c>
      <c r="H141" t="s">
        <v>207</v>
      </c>
      <c r="I141" t="s">
        <v>20</v>
      </c>
      <c r="J141" t="s">
        <v>15</v>
      </c>
      <c r="K141" t="str">
        <f>VLOOKUP(tblSalaries6[[#This Row],[Where do you work]],tblCountries[[Actual]:[Mapping]],2,FALSE)</f>
        <v>USA</v>
      </c>
      <c r="L141" t="s">
        <v>9</v>
      </c>
      <c r="M141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142" spans="2:13" ht="15" customHeight="1">
      <c r="B142" t="s">
        <v>2145</v>
      </c>
      <c r="C142" s="1">
        <v>41055.03025462963</v>
      </c>
      <c r="D142" s="4" t="s">
        <v>208</v>
      </c>
      <c r="E142">
        <v>62000</v>
      </c>
      <c r="F142" t="s">
        <v>86</v>
      </c>
      <c r="G142" s="8">
        <f>tblSalaries6[[#This Row],[clean Salary (in local currency)]]*VLOOKUP(tblSalaries6[[#This Row],[Currency]],tblXrate[],2,FALSE)</f>
        <v>60968.414427880263</v>
      </c>
      <c r="H142" t="s">
        <v>209</v>
      </c>
      <c r="I142" t="s">
        <v>20</v>
      </c>
      <c r="J142" t="s">
        <v>88</v>
      </c>
      <c r="K142" t="str">
        <f>VLOOKUP(tblSalaries6[[#This Row],[Where do you work]],tblCountries[[Actual]:[Mapping]],2,FALSE)</f>
        <v>Canada</v>
      </c>
      <c r="L142" t="s">
        <v>18</v>
      </c>
      <c r="M142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143" spans="2:13" ht="15" customHeight="1">
      <c r="B143" t="s">
        <v>2146</v>
      </c>
      <c r="C143" s="1">
        <v>41055.030277777776</v>
      </c>
      <c r="D143" s="4" t="s">
        <v>210</v>
      </c>
      <c r="E143">
        <v>336000</v>
      </c>
      <c r="F143" t="s">
        <v>40</v>
      </c>
      <c r="G143" s="8">
        <f>tblSalaries6[[#This Row],[clean Salary (in local currency)]]*VLOOKUP(tblSalaries6[[#This Row],[Currency]],tblXrate[],2,FALSE)</f>
        <v>5983.4600069807029</v>
      </c>
      <c r="H143" t="s">
        <v>211</v>
      </c>
      <c r="I143" t="s">
        <v>3999</v>
      </c>
      <c r="J143" t="s">
        <v>8</v>
      </c>
      <c r="K143" t="str">
        <f>VLOOKUP(tblSalaries6[[#This Row],[Where do you work]],tblCountries[[Actual]:[Mapping]],2,FALSE)</f>
        <v>India</v>
      </c>
      <c r="L143" t="s">
        <v>9</v>
      </c>
      <c r="M143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144" spans="2:13" ht="15" customHeight="1">
      <c r="B144" t="s">
        <v>2147</v>
      </c>
      <c r="C144" s="1">
        <v>41055.030277777776</v>
      </c>
      <c r="D144" s="4">
        <v>53000</v>
      </c>
      <c r="E144">
        <v>53000</v>
      </c>
      <c r="F144" t="s">
        <v>6</v>
      </c>
      <c r="G144" s="8">
        <f>tblSalaries6[[#This Row],[clean Salary (in local currency)]]*VLOOKUP(tblSalaries6[[#This Row],[Currency]],tblXrate[],2,FALSE)</f>
        <v>53000</v>
      </c>
      <c r="H144" t="s">
        <v>153</v>
      </c>
      <c r="I144" t="s">
        <v>20</v>
      </c>
      <c r="J144" t="s">
        <v>15</v>
      </c>
      <c r="K144" t="str">
        <f>VLOOKUP(tblSalaries6[[#This Row],[Where do you work]],tblCountries[[Actual]:[Mapping]],2,FALSE)</f>
        <v>USA</v>
      </c>
      <c r="L144" t="s">
        <v>9</v>
      </c>
      <c r="M144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145" spans="2:13" ht="15" customHeight="1">
      <c r="B145" t="s">
        <v>2148</v>
      </c>
      <c r="C145" s="1">
        <v>41055.030428240738</v>
      </c>
      <c r="D145" s="4">
        <v>104000</v>
      </c>
      <c r="E145">
        <v>104000</v>
      </c>
      <c r="F145" t="s">
        <v>6</v>
      </c>
      <c r="G145" s="8">
        <f>tblSalaries6[[#This Row],[clean Salary (in local currency)]]*VLOOKUP(tblSalaries6[[#This Row],[Currency]],tblXrate[],2,FALSE)</f>
        <v>104000</v>
      </c>
      <c r="H145" t="s">
        <v>212</v>
      </c>
      <c r="I145" t="s">
        <v>4001</v>
      </c>
      <c r="J145" t="s">
        <v>15</v>
      </c>
      <c r="K145" t="str">
        <f>VLOOKUP(tblSalaries6[[#This Row],[Where do you work]],tblCountries[[Actual]:[Mapping]],2,FALSE)</f>
        <v>USA</v>
      </c>
      <c r="L145" t="s">
        <v>18</v>
      </c>
      <c r="M145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146" spans="2:13" ht="15" customHeight="1">
      <c r="B146" t="s">
        <v>2149</v>
      </c>
      <c r="C146" s="1">
        <v>41055.030578703707</v>
      </c>
      <c r="D146" s="4">
        <v>57000</v>
      </c>
      <c r="E146">
        <v>57000</v>
      </c>
      <c r="F146" t="s">
        <v>6</v>
      </c>
      <c r="G146" s="8">
        <f>tblSalaries6[[#This Row],[clean Salary (in local currency)]]*VLOOKUP(tblSalaries6[[#This Row],[Currency]],tblXrate[],2,FALSE)</f>
        <v>57000</v>
      </c>
      <c r="H146" t="s">
        <v>213</v>
      </c>
      <c r="I146" t="s">
        <v>279</v>
      </c>
      <c r="J146" t="s">
        <v>15</v>
      </c>
      <c r="K146" t="str">
        <f>VLOOKUP(tblSalaries6[[#This Row],[Where do you work]],tblCountries[[Actual]:[Mapping]],2,FALSE)</f>
        <v>USA</v>
      </c>
      <c r="L146" t="s">
        <v>9</v>
      </c>
      <c r="M146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147" spans="2:13" ht="15" customHeight="1">
      <c r="B147" t="s">
        <v>2150</v>
      </c>
      <c r="C147" s="1">
        <v>41055.030659722222</v>
      </c>
      <c r="D147" s="4">
        <v>45000</v>
      </c>
      <c r="E147">
        <v>45000</v>
      </c>
      <c r="F147" t="s">
        <v>6</v>
      </c>
      <c r="G147" s="8">
        <f>tblSalaries6[[#This Row],[clean Salary (in local currency)]]*VLOOKUP(tblSalaries6[[#This Row],[Currency]],tblXrate[],2,FALSE)</f>
        <v>45000</v>
      </c>
      <c r="H147" t="s">
        <v>214</v>
      </c>
      <c r="I147" t="s">
        <v>20</v>
      </c>
      <c r="J147" t="s">
        <v>15</v>
      </c>
      <c r="K147" t="str">
        <f>VLOOKUP(tblSalaries6[[#This Row],[Where do you work]],tblCountries[[Actual]:[Mapping]],2,FALSE)</f>
        <v>USA</v>
      </c>
      <c r="L147" t="s">
        <v>18</v>
      </c>
      <c r="M147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148" spans="2:13" ht="15" customHeight="1">
      <c r="B148" t="s">
        <v>2151</v>
      </c>
      <c r="C148" s="1">
        <v>41055.030729166669</v>
      </c>
      <c r="D148" s="4">
        <v>92000</v>
      </c>
      <c r="E148">
        <v>92000</v>
      </c>
      <c r="F148" t="s">
        <v>6</v>
      </c>
      <c r="G148" s="8">
        <f>tblSalaries6[[#This Row],[clean Salary (in local currency)]]*VLOOKUP(tblSalaries6[[#This Row],[Currency]],tblXrate[],2,FALSE)</f>
        <v>92000</v>
      </c>
      <c r="H148" t="s">
        <v>215</v>
      </c>
      <c r="I148" t="s">
        <v>20</v>
      </c>
      <c r="J148" t="s">
        <v>15</v>
      </c>
      <c r="K148" t="str">
        <f>VLOOKUP(tblSalaries6[[#This Row],[Where do you work]],tblCountries[[Actual]:[Mapping]],2,FALSE)</f>
        <v>USA</v>
      </c>
      <c r="L148" t="s">
        <v>9</v>
      </c>
      <c r="M148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149" spans="2:13" ht="15" customHeight="1">
      <c r="B149" t="s">
        <v>2152</v>
      </c>
      <c r="C149" s="1">
        <v>41055.030763888892</v>
      </c>
      <c r="D149" s="4">
        <v>88000</v>
      </c>
      <c r="E149">
        <v>88000</v>
      </c>
      <c r="F149" t="s">
        <v>6</v>
      </c>
      <c r="G149" s="8">
        <f>tblSalaries6[[#This Row],[clean Salary (in local currency)]]*VLOOKUP(tblSalaries6[[#This Row],[Currency]],tblXrate[],2,FALSE)</f>
        <v>88000</v>
      </c>
      <c r="H149" t="s">
        <v>216</v>
      </c>
      <c r="I149" t="s">
        <v>52</v>
      </c>
      <c r="J149" t="s">
        <v>15</v>
      </c>
      <c r="K149" t="str">
        <f>VLOOKUP(tblSalaries6[[#This Row],[Where do you work]],tblCountries[[Actual]:[Mapping]],2,FALSE)</f>
        <v>USA</v>
      </c>
      <c r="L149" t="s">
        <v>9</v>
      </c>
      <c r="M149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150" spans="2:13" ht="15" customHeight="1">
      <c r="B150" t="s">
        <v>2153</v>
      </c>
      <c r="C150" s="1">
        <v>41055.030787037038</v>
      </c>
      <c r="D150" s="4">
        <v>80000</v>
      </c>
      <c r="E150">
        <v>80000</v>
      </c>
      <c r="F150" t="s">
        <v>6</v>
      </c>
      <c r="G150" s="8">
        <f>tblSalaries6[[#This Row],[clean Salary (in local currency)]]*VLOOKUP(tblSalaries6[[#This Row],[Currency]],tblXrate[],2,FALSE)</f>
        <v>80000</v>
      </c>
      <c r="H150" t="s">
        <v>217</v>
      </c>
      <c r="I150" t="s">
        <v>20</v>
      </c>
      <c r="J150" t="s">
        <v>15</v>
      </c>
      <c r="K150" t="str">
        <f>VLOOKUP(tblSalaries6[[#This Row],[Where do you work]],tblCountries[[Actual]:[Mapping]],2,FALSE)</f>
        <v>USA</v>
      </c>
      <c r="L150" t="s">
        <v>18</v>
      </c>
      <c r="M150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151" spans="2:13" ht="15" customHeight="1">
      <c r="B151" t="s">
        <v>2154</v>
      </c>
      <c r="C151" s="1">
        <v>41055.030810185184</v>
      </c>
      <c r="D151" s="4">
        <v>69000</v>
      </c>
      <c r="E151">
        <v>69000</v>
      </c>
      <c r="F151" t="s">
        <v>6</v>
      </c>
      <c r="G151" s="8">
        <f>tblSalaries6[[#This Row],[clean Salary (in local currency)]]*VLOOKUP(tblSalaries6[[#This Row],[Currency]],tblXrate[],2,FALSE)</f>
        <v>69000</v>
      </c>
      <c r="H151" t="s">
        <v>218</v>
      </c>
      <c r="I151" t="s">
        <v>356</v>
      </c>
      <c r="J151" t="s">
        <v>15</v>
      </c>
      <c r="K151" t="str">
        <f>VLOOKUP(tblSalaries6[[#This Row],[Where do you work]],tblCountries[[Actual]:[Mapping]],2,FALSE)</f>
        <v>USA</v>
      </c>
      <c r="L151" t="s">
        <v>9</v>
      </c>
      <c r="M151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152" spans="2:13" ht="15" customHeight="1">
      <c r="B152" t="s">
        <v>2155</v>
      </c>
      <c r="C152" s="1">
        <v>41055.030821759261</v>
      </c>
      <c r="D152" s="4">
        <v>50000</v>
      </c>
      <c r="E152">
        <v>50000</v>
      </c>
      <c r="F152" t="s">
        <v>6</v>
      </c>
      <c r="G152" s="8">
        <f>tblSalaries6[[#This Row],[clean Salary (in local currency)]]*VLOOKUP(tblSalaries6[[#This Row],[Currency]],tblXrate[],2,FALSE)</f>
        <v>50000</v>
      </c>
      <c r="H152" t="s">
        <v>219</v>
      </c>
      <c r="I152" t="s">
        <v>20</v>
      </c>
      <c r="J152" t="s">
        <v>166</v>
      </c>
      <c r="K152" t="str">
        <f>VLOOKUP(tblSalaries6[[#This Row],[Where do you work]],tblCountries[[Actual]:[Mapping]],2,FALSE)</f>
        <v>Mexico</v>
      </c>
      <c r="L152" t="s">
        <v>13</v>
      </c>
      <c r="M152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153" spans="2:13" ht="15" customHeight="1">
      <c r="B153" t="s">
        <v>2156</v>
      </c>
      <c r="C153" s="1">
        <v>41055.031018518515</v>
      </c>
      <c r="D153" s="4">
        <v>35000</v>
      </c>
      <c r="E153">
        <v>35000</v>
      </c>
      <c r="F153" t="s">
        <v>6</v>
      </c>
      <c r="G153" s="8">
        <f>tblSalaries6[[#This Row],[clean Salary (in local currency)]]*VLOOKUP(tblSalaries6[[#This Row],[Currency]],tblXrate[],2,FALSE)</f>
        <v>35000</v>
      </c>
      <c r="H153" t="s">
        <v>220</v>
      </c>
      <c r="I153" t="s">
        <v>52</v>
      </c>
      <c r="J153" t="s">
        <v>15</v>
      </c>
      <c r="K153" t="str">
        <f>VLOOKUP(tblSalaries6[[#This Row],[Where do you work]],tblCountries[[Actual]:[Mapping]],2,FALSE)</f>
        <v>USA</v>
      </c>
      <c r="L153" t="s">
        <v>18</v>
      </c>
      <c r="M153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154" spans="2:13" ht="15" customHeight="1">
      <c r="B154" t="s">
        <v>2157</v>
      </c>
      <c r="C154" s="1">
        <v>41055.031238425923</v>
      </c>
      <c r="D154" s="4">
        <v>96000</v>
      </c>
      <c r="E154">
        <v>96000</v>
      </c>
      <c r="F154" t="s">
        <v>6</v>
      </c>
      <c r="G154" s="8">
        <f>tblSalaries6[[#This Row],[clean Salary (in local currency)]]*VLOOKUP(tblSalaries6[[#This Row],[Currency]],tblXrate[],2,FALSE)</f>
        <v>96000</v>
      </c>
      <c r="H154" t="s">
        <v>221</v>
      </c>
      <c r="I154" t="s">
        <v>20</v>
      </c>
      <c r="J154" t="s">
        <v>15</v>
      </c>
      <c r="K154" t="str">
        <f>VLOOKUP(tblSalaries6[[#This Row],[Where do you work]],tblCountries[[Actual]:[Mapping]],2,FALSE)</f>
        <v>USA</v>
      </c>
      <c r="L154" t="s">
        <v>9</v>
      </c>
      <c r="M154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155" spans="2:13" ht="15" customHeight="1">
      <c r="B155" t="s">
        <v>2158</v>
      </c>
      <c r="C155" s="1">
        <v>41055.03125</v>
      </c>
      <c r="D155" s="4">
        <v>65000</v>
      </c>
      <c r="E155">
        <v>65000</v>
      </c>
      <c r="F155" t="s">
        <v>6</v>
      </c>
      <c r="G155" s="8">
        <f>tblSalaries6[[#This Row],[clean Salary (in local currency)]]*VLOOKUP(tblSalaries6[[#This Row],[Currency]],tblXrate[],2,FALSE)</f>
        <v>65000</v>
      </c>
      <c r="H155" t="s">
        <v>222</v>
      </c>
      <c r="I155" t="s">
        <v>310</v>
      </c>
      <c r="J155" t="s">
        <v>15</v>
      </c>
      <c r="K155" t="str">
        <f>VLOOKUP(tblSalaries6[[#This Row],[Where do you work]],tblCountries[[Actual]:[Mapping]],2,FALSE)</f>
        <v>USA</v>
      </c>
      <c r="L155" t="s">
        <v>13</v>
      </c>
      <c r="M155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156" spans="2:13" ht="15" customHeight="1">
      <c r="B156" t="s">
        <v>2159</v>
      </c>
      <c r="C156" s="1">
        <v>41055.031319444446</v>
      </c>
      <c r="D156" s="4">
        <v>37440</v>
      </c>
      <c r="E156">
        <v>37440</v>
      </c>
      <c r="F156" t="s">
        <v>6</v>
      </c>
      <c r="G156" s="8">
        <f>tblSalaries6[[#This Row],[clean Salary (in local currency)]]*VLOOKUP(tblSalaries6[[#This Row],[Currency]],tblXrate[],2,FALSE)</f>
        <v>37440</v>
      </c>
      <c r="H156" t="s">
        <v>121</v>
      </c>
      <c r="I156" t="s">
        <v>20</v>
      </c>
      <c r="J156" t="s">
        <v>15</v>
      </c>
      <c r="K156" t="str">
        <f>VLOOKUP(tblSalaries6[[#This Row],[Where do you work]],tblCountries[[Actual]:[Mapping]],2,FALSE)</f>
        <v>USA</v>
      </c>
      <c r="L156" t="s">
        <v>13</v>
      </c>
      <c r="M156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157" spans="2:13" ht="15" customHeight="1">
      <c r="B157" t="s">
        <v>2160</v>
      </c>
      <c r="C157" s="1">
        <v>41055.031377314815</v>
      </c>
      <c r="D157" s="4">
        <v>15500</v>
      </c>
      <c r="E157">
        <v>15500</v>
      </c>
      <c r="F157" t="s">
        <v>6</v>
      </c>
      <c r="G157" s="8">
        <f>tblSalaries6[[#This Row],[clean Salary (in local currency)]]*VLOOKUP(tblSalaries6[[#This Row],[Currency]],tblXrate[],2,FALSE)</f>
        <v>15500</v>
      </c>
      <c r="H157" t="s">
        <v>223</v>
      </c>
      <c r="I157" t="s">
        <v>310</v>
      </c>
      <c r="J157" t="s">
        <v>166</v>
      </c>
      <c r="K157" t="str">
        <f>VLOOKUP(tblSalaries6[[#This Row],[Where do you work]],tblCountries[[Actual]:[Mapping]],2,FALSE)</f>
        <v>Mexico</v>
      </c>
      <c r="L157" t="s">
        <v>13</v>
      </c>
      <c r="M157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158" spans="2:13" ht="15" customHeight="1">
      <c r="B158" t="s">
        <v>2161</v>
      </c>
      <c r="C158" s="1">
        <v>41055.031446759262</v>
      </c>
      <c r="D158" s="4" t="s">
        <v>224</v>
      </c>
      <c r="E158">
        <v>90000</v>
      </c>
      <c r="F158" t="s">
        <v>6</v>
      </c>
      <c r="G158" s="8">
        <f>tblSalaries6[[#This Row],[clean Salary (in local currency)]]*VLOOKUP(tblSalaries6[[#This Row],[Currency]],tblXrate[],2,FALSE)</f>
        <v>90000</v>
      </c>
      <c r="H158" t="s">
        <v>225</v>
      </c>
      <c r="I158" t="s">
        <v>20</v>
      </c>
      <c r="J158" t="s">
        <v>15</v>
      </c>
      <c r="K158" t="str">
        <f>VLOOKUP(tblSalaries6[[#This Row],[Where do you work]],tblCountries[[Actual]:[Mapping]],2,FALSE)</f>
        <v>USA</v>
      </c>
      <c r="L158" t="s">
        <v>18</v>
      </c>
      <c r="M158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159" spans="2:13" ht="15" customHeight="1">
      <c r="B159" t="s">
        <v>2162</v>
      </c>
      <c r="C159" s="1">
        <v>41055.031782407408</v>
      </c>
      <c r="D159" s="4">
        <v>66500</v>
      </c>
      <c r="E159">
        <v>66500</v>
      </c>
      <c r="F159" t="s">
        <v>6</v>
      </c>
      <c r="G159" s="8">
        <f>tblSalaries6[[#This Row],[clean Salary (in local currency)]]*VLOOKUP(tblSalaries6[[#This Row],[Currency]],tblXrate[],2,FALSE)</f>
        <v>66500</v>
      </c>
      <c r="H159" t="s">
        <v>226</v>
      </c>
      <c r="I159" t="s">
        <v>20</v>
      </c>
      <c r="J159" t="s">
        <v>15</v>
      </c>
      <c r="K159" t="str">
        <f>VLOOKUP(tblSalaries6[[#This Row],[Where do you work]],tblCountries[[Actual]:[Mapping]],2,FALSE)</f>
        <v>USA</v>
      </c>
      <c r="L159" t="s">
        <v>13</v>
      </c>
      <c r="M159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160" spans="2:13" ht="15" customHeight="1">
      <c r="B160" t="s">
        <v>2163</v>
      </c>
      <c r="C160" s="1">
        <v>41055.031817129631</v>
      </c>
      <c r="D160" s="4">
        <v>100000</v>
      </c>
      <c r="E160">
        <v>100000</v>
      </c>
      <c r="F160" t="s">
        <v>6</v>
      </c>
      <c r="G160" s="8">
        <f>tblSalaries6[[#This Row],[clean Salary (in local currency)]]*VLOOKUP(tblSalaries6[[#This Row],[Currency]],tblXrate[],2,FALSE)</f>
        <v>100000</v>
      </c>
      <c r="H160" t="s">
        <v>227</v>
      </c>
      <c r="I160" t="s">
        <v>310</v>
      </c>
      <c r="J160" t="s">
        <v>15</v>
      </c>
      <c r="K160" t="str">
        <f>VLOOKUP(tblSalaries6[[#This Row],[Where do you work]],tblCountries[[Actual]:[Mapping]],2,FALSE)</f>
        <v>USA</v>
      </c>
      <c r="L160" t="s">
        <v>13</v>
      </c>
      <c r="M160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161" spans="2:13" ht="15" customHeight="1">
      <c r="B161" t="s">
        <v>2164</v>
      </c>
      <c r="C161" s="1">
        <v>41055.031840277778</v>
      </c>
      <c r="D161" s="4" t="s">
        <v>228</v>
      </c>
      <c r="E161">
        <v>32250</v>
      </c>
      <c r="F161" t="s">
        <v>69</v>
      </c>
      <c r="G161" s="8">
        <f>tblSalaries6[[#This Row],[clean Salary (in local currency)]]*VLOOKUP(tblSalaries6[[#This Row],[Currency]],tblXrate[],2,FALSE)</f>
        <v>50831.74927416991</v>
      </c>
      <c r="H161" t="s">
        <v>229</v>
      </c>
      <c r="I161" t="s">
        <v>52</v>
      </c>
      <c r="J161" t="s">
        <v>71</v>
      </c>
      <c r="K161" t="str">
        <f>VLOOKUP(tblSalaries6[[#This Row],[Where do you work]],tblCountries[[Actual]:[Mapping]],2,FALSE)</f>
        <v>UK</v>
      </c>
      <c r="L161" t="s">
        <v>9</v>
      </c>
      <c r="M161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162" spans="2:13" ht="15" customHeight="1">
      <c r="B162" t="s">
        <v>2165</v>
      </c>
      <c r="C162" s="1">
        <v>41055.031863425924</v>
      </c>
      <c r="D162" s="4">
        <v>420000</v>
      </c>
      <c r="E162">
        <v>420000</v>
      </c>
      <c r="F162" t="s">
        <v>40</v>
      </c>
      <c r="G162" s="8">
        <f>tblSalaries6[[#This Row],[clean Salary (in local currency)]]*VLOOKUP(tblSalaries6[[#This Row],[Currency]],tblXrate[],2,FALSE)</f>
        <v>7479.3250087258784</v>
      </c>
      <c r="H162" t="s">
        <v>230</v>
      </c>
      <c r="I162" t="s">
        <v>52</v>
      </c>
      <c r="J162" t="s">
        <v>8</v>
      </c>
      <c r="K162" t="str">
        <f>VLOOKUP(tblSalaries6[[#This Row],[Where do you work]],tblCountries[[Actual]:[Mapping]],2,FALSE)</f>
        <v>India</v>
      </c>
      <c r="L162" t="s">
        <v>25</v>
      </c>
      <c r="M162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163" spans="2:13" ht="15" customHeight="1">
      <c r="B163" t="s">
        <v>2166</v>
      </c>
      <c r="C163" s="1">
        <v>41055.031944444447</v>
      </c>
      <c r="D163" s="4">
        <v>75000</v>
      </c>
      <c r="E163">
        <v>75000</v>
      </c>
      <c r="F163" t="s">
        <v>6</v>
      </c>
      <c r="G163" s="8">
        <f>tblSalaries6[[#This Row],[clean Salary (in local currency)]]*VLOOKUP(tblSalaries6[[#This Row],[Currency]],tblXrate[],2,FALSE)</f>
        <v>75000</v>
      </c>
      <c r="H163" t="s">
        <v>231</v>
      </c>
      <c r="I163" t="s">
        <v>20</v>
      </c>
      <c r="J163" t="s">
        <v>15</v>
      </c>
      <c r="K163" t="str">
        <f>VLOOKUP(tblSalaries6[[#This Row],[Where do you work]],tblCountries[[Actual]:[Mapping]],2,FALSE)</f>
        <v>USA</v>
      </c>
      <c r="L163" t="s">
        <v>25</v>
      </c>
      <c r="M163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164" spans="2:13" ht="15" customHeight="1">
      <c r="B164" t="s">
        <v>2167</v>
      </c>
      <c r="C164" s="1">
        <v>41055.032233796293</v>
      </c>
      <c r="D164" s="4">
        <v>58</v>
      </c>
      <c r="E164">
        <v>58000</v>
      </c>
      <c r="F164" t="s">
        <v>6</v>
      </c>
      <c r="G164" s="8">
        <f>tblSalaries6[[#This Row],[clean Salary (in local currency)]]*VLOOKUP(tblSalaries6[[#This Row],[Currency]],tblXrate[],2,FALSE)</f>
        <v>58000</v>
      </c>
      <c r="H164" t="s">
        <v>232</v>
      </c>
      <c r="I164" t="s">
        <v>52</v>
      </c>
      <c r="J164" t="s">
        <v>88</v>
      </c>
      <c r="K164" t="str">
        <f>VLOOKUP(tblSalaries6[[#This Row],[Where do you work]],tblCountries[[Actual]:[Mapping]],2,FALSE)</f>
        <v>Canada</v>
      </c>
      <c r="L164" t="s">
        <v>25</v>
      </c>
      <c r="M164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165" spans="2:13" ht="15" customHeight="1">
      <c r="B165" t="s">
        <v>2168</v>
      </c>
      <c r="C165" s="1">
        <v>41055.032280092593</v>
      </c>
      <c r="D165" s="4">
        <v>55000</v>
      </c>
      <c r="E165">
        <v>55000</v>
      </c>
      <c r="F165" t="s">
        <v>6</v>
      </c>
      <c r="G165" s="8">
        <f>tblSalaries6[[#This Row],[clean Salary (in local currency)]]*VLOOKUP(tblSalaries6[[#This Row],[Currency]],tblXrate[],2,FALSE)</f>
        <v>55000</v>
      </c>
      <c r="H165" t="s">
        <v>233</v>
      </c>
      <c r="I165" t="s">
        <v>52</v>
      </c>
      <c r="J165" t="s">
        <v>15</v>
      </c>
      <c r="K165" t="str">
        <f>VLOOKUP(tblSalaries6[[#This Row],[Where do you work]],tblCountries[[Actual]:[Mapping]],2,FALSE)</f>
        <v>USA</v>
      </c>
      <c r="L165" t="s">
        <v>18</v>
      </c>
      <c r="M165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166" spans="2:13" ht="15" customHeight="1">
      <c r="B166" t="s">
        <v>2169</v>
      </c>
      <c r="C166" s="1">
        <v>41055.033125000002</v>
      </c>
      <c r="D166" s="4">
        <v>60000</v>
      </c>
      <c r="E166">
        <v>60000</v>
      </c>
      <c r="F166" t="s">
        <v>6</v>
      </c>
      <c r="G166" s="8">
        <f>tblSalaries6[[#This Row],[clean Salary (in local currency)]]*VLOOKUP(tblSalaries6[[#This Row],[Currency]],tblXrate[],2,FALSE)</f>
        <v>60000</v>
      </c>
      <c r="H166" t="s">
        <v>234</v>
      </c>
      <c r="I166" t="s">
        <v>20</v>
      </c>
      <c r="J166" t="s">
        <v>15</v>
      </c>
      <c r="K166" t="str">
        <f>VLOOKUP(tblSalaries6[[#This Row],[Where do you work]],tblCountries[[Actual]:[Mapping]],2,FALSE)</f>
        <v>USA</v>
      </c>
      <c r="L166" t="s">
        <v>9</v>
      </c>
      <c r="M166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167" spans="2:13" ht="15" customHeight="1">
      <c r="B167" t="s">
        <v>2170</v>
      </c>
      <c r="C167" s="1">
        <v>41055.033159722225</v>
      </c>
      <c r="D167" s="4" t="s">
        <v>235</v>
      </c>
      <c r="E167">
        <v>1300000</v>
      </c>
      <c r="F167" t="s">
        <v>40</v>
      </c>
      <c r="G167" s="8">
        <f>tblSalaries6[[#This Row],[clean Salary (in local currency)]]*VLOOKUP(tblSalaries6[[#This Row],[Currency]],tblXrate[],2,FALSE)</f>
        <v>23150.291693675339</v>
      </c>
      <c r="H167" t="s">
        <v>52</v>
      </c>
      <c r="I167" t="s">
        <v>52</v>
      </c>
      <c r="J167" t="s">
        <v>8</v>
      </c>
      <c r="K167" t="str">
        <f>VLOOKUP(tblSalaries6[[#This Row],[Where do you work]],tblCountries[[Actual]:[Mapping]],2,FALSE)</f>
        <v>India</v>
      </c>
      <c r="L167" t="s">
        <v>9</v>
      </c>
      <c r="M167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168" spans="2:13" ht="15" customHeight="1">
      <c r="B168" t="s">
        <v>2171</v>
      </c>
      <c r="C168" s="1">
        <v>41055.033217592594</v>
      </c>
      <c r="D168" s="4">
        <v>107000</v>
      </c>
      <c r="E168">
        <v>107000</v>
      </c>
      <c r="F168" t="s">
        <v>86</v>
      </c>
      <c r="G168" s="8">
        <f>tblSalaries6[[#This Row],[clean Salary (in local currency)]]*VLOOKUP(tblSalaries6[[#This Row],[Currency]],tblXrate[],2,FALSE)</f>
        <v>105219.68296424497</v>
      </c>
      <c r="H168" t="s">
        <v>236</v>
      </c>
      <c r="I168" t="s">
        <v>52</v>
      </c>
      <c r="J168" t="s">
        <v>88</v>
      </c>
      <c r="K168" t="str">
        <f>VLOOKUP(tblSalaries6[[#This Row],[Where do you work]],tblCountries[[Actual]:[Mapping]],2,FALSE)</f>
        <v>Canada</v>
      </c>
      <c r="L168" t="s">
        <v>18</v>
      </c>
      <c r="M168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169" spans="2:13" ht="15" customHeight="1">
      <c r="B169" t="s">
        <v>2172</v>
      </c>
      <c r="C169" s="1">
        <v>41055.03329861111</v>
      </c>
      <c r="D169" s="4">
        <v>145000</v>
      </c>
      <c r="E169">
        <v>145000</v>
      </c>
      <c r="F169" t="s">
        <v>6</v>
      </c>
      <c r="G169" s="8">
        <f>tblSalaries6[[#This Row],[clean Salary (in local currency)]]*VLOOKUP(tblSalaries6[[#This Row],[Currency]],tblXrate[],2,FALSE)</f>
        <v>145000</v>
      </c>
      <c r="H169" t="s">
        <v>237</v>
      </c>
      <c r="I169" t="s">
        <v>488</v>
      </c>
      <c r="J169" t="s">
        <v>46</v>
      </c>
      <c r="K169" t="str">
        <f>VLOOKUP(tblSalaries6[[#This Row],[Where do you work]],tblCountries[[Actual]:[Mapping]],2,FALSE)</f>
        <v>Switzerland</v>
      </c>
      <c r="L169" t="s">
        <v>13</v>
      </c>
      <c r="M169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170" spans="2:13" ht="15" customHeight="1">
      <c r="B170" t="s">
        <v>2173</v>
      </c>
      <c r="C170" s="1">
        <v>41055.033379629633</v>
      </c>
      <c r="D170" s="4">
        <v>22880</v>
      </c>
      <c r="E170">
        <v>22880</v>
      </c>
      <c r="F170" t="s">
        <v>6</v>
      </c>
      <c r="G170" s="8">
        <f>tblSalaries6[[#This Row],[clean Salary (in local currency)]]*VLOOKUP(tblSalaries6[[#This Row],[Currency]],tblXrate[],2,FALSE)</f>
        <v>22880</v>
      </c>
      <c r="H170" t="s">
        <v>238</v>
      </c>
      <c r="I170" t="s">
        <v>310</v>
      </c>
      <c r="J170" t="s">
        <v>15</v>
      </c>
      <c r="K170" t="str">
        <f>VLOOKUP(tblSalaries6[[#This Row],[Where do you work]],tblCountries[[Actual]:[Mapping]],2,FALSE)</f>
        <v>USA</v>
      </c>
      <c r="L170" t="s">
        <v>9</v>
      </c>
      <c r="M170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171" spans="2:13" ht="15" customHeight="1">
      <c r="B171" t="s">
        <v>2174</v>
      </c>
      <c r="C171" s="1">
        <v>41055.033414351848</v>
      </c>
      <c r="D171" s="4">
        <v>80000</v>
      </c>
      <c r="E171">
        <v>80000</v>
      </c>
      <c r="F171" t="s">
        <v>6</v>
      </c>
      <c r="G171" s="8">
        <f>tblSalaries6[[#This Row],[clean Salary (in local currency)]]*VLOOKUP(tblSalaries6[[#This Row],[Currency]],tblXrate[],2,FALSE)</f>
        <v>80000</v>
      </c>
      <c r="H171" t="s">
        <v>239</v>
      </c>
      <c r="I171" t="s">
        <v>356</v>
      </c>
      <c r="J171" t="s">
        <v>15</v>
      </c>
      <c r="K171" t="str">
        <f>VLOOKUP(tblSalaries6[[#This Row],[Where do you work]],tblCountries[[Actual]:[Mapping]],2,FALSE)</f>
        <v>USA</v>
      </c>
      <c r="L171" t="s">
        <v>9</v>
      </c>
      <c r="M171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172" spans="2:13" ht="15" customHeight="1">
      <c r="B172" t="s">
        <v>2175</v>
      </c>
      <c r="C172" s="1">
        <v>41055.033460648148</v>
      </c>
      <c r="D172" s="4" t="s">
        <v>240</v>
      </c>
      <c r="E172">
        <v>500000</v>
      </c>
      <c r="F172" t="s">
        <v>40</v>
      </c>
      <c r="G172" s="8">
        <f>tblSalaries6[[#This Row],[clean Salary (in local currency)]]*VLOOKUP(tblSalaries6[[#This Row],[Currency]],tblXrate[],2,FALSE)</f>
        <v>8903.9583437212841</v>
      </c>
      <c r="H172" t="s">
        <v>241</v>
      </c>
      <c r="I172" t="s">
        <v>20</v>
      </c>
      <c r="J172" t="s">
        <v>8</v>
      </c>
      <c r="K172" t="str">
        <f>VLOOKUP(tblSalaries6[[#This Row],[Where do you work]],tblCountries[[Actual]:[Mapping]],2,FALSE)</f>
        <v>India</v>
      </c>
      <c r="L172" t="s">
        <v>18</v>
      </c>
      <c r="M172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173" spans="2:13" ht="15" customHeight="1">
      <c r="B173" t="s">
        <v>2176</v>
      </c>
      <c r="C173" s="1">
        <v>41055.033865740741</v>
      </c>
      <c r="D173" s="4">
        <v>90000</v>
      </c>
      <c r="E173">
        <v>90000</v>
      </c>
      <c r="F173" t="s">
        <v>86</v>
      </c>
      <c r="G173" s="8">
        <f>tblSalaries6[[#This Row],[clean Salary (in local currency)]]*VLOOKUP(tblSalaries6[[#This Row],[Currency]],tblXrate[],2,FALSE)</f>
        <v>88502.537072729421</v>
      </c>
      <c r="H173" t="s">
        <v>242</v>
      </c>
      <c r="I173" t="s">
        <v>20</v>
      </c>
      <c r="J173" t="s">
        <v>88</v>
      </c>
      <c r="K173" t="str">
        <f>VLOOKUP(tblSalaries6[[#This Row],[Where do you work]],tblCountries[[Actual]:[Mapping]],2,FALSE)</f>
        <v>Canada</v>
      </c>
      <c r="L173" t="s">
        <v>9</v>
      </c>
      <c r="M173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174" spans="2:13" ht="15" customHeight="1">
      <c r="B174" t="s">
        <v>2177</v>
      </c>
      <c r="C174" s="1">
        <v>41055.033888888887</v>
      </c>
      <c r="D174" s="4">
        <v>180000</v>
      </c>
      <c r="E174">
        <v>180000</v>
      </c>
      <c r="F174" t="s">
        <v>40</v>
      </c>
      <c r="G174" s="8">
        <f>tblSalaries6[[#This Row],[clean Salary (in local currency)]]*VLOOKUP(tblSalaries6[[#This Row],[Currency]],tblXrate[],2,FALSE)</f>
        <v>3205.4250037396623</v>
      </c>
      <c r="H174" t="s">
        <v>243</v>
      </c>
      <c r="I174" t="s">
        <v>20</v>
      </c>
      <c r="J174" t="s">
        <v>8</v>
      </c>
      <c r="K174" t="str">
        <f>VLOOKUP(tblSalaries6[[#This Row],[Where do you work]],tblCountries[[Actual]:[Mapping]],2,FALSE)</f>
        <v>India</v>
      </c>
      <c r="L174" t="s">
        <v>9</v>
      </c>
      <c r="M174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175" spans="2:13" ht="15" customHeight="1">
      <c r="B175" t="s">
        <v>2178</v>
      </c>
      <c r="C175" s="1">
        <v>41055.033888888887</v>
      </c>
      <c r="D175" s="4">
        <v>46584</v>
      </c>
      <c r="E175">
        <v>46584</v>
      </c>
      <c r="F175" t="s">
        <v>6</v>
      </c>
      <c r="G175" s="8">
        <f>tblSalaries6[[#This Row],[clean Salary (in local currency)]]*VLOOKUP(tblSalaries6[[#This Row],[Currency]],tblXrate[],2,FALSE)</f>
        <v>46584</v>
      </c>
      <c r="H175" t="s">
        <v>244</v>
      </c>
      <c r="I175" t="s">
        <v>20</v>
      </c>
      <c r="J175" t="s">
        <v>15</v>
      </c>
      <c r="K175" t="str">
        <f>VLOOKUP(tblSalaries6[[#This Row],[Where do you work]],tblCountries[[Actual]:[Mapping]],2,FALSE)</f>
        <v>USA</v>
      </c>
      <c r="L175" t="s">
        <v>9</v>
      </c>
      <c r="M175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176" spans="2:13" ht="15" customHeight="1">
      <c r="B176" t="s">
        <v>2179</v>
      </c>
      <c r="C176" s="1">
        <v>41055.033888888887</v>
      </c>
      <c r="D176" s="4">
        <v>67000</v>
      </c>
      <c r="E176">
        <v>67000</v>
      </c>
      <c r="F176" t="s">
        <v>6</v>
      </c>
      <c r="G176" s="8">
        <f>tblSalaries6[[#This Row],[clean Salary (in local currency)]]*VLOOKUP(tblSalaries6[[#This Row],[Currency]],tblXrate[],2,FALSE)</f>
        <v>67000</v>
      </c>
      <c r="H176" t="s">
        <v>245</v>
      </c>
      <c r="I176" t="s">
        <v>20</v>
      </c>
      <c r="J176" t="s">
        <v>15</v>
      </c>
      <c r="K176" t="str">
        <f>VLOOKUP(tblSalaries6[[#This Row],[Where do you work]],tblCountries[[Actual]:[Mapping]],2,FALSE)</f>
        <v>USA</v>
      </c>
      <c r="L176" t="s">
        <v>9</v>
      </c>
      <c r="M176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177" spans="2:13" ht="15" customHeight="1">
      <c r="B177" t="s">
        <v>2180</v>
      </c>
      <c r="C177" s="1">
        <v>41055.033993055556</v>
      </c>
      <c r="D177" s="4" t="s">
        <v>246</v>
      </c>
      <c r="E177">
        <v>1100000</v>
      </c>
      <c r="F177" t="s">
        <v>40</v>
      </c>
      <c r="G177" s="8">
        <f>tblSalaries6[[#This Row],[clean Salary (in local currency)]]*VLOOKUP(tblSalaries6[[#This Row],[Currency]],tblXrate[],2,FALSE)</f>
        <v>19588.708356186824</v>
      </c>
      <c r="H177" t="s">
        <v>247</v>
      </c>
      <c r="I177" t="s">
        <v>52</v>
      </c>
      <c r="J177" t="s">
        <v>8</v>
      </c>
      <c r="K177" t="str">
        <f>VLOOKUP(tblSalaries6[[#This Row],[Where do you work]],tblCountries[[Actual]:[Mapping]],2,FALSE)</f>
        <v>India</v>
      </c>
      <c r="L177" t="s">
        <v>9</v>
      </c>
      <c r="M177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178" spans="2:13" ht="15" customHeight="1">
      <c r="B178" t="s">
        <v>2181</v>
      </c>
      <c r="C178" s="1">
        <v>41055.034236111111</v>
      </c>
      <c r="D178" s="4">
        <v>92000</v>
      </c>
      <c r="E178">
        <v>92000</v>
      </c>
      <c r="F178" t="s">
        <v>6</v>
      </c>
      <c r="G178" s="8">
        <f>tblSalaries6[[#This Row],[clean Salary (in local currency)]]*VLOOKUP(tblSalaries6[[#This Row],[Currency]],tblXrate[],2,FALSE)</f>
        <v>92000</v>
      </c>
      <c r="H178" t="s">
        <v>248</v>
      </c>
      <c r="I178" t="s">
        <v>279</v>
      </c>
      <c r="J178" t="s">
        <v>15</v>
      </c>
      <c r="K178" t="str">
        <f>VLOOKUP(tblSalaries6[[#This Row],[Where do you work]],tblCountries[[Actual]:[Mapping]],2,FALSE)</f>
        <v>USA</v>
      </c>
      <c r="L178" t="s">
        <v>9</v>
      </c>
      <c r="M178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179" spans="2:13" ht="15" customHeight="1">
      <c r="B179" t="s">
        <v>2182</v>
      </c>
      <c r="C179" s="1">
        <v>41055.034270833334</v>
      </c>
      <c r="D179" s="4">
        <v>75000</v>
      </c>
      <c r="E179">
        <v>75000</v>
      </c>
      <c r="F179" t="s">
        <v>6</v>
      </c>
      <c r="G179" s="8">
        <f>tblSalaries6[[#This Row],[clean Salary (in local currency)]]*VLOOKUP(tblSalaries6[[#This Row],[Currency]],tblXrate[],2,FALSE)</f>
        <v>75000</v>
      </c>
      <c r="H179" t="s">
        <v>249</v>
      </c>
      <c r="I179" t="s">
        <v>67</v>
      </c>
      <c r="J179" t="s">
        <v>15</v>
      </c>
      <c r="K179" t="str">
        <f>VLOOKUP(tblSalaries6[[#This Row],[Where do you work]],tblCountries[[Actual]:[Mapping]],2,FALSE)</f>
        <v>USA</v>
      </c>
      <c r="L179" t="s">
        <v>13</v>
      </c>
      <c r="M179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180" spans="2:13" ht="15" customHeight="1">
      <c r="B180" t="s">
        <v>2183</v>
      </c>
      <c r="C180" s="1">
        <v>41055.034432870372</v>
      </c>
      <c r="D180" s="4">
        <v>180000</v>
      </c>
      <c r="E180">
        <v>180000</v>
      </c>
      <c r="F180" t="s">
        <v>40</v>
      </c>
      <c r="G180" s="8">
        <f>tblSalaries6[[#This Row],[clean Salary (in local currency)]]*VLOOKUP(tblSalaries6[[#This Row],[Currency]],tblXrate[],2,FALSE)</f>
        <v>3205.4250037396623</v>
      </c>
      <c r="H180" t="s">
        <v>243</v>
      </c>
      <c r="I180" t="s">
        <v>20</v>
      </c>
      <c r="J180" t="s">
        <v>8</v>
      </c>
      <c r="K180" t="str">
        <f>VLOOKUP(tblSalaries6[[#This Row],[Where do you work]],tblCountries[[Actual]:[Mapping]],2,FALSE)</f>
        <v>India</v>
      </c>
      <c r="L180" t="s">
        <v>9</v>
      </c>
      <c r="M180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181" spans="2:13" ht="15" customHeight="1">
      <c r="B181" t="s">
        <v>2184</v>
      </c>
      <c r="C181" s="1">
        <v>41055.034583333334</v>
      </c>
      <c r="D181" s="4">
        <v>18500</v>
      </c>
      <c r="E181">
        <v>18500</v>
      </c>
      <c r="F181" t="s">
        <v>69</v>
      </c>
      <c r="G181" s="8">
        <f>tblSalaries6[[#This Row],[clean Salary (in local currency)]]*VLOOKUP(tblSalaries6[[#This Row],[Currency]],tblXrate[],2,FALSE)</f>
        <v>29159.298033244755</v>
      </c>
      <c r="H181" t="s">
        <v>250</v>
      </c>
      <c r="I181" t="s">
        <v>52</v>
      </c>
      <c r="J181" t="s">
        <v>71</v>
      </c>
      <c r="K181" t="str">
        <f>VLOOKUP(tblSalaries6[[#This Row],[Where do you work]],tblCountries[[Actual]:[Mapping]],2,FALSE)</f>
        <v>UK</v>
      </c>
      <c r="L181" t="s">
        <v>13</v>
      </c>
      <c r="M181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182" spans="2:13" ht="15" customHeight="1">
      <c r="B182" t="s">
        <v>2185</v>
      </c>
      <c r="C182" s="1">
        <v>41055.03460648148</v>
      </c>
      <c r="D182" s="4">
        <v>40000</v>
      </c>
      <c r="E182">
        <v>40000</v>
      </c>
      <c r="F182" t="s">
        <v>6</v>
      </c>
      <c r="G182" s="8">
        <f>tblSalaries6[[#This Row],[clean Salary (in local currency)]]*VLOOKUP(tblSalaries6[[#This Row],[Currency]],tblXrate[],2,FALSE)</f>
        <v>40000</v>
      </c>
      <c r="H182" t="s">
        <v>251</v>
      </c>
      <c r="I182" t="s">
        <v>20</v>
      </c>
      <c r="J182" t="s">
        <v>15</v>
      </c>
      <c r="K182" t="str">
        <f>VLOOKUP(tblSalaries6[[#This Row],[Where do you work]],tblCountries[[Actual]:[Mapping]],2,FALSE)</f>
        <v>USA</v>
      </c>
      <c r="L182" t="s">
        <v>13</v>
      </c>
      <c r="M182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183" spans="2:13" ht="15" customHeight="1">
      <c r="B183" t="s">
        <v>2186</v>
      </c>
      <c r="C183" s="1">
        <v>41055.034710648149</v>
      </c>
      <c r="D183" s="4">
        <v>111680</v>
      </c>
      <c r="E183">
        <v>111680</v>
      </c>
      <c r="F183" t="s">
        <v>6</v>
      </c>
      <c r="G183" s="8">
        <f>tblSalaries6[[#This Row],[clean Salary (in local currency)]]*VLOOKUP(tblSalaries6[[#This Row],[Currency]],tblXrate[],2,FALSE)</f>
        <v>111680</v>
      </c>
      <c r="H183" t="s">
        <v>252</v>
      </c>
      <c r="I183" t="s">
        <v>20</v>
      </c>
      <c r="J183" t="s">
        <v>15</v>
      </c>
      <c r="K183" t="str">
        <f>VLOOKUP(tblSalaries6[[#This Row],[Where do you work]],tblCountries[[Actual]:[Mapping]],2,FALSE)</f>
        <v>USA</v>
      </c>
      <c r="L183" t="s">
        <v>18</v>
      </c>
      <c r="M183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184" spans="2:13" ht="15" customHeight="1">
      <c r="B184" t="s">
        <v>2187</v>
      </c>
      <c r="C184" s="1">
        <v>41055.034849537034</v>
      </c>
      <c r="D184" s="4">
        <v>41.405999999999999</v>
      </c>
      <c r="E184">
        <v>41406</v>
      </c>
      <c r="F184" t="s">
        <v>6</v>
      </c>
      <c r="G184" s="8">
        <f>tblSalaries6[[#This Row],[clean Salary (in local currency)]]*VLOOKUP(tblSalaries6[[#This Row],[Currency]],tblXrate[],2,FALSE)</f>
        <v>41406</v>
      </c>
      <c r="H184" t="s">
        <v>253</v>
      </c>
      <c r="I184" t="s">
        <v>20</v>
      </c>
      <c r="J184" t="s">
        <v>88</v>
      </c>
      <c r="K184" t="str">
        <f>VLOOKUP(tblSalaries6[[#This Row],[Where do you work]],tblCountries[[Actual]:[Mapping]],2,FALSE)</f>
        <v>Canada</v>
      </c>
      <c r="L184" t="s">
        <v>25</v>
      </c>
      <c r="M184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185" spans="2:13" ht="15" customHeight="1">
      <c r="B185" t="s">
        <v>2188</v>
      </c>
      <c r="C185" s="1">
        <v>41055.034895833334</v>
      </c>
      <c r="D185" s="4">
        <v>70000</v>
      </c>
      <c r="E185">
        <v>70000</v>
      </c>
      <c r="F185" t="s">
        <v>6</v>
      </c>
      <c r="G185" s="8">
        <f>tblSalaries6[[#This Row],[clean Salary (in local currency)]]*VLOOKUP(tblSalaries6[[#This Row],[Currency]],tblXrate[],2,FALSE)</f>
        <v>70000</v>
      </c>
      <c r="H185" t="s">
        <v>254</v>
      </c>
      <c r="I185" t="s">
        <v>52</v>
      </c>
      <c r="J185" t="s">
        <v>15</v>
      </c>
      <c r="K185" t="str">
        <f>VLOOKUP(tblSalaries6[[#This Row],[Where do you work]],tblCountries[[Actual]:[Mapping]],2,FALSE)</f>
        <v>USA</v>
      </c>
      <c r="L185" t="s">
        <v>9</v>
      </c>
      <c r="M185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186" spans="2:13" ht="15" customHeight="1">
      <c r="B186" t="s">
        <v>2189</v>
      </c>
      <c r="C186" s="1">
        <v>41055.035081018519</v>
      </c>
      <c r="D186" s="4">
        <v>40700</v>
      </c>
      <c r="E186">
        <v>40700</v>
      </c>
      <c r="F186" t="s">
        <v>6</v>
      </c>
      <c r="G186" s="8">
        <f>tblSalaries6[[#This Row],[clean Salary (in local currency)]]*VLOOKUP(tblSalaries6[[#This Row],[Currency]],tblXrate[],2,FALSE)</f>
        <v>40700</v>
      </c>
      <c r="H186" t="s">
        <v>255</v>
      </c>
      <c r="I186" t="s">
        <v>20</v>
      </c>
      <c r="J186" t="s">
        <v>15</v>
      </c>
      <c r="K186" t="str">
        <f>VLOOKUP(tblSalaries6[[#This Row],[Where do you work]],tblCountries[[Actual]:[Mapping]],2,FALSE)</f>
        <v>USA</v>
      </c>
      <c r="L186" t="s">
        <v>25</v>
      </c>
      <c r="M186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187" spans="2:13" ht="15" customHeight="1">
      <c r="B187" t="s">
        <v>2190</v>
      </c>
      <c r="C187" s="1">
        <v>41055.035092592596</v>
      </c>
      <c r="D187" s="4">
        <v>40000</v>
      </c>
      <c r="E187">
        <v>40000</v>
      </c>
      <c r="F187" t="s">
        <v>6</v>
      </c>
      <c r="G187" s="8">
        <f>tblSalaries6[[#This Row],[clean Salary (in local currency)]]*VLOOKUP(tblSalaries6[[#This Row],[Currency]],tblXrate[],2,FALSE)</f>
        <v>40000</v>
      </c>
      <c r="H187" t="s">
        <v>256</v>
      </c>
      <c r="I187" t="s">
        <v>20</v>
      </c>
      <c r="J187" t="s">
        <v>15</v>
      </c>
      <c r="K187" t="str">
        <f>VLOOKUP(tblSalaries6[[#This Row],[Where do you work]],tblCountries[[Actual]:[Mapping]],2,FALSE)</f>
        <v>USA</v>
      </c>
      <c r="L187" t="s">
        <v>9</v>
      </c>
      <c r="M187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188" spans="2:13" ht="15" customHeight="1">
      <c r="B188" t="s">
        <v>2191</v>
      </c>
      <c r="C188" s="1">
        <v>41055.035162037035</v>
      </c>
      <c r="D188" s="4">
        <v>60000</v>
      </c>
      <c r="E188">
        <v>60000</v>
      </c>
      <c r="F188" t="s">
        <v>6</v>
      </c>
      <c r="G188" s="8">
        <f>tblSalaries6[[#This Row],[clean Salary (in local currency)]]*VLOOKUP(tblSalaries6[[#This Row],[Currency]],tblXrate[],2,FALSE)</f>
        <v>60000</v>
      </c>
      <c r="H188" t="s">
        <v>257</v>
      </c>
      <c r="I188" t="s">
        <v>310</v>
      </c>
      <c r="J188" t="s">
        <v>15</v>
      </c>
      <c r="K188" t="str">
        <f>VLOOKUP(tblSalaries6[[#This Row],[Where do you work]],tblCountries[[Actual]:[Mapping]],2,FALSE)</f>
        <v>USA</v>
      </c>
      <c r="L188" t="s">
        <v>9</v>
      </c>
      <c r="M188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189" spans="2:13" ht="15" customHeight="1">
      <c r="B189" t="s">
        <v>2192</v>
      </c>
      <c r="C189" s="1">
        <v>41055.035196759258</v>
      </c>
      <c r="D189" s="4">
        <v>92000</v>
      </c>
      <c r="E189">
        <v>92000</v>
      </c>
      <c r="F189" t="s">
        <v>86</v>
      </c>
      <c r="G189" s="8">
        <f>tblSalaries6[[#This Row],[clean Salary (in local currency)]]*VLOOKUP(tblSalaries6[[#This Row],[Currency]],tblXrate[],2,FALSE)</f>
        <v>90469.260118790073</v>
      </c>
      <c r="H189" t="s">
        <v>258</v>
      </c>
      <c r="I189" t="s">
        <v>356</v>
      </c>
      <c r="J189" t="s">
        <v>88</v>
      </c>
      <c r="K189" t="str">
        <f>VLOOKUP(tblSalaries6[[#This Row],[Where do you work]],tblCountries[[Actual]:[Mapping]],2,FALSE)</f>
        <v>Canada</v>
      </c>
      <c r="L189" t="s">
        <v>13</v>
      </c>
      <c r="M189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190" spans="2:13" ht="15" customHeight="1">
      <c r="B190" t="s">
        <v>2193</v>
      </c>
      <c r="C190" s="1">
        <v>41055.035219907404</v>
      </c>
      <c r="D190" s="4">
        <v>13636.36</v>
      </c>
      <c r="E190">
        <v>13636</v>
      </c>
      <c r="F190" t="s">
        <v>6</v>
      </c>
      <c r="G190" s="8">
        <f>tblSalaries6[[#This Row],[clean Salary (in local currency)]]*VLOOKUP(tblSalaries6[[#This Row],[Currency]],tblXrate[],2,FALSE)</f>
        <v>13636</v>
      </c>
      <c r="H190" t="s">
        <v>259</v>
      </c>
      <c r="I190" t="s">
        <v>52</v>
      </c>
      <c r="J190" t="s">
        <v>8</v>
      </c>
      <c r="K190" t="str">
        <f>VLOOKUP(tblSalaries6[[#This Row],[Where do you work]],tblCountries[[Actual]:[Mapping]],2,FALSE)</f>
        <v>India</v>
      </c>
      <c r="L190" t="s">
        <v>13</v>
      </c>
      <c r="M190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191" spans="2:13" ht="15" customHeight="1">
      <c r="B191" t="s">
        <v>2194</v>
      </c>
      <c r="C191" s="1">
        <v>41055.035219907404</v>
      </c>
      <c r="D191" s="4">
        <v>80000</v>
      </c>
      <c r="E191">
        <v>80000</v>
      </c>
      <c r="F191" t="s">
        <v>6</v>
      </c>
      <c r="G191" s="8">
        <f>tblSalaries6[[#This Row],[clean Salary (in local currency)]]*VLOOKUP(tblSalaries6[[#This Row],[Currency]],tblXrate[],2,FALSE)</f>
        <v>80000</v>
      </c>
      <c r="H191" t="s">
        <v>260</v>
      </c>
      <c r="I191" t="s">
        <v>52</v>
      </c>
      <c r="J191" t="s">
        <v>15</v>
      </c>
      <c r="K191" t="str">
        <f>VLOOKUP(tblSalaries6[[#This Row],[Where do you work]],tblCountries[[Actual]:[Mapping]],2,FALSE)</f>
        <v>USA</v>
      </c>
      <c r="L191" t="s">
        <v>18</v>
      </c>
      <c r="M191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192" spans="2:13" ht="15" customHeight="1">
      <c r="B192" t="s">
        <v>2195</v>
      </c>
      <c r="C192" s="1">
        <v>41055.035416666666</v>
      </c>
      <c r="D192" s="4" t="s">
        <v>261</v>
      </c>
      <c r="E192">
        <v>60000</v>
      </c>
      <c r="F192" t="s">
        <v>86</v>
      </c>
      <c r="G192" s="8">
        <f>tblSalaries6[[#This Row],[clean Salary (in local currency)]]*VLOOKUP(tblSalaries6[[#This Row],[Currency]],tblXrate[],2,FALSE)</f>
        <v>59001.691381819612</v>
      </c>
      <c r="H192" t="s">
        <v>262</v>
      </c>
      <c r="I192" t="s">
        <v>20</v>
      </c>
      <c r="J192" t="s">
        <v>88</v>
      </c>
      <c r="K192" t="str">
        <f>VLOOKUP(tblSalaries6[[#This Row],[Where do you work]],tblCountries[[Actual]:[Mapping]],2,FALSE)</f>
        <v>Canada</v>
      </c>
      <c r="L192" t="s">
        <v>18</v>
      </c>
      <c r="M192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193" spans="2:13" ht="15" customHeight="1">
      <c r="B193" t="s">
        <v>2196</v>
      </c>
      <c r="C193" s="1">
        <v>41055.035914351851</v>
      </c>
      <c r="D193" s="4">
        <v>28000</v>
      </c>
      <c r="E193">
        <v>28000</v>
      </c>
      <c r="F193" t="s">
        <v>6</v>
      </c>
      <c r="G193" s="8">
        <f>tblSalaries6[[#This Row],[clean Salary (in local currency)]]*VLOOKUP(tblSalaries6[[#This Row],[Currency]],tblXrate[],2,FALSE)</f>
        <v>28000</v>
      </c>
      <c r="H193" t="s">
        <v>263</v>
      </c>
      <c r="I193" t="s">
        <v>20</v>
      </c>
      <c r="J193" t="s">
        <v>15</v>
      </c>
      <c r="K193" t="str">
        <f>VLOOKUP(tblSalaries6[[#This Row],[Where do you work]],tblCountries[[Actual]:[Mapping]],2,FALSE)</f>
        <v>USA</v>
      </c>
      <c r="L193" t="s">
        <v>9</v>
      </c>
      <c r="M193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194" spans="2:13" ht="15" customHeight="1">
      <c r="B194" t="s">
        <v>2197</v>
      </c>
      <c r="C194" s="1">
        <v>41055.036053240743</v>
      </c>
      <c r="D194" s="4">
        <v>60000</v>
      </c>
      <c r="E194">
        <v>60000</v>
      </c>
      <c r="F194" t="s">
        <v>6</v>
      </c>
      <c r="G194" s="8">
        <f>tblSalaries6[[#This Row],[clean Salary (in local currency)]]*VLOOKUP(tblSalaries6[[#This Row],[Currency]],tblXrate[],2,FALSE)</f>
        <v>60000</v>
      </c>
      <c r="H194" t="s">
        <v>264</v>
      </c>
      <c r="I194" t="s">
        <v>20</v>
      </c>
      <c r="J194" t="s">
        <v>15</v>
      </c>
      <c r="K194" t="str">
        <f>VLOOKUP(tblSalaries6[[#This Row],[Where do you work]],tblCountries[[Actual]:[Mapping]],2,FALSE)</f>
        <v>USA</v>
      </c>
      <c r="L194" t="s">
        <v>9</v>
      </c>
      <c r="M194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195" spans="2:13" ht="15" customHeight="1">
      <c r="B195" t="s">
        <v>2198</v>
      </c>
      <c r="C195" s="1">
        <v>41055.036099537036</v>
      </c>
      <c r="D195" s="4">
        <v>96000</v>
      </c>
      <c r="E195">
        <v>96000</v>
      </c>
      <c r="F195" t="s">
        <v>6</v>
      </c>
      <c r="G195" s="8">
        <f>tblSalaries6[[#This Row],[clean Salary (in local currency)]]*VLOOKUP(tblSalaries6[[#This Row],[Currency]],tblXrate[],2,FALSE)</f>
        <v>96000</v>
      </c>
      <c r="H195" t="s">
        <v>265</v>
      </c>
      <c r="I195" t="s">
        <v>67</v>
      </c>
      <c r="J195" t="s">
        <v>15</v>
      </c>
      <c r="K195" t="str">
        <f>VLOOKUP(tblSalaries6[[#This Row],[Where do you work]],tblCountries[[Actual]:[Mapping]],2,FALSE)</f>
        <v>USA</v>
      </c>
      <c r="L195" t="s">
        <v>18</v>
      </c>
      <c r="M195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196" spans="2:13" ht="15" customHeight="1">
      <c r="B196" t="s">
        <v>2199</v>
      </c>
      <c r="C196" s="1">
        <v>41055.036354166667</v>
      </c>
      <c r="D196" s="4">
        <v>67000</v>
      </c>
      <c r="E196">
        <v>67000</v>
      </c>
      <c r="F196" t="s">
        <v>6</v>
      </c>
      <c r="G196" s="8">
        <f>tblSalaries6[[#This Row],[clean Salary (in local currency)]]*VLOOKUP(tblSalaries6[[#This Row],[Currency]],tblXrate[],2,FALSE)</f>
        <v>67000</v>
      </c>
      <c r="H196" t="s">
        <v>14</v>
      </c>
      <c r="I196" t="s">
        <v>20</v>
      </c>
      <c r="J196" t="s">
        <v>15</v>
      </c>
      <c r="K196" t="str">
        <f>VLOOKUP(tblSalaries6[[#This Row],[Where do you work]],tblCountries[[Actual]:[Mapping]],2,FALSE)</f>
        <v>USA</v>
      </c>
      <c r="L196" t="s">
        <v>9</v>
      </c>
      <c r="M196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197" spans="2:13" ht="15" customHeight="1">
      <c r="B197" t="s">
        <v>2200</v>
      </c>
      <c r="C197" s="1">
        <v>41055.036400462966</v>
      </c>
      <c r="D197" s="4">
        <v>70000</v>
      </c>
      <c r="E197">
        <v>70000</v>
      </c>
      <c r="F197" t="s">
        <v>6</v>
      </c>
      <c r="G197" s="8">
        <f>tblSalaries6[[#This Row],[clean Salary (in local currency)]]*VLOOKUP(tblSalaries6[[#This Row],[Currency]],tblXrate[],2,FALSE)</f>
        <v>70000</v>
      </c>
      <c r="H197" t="s">
        <v>266</v>
      </c>
      <c r="I197" t="s">
        <v>20</v>
      </c>
      <c r="J197" t="s">
        <v>15</v>
      </c>
      <c r="K197" t="str">
        <f>VLOOKUP(tblSalaries6[[#This Row],[Where do you work]],tblCountries[[Actual]:[Mapping]],2,FALSE)</f>
        <v>USA</v>
      </c>
      <c r="L197" t="s">
        <v>9</v>
      </c>
      <c r="M197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198" spans="2:13" ht="15" customHeight="1">
      <c r="B198" t="s">
        <v>2201</v>
      </c>
      <c r="C198" s="1">
        <v>41055.036458333336</v>
      </c>
      <c r="D198" s="4">
        <v>233000</v>
      </c>
      <c r="E198">
        <v>233000</v>
      </c>
      <c r="F198" t="s">
        <v>40</v>
      </c>
      <c r="G198" s="8">
        <f>tblSalaries6[[#This Row],[clean Salary (in local currency)]]*VLOOKUP(tblSalaries6[[#This Row],[Currency]],tblXrate[],2,FALSE)</f>
        <v>4149.2445881741187</v>
      </c>
      <c r="H198" t="s">
        <v>267</v>
      </c>
      <c r="I198" t="s">
        <v>52</v>
      </c>
      <c r="J198" t="s">
        <v>8</v>
      </c>
      <c r="K198" t="str">
        <f>VLOOKUP(tblSalaries6[[#This Row],[Where do you work]],tblCountries[[Actual]:[Mapping]],2,FALSE)</f>
        <v>India</v>
      </c>
      <c r="L198" t="s">
        <v>13</v>
      </c>
      <c r="M198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199" spans="2:13" ht="15" customHeight="1">
      <c r="B199" t="s">
        <v>2202</v>
      </c>
      <c r="C199" s="1">
        <v>41055.036539351851</v>
      </c>
      <c r="D199" s="4" t="s">
        <v>268</v>
      </c>
      <c r="E199">
        <v>99000</v>
      </c>
      <c r="F199" t="s">
        <v>6</v>
      </c>
      <c r="G199" s="8">
        <f>tblSalaries6[[#This Row],[clean Salary (in local currency)]]*VLOOKUP(tblSalaries6[[#This Row],[Currency]],tblXrate[],2,FALSE)</f>
        <v>99000</v>
      </c>
      <c r="H199" t="s">
        <v>269</v>
      </c>
      <c r="I199" t="s">
        <v>488</v>
      </c>
      <c r="J199" t="s">
        <v>15</v>
      </c>
      <c r="K199" t="str">
        <f>VLOOKUP(tblSalaries6[[#This Row],[Where do you work]],tblCountries[[Actual]:[Mapping]],2,FALSE)</f>
        <v>USA</v>
      </c>
      <c r="L199" t="s">
        <v>9</v>
      </c>
      <c r="M199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200" spans="2:13" ht="15" customHeight="1">
      <c r="B200" t="s">
        <v>2203</v>
      </c>
      <c r="C200" s="1">
        <v>41055.036805555559</v>
      </c>
      <c r="D200" s="4">
        <v>90000</v>
      </c>
      <c r="E200">
        <v>90000</v>
      </c>
      <c r="F200" t="s">
        <v>6</v>
      </c>
      <c r="G200" s="8">
        <f>tblSalaries6[[#This Row],[clean Salary (in local currency)]]*VLOOKUP(tblSalaries6[[#This Row],[Currency]],tblXrate[],2,FALSE)</f>
        <v>90000</v>
      </c>
      <c r="H200" t="s">
        <v>201</v>
      </c>
      <c r="I200" t="s">
        <v>52</v>
      </c>
      <c r="J200" t="s">
        <v>15</v>
      </c>
      <c r="K200" t="str">
        <f>VLOOKUP(tblSalaries6[[#This Row],[Where do you work]],tblCountries[[Actual]:[Mapping]],2,FALSE)</f>
        <v>USA</v>
      </c>
      <c r="L200" t="s">
        <v>18</v>
      </c>
      <c r="M200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201" spans="2:13" ht="15" customHeight="1">
      <c r="B201" t="s">
        <v>2204</v>
      </c>
      <c r="C201" s="1">
        <v>41055.036828703705</v>
      </c>
      <c r="D201" s="4" t="s">
        <v>271</v>
      </c>
      <c r="E201">
        <v>275000</v>
      </c>
      <c r="F201" t="s">
        <v>40</v>
      </c>
      <c r="G201" s="8">
        <f>tblSalaries6[[#This Row],[clean Salary (in local currency)]]*VLOOKUP(tblSalaries6[[#This Row],[Currency]],tblXrate[],2,FALSE)</f>
        <v>4897.177089046706</v>
      </c>
      <c r="H201" t="s">
        <v>272</v>
      </c>
      <c r="I201" t="s">
        <v>20</v>
      </c>
      <c r="J201" t="s">
        <v>8</v>
      </c>
      <c r="K201" t="str">
        <f>VLOOKUP(tblSalaries6[[#This Row],[Where do you work]],tblCountries[[Actual]:[Mapping]],2,FALSE)</f>
        <v>India</v>
      </c>
      <c r="L201" t="s">
        <v>18</v>
      </c>
      <c r="M201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202" spans="2:13" ht="15" customHeight="1">
      <c r="B202" t="s">
        <v>2205</v>
      </c>
      <c r="C202" s="1">
        <v>41055.03701388889</v>
      </c>
      <c r="D202" s="4" t="s">
        <v>273</v>
      </c>
      <c r="E202">
        <v>192000</v>
      </c>
      <c r="F202" t="s">
        <v>40</v>
      </c>
      <c r="G202" s="8">
        <f>tblSalaries6[[#This Row],[clean Salary (in local currency)]]*VLOOKUP(tblSalaries6[[#This Row],[Currency]],tblXrate[],2,FALSE)</f>
        <v>3419.1200039889732</v>
      </c>
      <c r="H202" t="s">
        <v>274</v>
      </c>
      <c r="I202" t="s">
        <v>20</v>
      </c>
      <c r="J202" t="s">
        <v>8</v>
      </c>
      <c r="K202" t="str">
        <f>VLOOKUP(tblSalaries6[[#This Row],[Where do you work]],tblCountries[[Actual]:[Mapping]],2,FALSE)</f>
        <v>India</v>
      </c>
      <c r="L202" t="s">
        <v>13</v>
      </c>
      <c r="M202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203" spans="2:13" ht="15" customHeight="1">
      <c r="B203" t="s">
        <v>2206</v>
      </c>
      <c r="C203" s="1">
        <v>41055.037233796298</v>
      </c>
      <c r="D203" s="4">
        <v>51000</v>
      </c>
      <c r="E203">
        <v>51000</v>
      </c>
      <c r="F203" t="s">
        <v>6</v>
      </c>
      <c r="G203" s="8">
        <f>tblSalaries6[[#This Row],[clean Salary (in local currency)]]*VLOOKUP(tblSalaries6[[#This Row],[Currency]],tblXrate[],2,FALSE)</f>
        <v>51000</v>
      </c>
      <c r="H203" t="s">
        <v>275</v>
      </c>
      <c r="I203" t="s">
        <v>52</v>
      </c>
      <c r="J203" t="s">
        <v>15</v>
      </c>
      <c r="K203" t="str">
        <f>VLOOKUP(tblSalaries6[[#This Row],[Where do you work]],tblCountries[[Actual]:[Mapping]],2,FALSE)</f>
        <v>USA</v>
      </c>
      <c r="L203" t="s">
        <v>9</v>
      </c>
      <c r="M203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204" spans="2:13" ht="15" customHeight="1">
      <c r="B204" t="s">
        <v>2207</v>
      </c>
      <c r="C204" s="1">
        <v>41055.037291666667</v>
      </c>
      <c r="D204" s="4">
        <v>100000</v>
      </c>
      <c r="E204">
        <v>100000</v>
      </c>
      <c r="F204" t="s">
        <v>6</v>
      </c>
      <c r="G204" s="8">
        <f>tblSalaries6[[#This Row],[clean Salary (in local currency)]]*VLOOKUP(tblSalaries6[[#This Row],[Currency]],tblXrate[],2,FALSE)</f>
        <v>100000</v>
      </c>
      <c r="H204" t="s">
        <v>276</v>
      </c>
      <c r="I204" t="s">
        <v>52</v>
      </c>
      <c r="J204" t="s">
        <v>15</v>
      </c>
      <c r="K204" t="str">
        <f>VLOOKUP(tblSalaries6[[#This Row],[Where do you work]],tblCountries[[Actual]:[Mapping]],2,FALSE)</f>
        <v>USA</v>
      </c>
      <c r="L204" t="s">
        <v>13</v>
      </c>
      <c r="M204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205" spans="2:13" ht="15" customHeight="1">
      <c r="B205" t="s">
        <v>2208</v>
      </c>
      <c r="C205" s="1">
        <v>41055.03733796296</v>
      </c>
      <c r="D205" s="4" t="s">
        <v>277</v>
      </c>
      <c r="E205">
        <v>1800000</v>
      </c>
      <c r="F205" t="s">
        <v>40</v>
      </c>
      <c r="G205" s="8">
        <f>tblSalaries6[[#This Row],[clean Salary (in local currency)]]*VLOOKUP(tblSalaries6[[#This Row],[Currency]],tblXrate[],2,FALSE)</f>
        <v>32054.250037396621</v>
      </c>
      <c r="H205" t="s">
        <v>278</v>
      </c>
      <c r="I205" t="s">
        <v>52</v>
      </c>
      <c r="J205" t="s">
        <v>8</v>
      </c>
      <c r="K205" t="str">
        <f>VLOOKUP(tblSalaries6[[#This Row],[Where do you work]],tblCountries[[Actual]:[Mapping]],2,FALSE)</f>
        <v>India</v>
      </c>
      <c r="L205" t="s">
        <v>25</v>
      </c>
      <c r="M205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206" spans="2:13" ht="15" customHeight="1">
      <c r="B206" t="s">
        <v>2209</v>
      </c>
      <c r="C206" s="1">
        <v>41055.037638888891</v>
      </c>
      <c r="D206" s="4" t="s">
        <v>137</v>
      </c>
      <c r="E206">
        <v>30000</v>
      </c>
      <c r="F206" t="s">
        <v>69</v>
      </c>
      <c r="G206" s="8">
        <f>tblSalaries6[[#This Row],[clean Salary (in local currency)]]*VLOOKUP(tblSalaries6[[#This Row],[Currency]],tblXrate[],2,FALSE)</f>
        <v>47285.348162018527</v>
      </c>
      <c r="H206" t="s">
        <v>280</v>
      </c>
      <c r="I206" t="s">
        <v>20</v>
      </c>
      <c r="J206" t="s">
        <v>71</v>
      </c>
      <c r="K206" t="str">
        <f>VLOOKUP(tblSalaries6[[#This Row],[Where do you work]],tblCountries[[Actual]:[Mapping]],2,FALSE)</f>
        <v>UK</v>
      </c>
      <c r="L206" t="s">
        <v>18</v>
      </c>
      <c r="M206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207" spans="2:13" ht="15" customHeight="1">
      <c r="B207" t="s">
        <v>2210</v>
      </c>
      <c r="C207" s="1">
        <v>41055.037662037037</v>
      </c>
      <c r="D207" s="4" t="s">
        <v>281</v>
      </c>
      <c r="E207">
        <v>50000</v>
      </c>
      <c r="F207" t="s">
        <v>22</v>
      </c>
      <c r="G207" s="8">
        <f>tblSalaries6[[#This Row],[clean Salary (in local currency)]]*VLOOKUP(tblSalaries6[[#This Row],[Currency]],tblXrate[],2,FALSE)</f>
        <v>63519.971949580387</v>
      </c>
      <c r="H207" t="s">
        <v>153</v>
      </c>
      <c r="I207" t="s">
        <v>20</v>
      </c>
      <c r="J207" t="s">
        <v>36</v>
      </c>
      <c r="K207" t="str">
        <f>VLOOKUP(tblSalaries6[[#This Row],[Where do you work]],tblCountries[[Actual]:[Mapping]],2,FALSE)</f>
        <v>Ireland</v>
      </c>
      <c r="L207" t="s">
        <v>9</v>
      </c>
      <c r="M207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208" spans="2:13" ht="15" customHeight="1">
      <c r="B208" t="s">
        <v>2211</v>
      </c>
      <c r="C208" s="1">
        <v>41055.037685185183</v>
      </c>
      <c r="D208" s="4">
        <v>108160</v>
      </c>
      <c r="E208">
        <v>108160</v>
      </c>
      <c r="F208" t="s">
        <v>6</v>
      </c>
      <c r="G208" s="8">
        <f>tblSalaries6[[#This Row],[clean Salary (in local currency)]]*VLOOKUP(tblSalaries6[[#This Row],[Currency]],tblXrate[],2,FALSE)</f>
        <v>108160</v>
      </c>
      <c r="H208" t="s">
        <v>282</v>
      </c>
      <c r="I208" t="s">
        <v>20</v>
      </c>
      <c r="J208" t="s">
        <v>15</v>
      </c>
      <c r="K208" t="str">
        <f>VLOOKUP(tblSalaries6[[#This Row],[Where do you work]],tblCountries[[Actual]:[Mapping]],2,FALSE)</f>
        <v>USA</v>
      </c>
      <c r="L208" t="s">
        <v>9</v>
      </c>
      <c r="M208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209" spans="2:13" ht="15" customHeight="1">
      <c r="B209" t="s">
        <v>2212</v>
      </c>
      <c r="C209" s="1">
        <v>41055.037812499999</v>
      </c>
      <c r="D209" s="4">
        <v>50000</v>
      </c>
      <c r="E209">
        <v>50000</v>
      </c>
      <c r="F209" t="s">
        <v>6</v>
      </c>
      <c r="G209" s="8">
        <f>tblSalaries6[[#This Row],[clean Salary (in local currency)]]*VLOOKUP(tblSalaries6[[#This Row],[Currency]],tblXrate[],2,FALSE)</f>
        <v>50000</v>
      </c>
      <c r="H209" t="s">
        <v>283</v>
      </c>
      <c r="I209" t="s">
        <v>52</v>
      </c>
      <c r="J209" t="s">
        <v>15</v>
      </c>
      <c r="K209" t="str">
        <f>VLOOKUP(tblSalaries6[[#This Row],[Where do you work]],tblCountries[[Actual]:[Mapping]],2,FALSE)</f>
        <v>USA</v>
      </c>
      <c r="L209" t="s">
        <v>9</v>
      </c>
      <c r="M209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210" spans="2:13" ht="15" customHeight="1">
      <c r="B210" t="s">
        <v>2213</v>
      </c>
      <c r="C210" s="1">
        <v>41055.037824074076</v>
      </c>
      <c r="D210" s="4">
        <v>400000</v>
      </c>
      <c r="E210">
        <v>400000</v>
      </c>
      <c r="F210" t="s">
        <v>6</v>
      </c>
      <c r="G210" s="8">
        <f>tblSalaries6[[#This Row],[clean Salary (in local currency)]]*VLOOKUP(tblSalaries6[[#This Row],[Currency]],tblXrate[],2,FALSE)</f>
        <v>400000</v>
      </c>
      <c r="H210" t="s">
        <v>284</v>
      </c>
      <c r="I210" t="s">
        <v>52</v>
      </c>
      <c r="J210" t="s">
        <v>15</v>
      </c>
      <c r="K210" t="str">
        <f>VLOOKUP(tblSalaries6[[#This Row],[Where do you work]],tblCountries[[Actual]:[Mapping]],2,FALSE)</f>
        <v>USA</v>
      </c>
      <c r="L210" t="s">
        <v>25</v>
      </c>
      <c r="M210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211" spans="2:13" ht="15" customHeight="1">
      <c r="B211" t="s">
        <v>2214</v>
      </c>
      <c r="C211" s="1">
        <v>41055.037974537037</v>
      </c>
      <c r="D211" s="4">
        <v>43000</v>
      </c>
      <c r="E211">
        <v>43000</v>
      </c>
      <c r="F211" t="s">
        <v>6</v>
      </c>
      <c r="G211" s="8">
        <f>tblSalaries6[[#This Row],[clean Salary (in local currency)]]*VLOOKUP(tblSalaries6[[#This Row],[Currency]],tblXrate[],2,FALSE)</f>
        <v>43000</v>
      </c>
      <c r="H211" t="s">
        <v>285</v>
      </c>
      <c r="I211" t="s">
        <v>20</v>
      </c>
      <c r="J211" t="s">
        <v>15</v>
      </c>
      <c r="K211" t="str">
        <f>VLOOKUP(tblSalaries6[[#This Row],[Where do you work]],tblCountries[[Actual]:[Mapping]],2,FALSE)</f>
        <v>USA</v>
      </c>
      <c r="L211" t="s">
        <v>13</v>
      </c>
      <c r="M211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212" spans="2:13" ht="15" customHeight="1">
      <c r="B212" t="s">
        <v>2215</v>
      </c>
      <c r="C212" s="1">
        <v>41055.038032407407</v>
      </c>
      <c r="D212" s="4">
        <v>27000</v>
      </c>
      <c r="E212">
        <v>27000</v>
      </c>
      <c r="F212" t="s">
        <v>6</v>
      </c>
      <c r="G212" s="8">
        <f>tblSalaries6[[#This Row],[clean Salary (in local currency)]]*VLOOKUP(tblSalaries6[[#This Row],[Currency]],tblXrate[],2,FALSE)</f>
        <v>27000</v>
      </c>
      <c r="H212" t="s">
        <v>170</v>
      </c>
      <c r="I212" t="s">
        <v>20</v>
      </c>
      <c r="J212" t="s">
        <v>171</v>
      </c>
      <c r="K212" t="str">
        <f>VLOOKUP(tblSalaries6[[#This Row],[Where do you work]],tblCountries[[Actual]:[Mapping]],2,FALSE)</f>
        <v>Singapore</v>
      </c>
      <c r="L212" t="s">
        <v>13</v>
      </c>
      <c r="M212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213" spans="2:13" ht="15" customHeight="1">
      <c r="B213" t="s">
        <v>2216</v>
      </c>
      <c r="C213" s="1">
        <v>41055.038148148145</v>
      </c>
      <c r="D213" s="4">
        <v>41000</v>
      </c>
      <c r="E213">
        <v>41000</v>
      </c>
      <c r="F213" t="s">
        <v>6</v>
      </c>
      <c r="G213" s="8">
        <f>tblSalaries6[[#This Row],[clean Salary (in local currency)]]*VLOOKUP(tblSalaries6[[#This Row],[Currency]],tblXrate[],2,FALSE)</f>
        <v>41000</v>
      </c>
      <c r="H213" t="s">
        <v>286</v>
      </c>
      <c r="I213" t="s">
        <v>52</v>
      </c>
      <c r="J213" t="s">
        <v>15</v>
      </c>
      <c r="K213" t="str">
        <f>VLOOKUP(tblSalaries6[[#This Row],[Where do you work]],tblCountries[[Actual]:[Mapping]],2,FALSE)</f>
        <v>USA</v>
      </c>
      <c r="L213" t="s">
        <v>13</v>
      </c>
      <c r="M213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214" spans="2:13" ht="15" customHeight="1">
      <c r="B214" t="s">
        <v>2217</v>
      </c>
      <c r="C214" s="1">
        <v>41055.038263888891</v>
      </c>
      <c r="D214" s="4">
        <v>100000</v>
      </c>
      <c r="E214">
        <v>100000</v>
      </c>
      <c r="F214" t="s">
        <v>6</v>
      </c>
      <c r="G214" s="8">
        <f>tblSalaries6[[#This Row],[clean Salary (in local currency)]]*VLOOKUP(tblSalaries6[[#This Row],[Currency]],tblXrate[],2,FALSE)</f>
        <v>100000</v>
      </c>
      <c r="H214" t="s">
        <v>287</v>
      </c>
      <c r="I214" t="s">
        <v>4001</v>
      </c>
      <c r="J214" t="s">
        <v>15</v>
      </c>
      <c r="K214" t="str">
        <f>VLOOKUP(tblSalaries6[[#This Row],[Where do you work]],tblCountries[[Actual]:[Mapping]],2,FALSE)</f>
        <v>USA</v>
      </c>
      <c r="L214" t="s">
        <v>9</v>
      </c>
      <c r="M214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215" spans="2:13" ht="15" customHeight="1">
      <c r="B215" t="s">
        <v>2218</v>
      </c>
      <c r="C215" s="1">
        <v>41055.038773148146</v>
      </c>
      <c r="D215" s="4">
        <v>42140</v>
      </c>
      <c r="E215">
        <v>42140</v>
      </c>
      <c r="F215" t="s">
        <v>6</v>
      </c>
      <c r="G215" s="8">
        <f>tblSalaries6[[#This Row],[clean Salary (in local currency)]]*VLOOKUP(tblSalaries6[[#This Row],[Currency]],tblXrate[],2,FALSE)</f>
        <v>42140</v>
      </c>
      <c r="H215" t="s">
        <v>288</v>
      </c>
      <c r="I215" t="s">
        <v>20</v>
      </c>
      <c r="J215" t="s">
        <v>15</v>
      </c>
      <c r="K215" t="str">
        <f>VLOOKUP(tblSalaries6[[#This Row],[Where do you work]],tblCountries[[Actual]:[Mapping]],2,FALSE)</f>
        <v>USA</v>
      </c>
      <c r="L215" t="s">
        <v>9</v>
      </c>
      <c r="M215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216" spans="2:13" ht="15" customHeight="1">
      <c r="B216" t="s">
        <v>2219</v>
      </c>
      <c r="C216" s="1">
        <v>41055.038958333331</v>
      </c>
      <c r="D216" s="4">
        <v>80000</v>
      </c>
      <c r="E216">
        <v>80000</v>
      </c>
      <c r="F216" t="s">
        <v>6</v>
      </c>
      <c r="G216" s="8">
        <f>tblSalaries6[[#This Row],[clean Salary (in local currency)]]*VLOOKUP(tblSalaries6[[#This Row],[Currency]],tblXrate[],2,FALSE)</f>
        <v>80000</v>
      </c>
      <c r="H216" t="s">
        <v>135</v>
      </c>
      <c r="I216" t="s">
        <v>20</v>
      </c>
      <c r="J216" t="s">
        <v>15</v>
      </c>
      <c r="K216" t="str">
        <f>VLOOKUP(tblSalaries6[[#This Row],[Where do you work]],tblCountries[[Actual]:[Mapping]],2,FALSE)</f>
        <v>USA</v>
      </c>
      <c r="L216" t="s">
        <v>9</v>
      </c>
      <c r="M216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217" spans="2:13" ht="15" customHeight="1">
      <c r="B217" t="s">
        <v>2220</v>
      </c>
      <c r="C217" s="1">
        <v>41055.039317129631</v>
      </c>
      <c r="D217" s="4">
        <v>41600</v>
      </c>
      <c r="E217">
        <v>41600</v>
      </c>
      <c r="F217" t="s">
        <v>6</v>
      </c>
      <c r="G217" s="8">
        <f>tblSalaries6[[#This Row],[clean Salary (in local currency)]]*VLOOKUP(tblSalaries6[[#This Row],[Currency]],tblXrate[],2,FALSE)</f>
        <v>41600</v>
      </c>
      <c r="H217" t="s">
        <v>201</v>
      </c>
      <c r="I217" t="s">
        <v>52</v>
      </c>
      <c r="J217" t="s">
        <v>15</v>
      </c>
      <c r="K217" t="str">
        <f>VLOOKUP(tblSalaries6[[#This Row],[Where do you work]],tblCountries[[Actual]:[Mapping]],2,FALSE)</f>
        <v>USA</v>
      </c>
      <c r="L217" t="s">
        <v>9</v>
      </c>
      <c r="M217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218" spans="2:13" ht="15" customHeight="1">
      <c r="B218" t="s">
        <v>2221</v>
      </c>
      <c r="C218" s="1">
        <v>41055.039317129631</v>
      </c>
      <c r="D218" s="4" t="s">
        <v>289</v>
      </c>
      <c r="E218">
        <v>45000</v>
      </c>
      <c r="F218" t="s">
        <v>6</v>
      </c>
      <c r="G218" s="8">
        <f>tblSalaries6[[#This Row],[clean Salary (in local currency)]]*VLOOKUP(tblSalaries6[[#This Row],[Currency]],tblXrate[],2,FALSE)</f>
        <v>45000</v>
      </c>
      <c r="H218" t="s">
        <v>290</v>
      </c>
      <c r="I218" t="s">
        <v>310</v>
      </c>
      <c r="J218" t="s">
        <v>15</v>
      </c>
      <c r="K218" t="str">
        <f>VLOOKUP(tblSalaries6[[#This Row],[Where do you work]],tblCountries[[Actual]:[Mapping]],2,FALSE)</f>
        <v>USA</v>
      </c>
      <c r="L218" t="s">
        <v>18</v>
      </c>
      <c r="M218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219" spans="2:13" ht="15" customHeight="1">
      <c r="B219" t="s">
        <v>2222</v>
      </c>
      <c r="C219" s="1">
        <v>41055.039513888885</v>
      </c>
      <c r="D219" s="4">
        <v>78000</v>
      </c>
      <c r="E219">
        <v>78000</v>
      </c>
      <c r="F219" t="s">
        <v>6</v>
      </c>
      <c r="G219" s="8">
        <f>tblSalaries6[[#This Row],[clean Salary (in local currency)]]*VLOOKUP(tblSalaries6[[#This Row],[Currency]],tblXrate[],2,FALSE)</f>
        <v>78000</v>
      </c>
      <c r="H219" t="s">
        <v>291</v>
      </c>
      <c r="I219" t="s">
        <v>310</v>
      </c>
      <c r="J219" t="s">
        <v>292</v>
      </c>
      <c r="K219" t="str">
        <f>VLOOKUP(tblSalaries6[[#This Row],[Where do you work]],tblCountries[[Actual]:[Mapping]],2,FALSE)</f>
        <v>Bermuda</v>
      </c>
      <c r="L219" t="s">
        <v>9</v>
      </c>
      <c r="M219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220" spans="2:13" ht="15" customHeight="1">
      <c r="B220" t="s">
        <v>2223</v>
      </c>
      <c r="C220" s="1">
        <v>41055.039826388886</v>
      </c>
      <c r="D220" s="4" t="s">
        <v>293</v>
      </c>
      <c r="E220">
        <v>500000</v>
      </c>
      <c r="F220" t="s">
        <v>40</v>
      </c>
      <c r="G220" s="8">
        <f>tblSalaries6[[#This Row],[clean Salary (in local currency)]]*VLOOKUP(tblSalaries6[[#This Row],[Currency]],tblXrate[],2,FALSE)</f>
        <v>8903.9583437212841</v>
      </c>
      <c r="H220" t="s">
        <v>201</v>
      </c>
      <c r="I220" t="s">
        <v>52</v>
      </c>
      <c r="J220" t="s">
        <v>8</v>
      </c>
      <c r="K220" t="str">
        <f>VLOOKUP(tblSalaries6[[#This Row],[Where do you work]],tblCountries[[Actual]:[Mapping]],2,FALSE)</f>
        <v>India</v>
      </c>
      <c r="L220" t="s">
        <v>9</v>
      </c>
      <c r="M220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221" spans="2:13" ht="15" customHeight="1">
      <c r="B221" t="s">
        <v>2224</v>
      </c>
      <c r="C221" s="1">
        <v>41055.039988425924</v>
      </c>
      <c r="D221" s="4" t="s">
        <v>294</v>
      </c>
      <c r="E221">
        <v>350000</v>
      </c>
      <c r="F221" t="s">
        <v>40</v>
      </c>
      <c r="G221" s="8">
        <f>tblSalaries6[[#This Row],[clean Salary (in local currency)]]*VLOOKUP(tblSalaries6[[#This Row],[Currency]],tblXrate[],2,FALSE)</f>
        <v>6232.7708406048987</v>
      </c>
      <c r="H221" t="s">
        <v>295</v>
      </c>
      <c r="I221" t="s">
        <v>310</v>
      </c>
      <c r="J221" t="s">
        <v>8</v>
      </c>
      <c r="K221" t="str">
        <f>VLOOKUP(tblSalaries6[[#This Row],[Where do you work]],tblCountries[[Actual]:[Mapping]],2,FALSE)</f>
        <v>India</v>
      </c>
      <c r="L221" t="s">
        <v>9</v>
      </c>
      <c r="M221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222" spans="2:13" ht="15" customHeight="1">
      <c r="B222" t="s">
        <v>2225</v>
      </c>
      <c r="C222" s="1">
        <v>41055.040092592593</v>
      </c>
      <c r="D222" s="4">
        <v>72500</v>
      </c>
      <c r="E222">
        <v>72500</v>
      </c>
      <c r="F222" t="s">
        <v>6</v>
      </c>
      <c r="G222" s="8">
        <f>tblSalaries6[[#This Row],[clean Salary (in local currency)]]*VLOOKUP(tblSalaries6[[#This Row],[Currency]],tblXrate[],2,FALSE)</f>
        <v>72500</v>
      </c>
      <c r="H222" t="s">
        <v>296</v>
      </c>
      <c r="I222" t="s">
        <v>488</v>
      </c>
      <c r="J222" t="s">
        <v>15</v>
      </c>
      <c r="K222" t="str">
        <f>VLOOKUP(tblSalaries6[[#This Row],[Where do you work]],tblCountries[[Actual]:[Mapping]],2,FALSE)</f>
        <v>USA</v>
      </c>
      <c r="L222" t="s">
        <v>9</v>
      </c>
      <c r="M222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223" spans="2:13" ht="15" customHeight="1">
      <c r="B223" t="s">
        <v>2226</v>
      </c>
      <c r="C223" s="1">
        <v>41055.040185185186</v>
      </c>
      <c r="D223" s="4" t="s">
        <v>297</v>
      </c>
      <c r="E223">
        <v>138000</v>
      </c>
      <c r="F223" t="s">
        <v>6</v>
      </c>
      <c r="G223" s="8">
        <f>tblSalaries6[[#This Row],[clean Salary (in local currency)]]*VLOOKUP(tblSalaries6[[#This Row],[Currency]],tblXrate[],2,FALSE)</f>
        <v>138000</v>
      </c>
      <c r="H223" t="s">
        <v>298</v>
      </c>
      <c r="I223" t="s">
        <v>279</v>
      </c>
      <c r="J223" t="s">
        <v>299</v>
      </c>
      <c r="K223" t="str">
        <f>VLOOKUP(tblSalaries6[[#This Row],[Where do you work]],tblCountries[[Actual]:[Mapping]],2,FALSE)</f>
        <v>Thailand</v>
      </c>
      <c r="L223" t="s">
        <v>9</v>
      </c>
      <c r="M223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224" spans="2:13" ht="15" customHeight="1">
      <c r="B224" t="s">
        <v>2227</v>
      </c>
      <c r="C224" s="1">
        <v>41055.040312500001</v>
      </c>
      <c r="D224" s="4">
        <v>480000</v>
      </c>
      <c r="E224">
        <v>480000</v>
      </c>
      <c r="F224" t="s">
        <v>40</v>
      </c>
      <c r="G224" s="8">
        <f>tblSalaries6[[#This Row],[clean Salary (in local currency)]]*VLOOKUP(tblSalaries6[[#This Row],[Currency]],tblXrate[],2,FALSE)</f>
        <v>8547.8000099724322</v>
      </c>
      <c r="H224" t="s">
        <v>300</v>
      </c>
      <c r="I224" t="s">
        <v>52</v>
      </c>
      <c r="J224" t="s">
        <v>8</v>
      </c>
      <c r="K224" t="str">
        <f>VLOOKUP(tblSalaries6[[#This Row],[Where do you work]],tblCountries[[Actual]:[Mapping]],2,FALSE)</f>
        <v>India</v>
      </c>
      <c r="L224" t="s">
        <v>9</v>
      </c>
      <c r="M224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225" spans="2:13" ht="15" customHeight="1">
      <c r="B225" t="s">
        <v>2228</v>
      </c>
      <c r="C225" s="1">
        <v>41055.040335648147</v>
      </c>
      <c r="D225" s="4">
        <v>80000</v>
      </c>
      <c r="E225">
        <v>80000</v>
      </c>
      <c r="F225" t="s">
        <v>6</v>
      </c>
      <c r="G225" s="8">
        <f>tblSalaries6[[#This Row],[clean Salary (in local currency)]]*VLOOKUP(tblSalaries6[[#This Row],[Currency]],tblXrate[],2,FALSE)</f>
        <v>80000</v>
      </c>
      <c r="H225" t="s">
        <v>72</v>
      </c>
      <c r="I225" t="s">
        <v>20</v>
      </c>
      <c r="J225" t="s">
        <v>15</v>
      </c>
      <c r="K225" t="str">
        <f>VLOOKUP(tblSalaries6[[#This Row],[Where do you work]],tblCountries[[Actual]:[Mapping]],2,FALSE)</f>
        <v>USA</v>
      </c>
      <c r="L225" t="s">
        <v>9</v>
      </c>
      <c r="M225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226" spans="2:13" ht="15" customHeight="1">
      <c r="B226" t="s">
        <v>2229</v>
      </c>
      <c r="C226" s="1">
        <v>41055.040347222224</v>
      </c>
      <c r="D226" s="4">
        <v>50000</v>
      </c>
      <c r="E226">
        <v>50000</v>
      </c>
      <c r="F226" t="s">
        <v>6</v>
      </c>
      <c r="G226" s="8">
        <f>tblSalaries6[[#This Row],[clean Salary (in local currency)]]*VLOOKUP(tblSalaries6[[#This Row],[Currency]],tblXrate[],2,FALSE)</f>
        <v>50000</v>
      </c>
      <c r="H226" t="s">
        <v>201</v>
      </c>
      <c r="I226" t="s">
        <v>52</v>
      </c>
      <c r="J226" t="s">
        <v>15</v>
      </c>
      <c r="K226" t="str">
        <f>VLOOKUP(tblSalaries6[[#This Row],[Where do you work]],tblCountries[[Actual]:[Mapping]],2,FALSE)</f>
        <v>USA</v>
      </c>
      <c r="L226" t="s">
        <v>9</v>
      </c>
      <c r="M226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227" spans="2:13" ht="15" customHeight="1">
      <c r="B227" t="s">
        <v>2230</v>
      </c>
      <c r="C227" s="1">
        <v>41055.040393518517</v>
      </c>
      <c r="D227" s="4">
        <v>45000</v>
      </c>
      <c r="E227">
        <v>45000</v>
      </c>
      <c r="F227" t="s">
        <v>86</v>
      </c>
      <c r="G227" s="8">
        <f>tblSalaries6[[#This Row],[clean Salary (in local currency)]]*VLOOKUP(tblSalaries6[[#This Row],[Currency]],tblXrate[],2,FALSE)</f>
        <v>44251.268536364711</v>
      </c>
      <c r="H227" t="s">
        <v>301</v>
      </c>
      <c r="I227" t="s">
        <v>67</v>
      </c>
      <c r="J227" t="s">
        <v>88</v>
      </c>
      <c r="K227" t="str">
        <f>VLOOKUP(tblSalaries6[[#This Row],[Where do you work]],tblCountries[[Actual]:[Mapping]],2,FALSE)</f>
        <v>Canada</v>
      </c>
      <c r="L227" t="s">
        <v>25</v>
      </c>
      <c r="M227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228" spans="2:13" ht="15" customHeight="1">
      <c r="B228" t="s">
        <v>2231</v>
      </c>
      <c r="C228" s="1">
        <v>41055.040532407409</v>
      </c>
      <c r="D228" s="4">
        <v>43000</v>
      </c>
      <c r="E228">
        <v>43000</v>
      </c>
      <c r="F228" t="s">
        <v>69</v>
      </c>
      <c r="G228" s="8">
        <f>tblSalaries6[[#This Row],[clean Salary (in local currency)]]*VLOOKUP(tblSalaries6[[#This Row],[Currency]],tblXrate[],2,FALSE)</f>
        <v>67775.665698893223</v>
      </c>
      <c r="H228" t="s">
        <v>302</v>
      </c>
      <c r="I228" t="s">
        <v>52</v>
      </c>
      <c r="J228" t="s">
        <v>71</v>
      </c>
      <c r="K228" t="str">
        <f>VLOOKUP(tblSalaries6[[#This Row],[Where do you work]],tblCountries[[Actual]:[Mapping]],2,FALSE)</f>
        <v>UK</v>
      </c>
      <c r="L228" t="s">
        <v>18</v>
      </c>
      <c r="M228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229" spans="2:13" ht="15" customHeight="1">
      <c r="B229" t="s">
        <v>2232</v>
      </c>
      <c r="C229" s="1">
        <v>41055.040925925925</v>
      </c>
      <c r="D229" s="4">
        <v>200000</v>
      </c>
      <c r="E229">
        <v>200000</v>
      </c>
      <c r="F229" t="s">
        <v>40</v>
      </c>
      <c r="G229" s="8">
        <f>tblSalaries6[[#This Row],[clean Salary (in local currency)]]*VLOOKUP(tblSalaries6[[#This Row],[Currency]],tblXrate[],2,FALSE)</f>
        <v>3561.5833374885137</v>
      </c>
      <c r="H229" t="s">
        <v>303</v>
      </c>
      <c r="I229" t="s">
        <v>20</v>
      </c>
      <c r="J229" t="s">
        <v>8</v>
      </c>
      <c r="K229" t="str">
        <f>VLOOKUP(tblSalaries6[[#This Row],[Where do you work]],tblCountries[[Actual]:[Mapping]],2,FALSE)</f>
        <v>India</v>
      </c>
      <c r="L229" t="s">
        <v>25</v>
      </c>
      <c r="M229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230" spans="2:13" ht="15" customHeight="1">
      <c r="B230" t="s">
        <v>2233</v>
      </c>
      <c r="C230" s="1">
        <v>41055.041006944448</v>
      </c>
      <c r="D230" s="4">
        <v>65000</v>
      </c>
      <c r="E230">
        <v>65000</v>
      </c>
      <c r="F230" t="s">
        <v>6</v>
      </c>
      <c r="G230" s="8">
        <f>tblSalaries6[[#This Row],[clean Salary (in local currency)]]*VLOOKUP(tblSalaries6[[#This Row],[Currency]],tblXrate[],2,FALSE)</f>
        <v>65000</v>
      </c>
      <c r="H230" t="s">
        <v>304</v>
      </c>
      <c r="I230" t="s">
        <v>67</v>
      </c>
      <c r="J230" t="s">
        <v>15</v>
      </c>
      <c r="K230" t="str">
        <f>VLOOKUP(tblSalaries6[[#This Row],[Where do you work]],tblCountries[[Actual]:[Mapping]],2,FALSE)</f>
        <v>USA</v>
      </c>
      <c r="L230" t="s">
        <v>18</v>
      </c>
      <c r="M230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231" spans="2:13" ht="15" customHeight="1">
      <c r="B231" t="s">
        <v>2234</v>
      </c>
      <c r="C231" s="1">
        <v>41055.041076388887</v>
      </c>
      <c r="D231" s="4">
        <v>114000</v>
      </c>
      <c r="E231">
        <v>114000</v>
      </c>
      <c r="F231" t="s">
        <v>6</v>
      </c>
      <c r="G231" s="8">
        <f>tblSalaries6[[#This Row],[clean Salary (in local currency)]]*VLOOKUP(tblSalaries6[[#This Row],[Currency]],tblXrate[],2,FALSE)</f>
        <v>114000</v>
      </c>
      <c r="H231" t="s">
        <v>139</v>
      </c>
      <c r="I231" t="s">
        <v>4001</v>
      </c>
      <c r="J231" t="s">
        <v>15</v>
      </c>
      <c r="K231" t="str">
        <f>VLOOKUP(tblSalaries6[[#This Row],[Where do you work]],tblCountries[[Actual]:[Mapping]],2,FALSE)</f>
        <v>USA</v>
      </c>
      <c r="L231" t="s">
        <v>18</v>
      </c>
      <c r="M231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232" spans="2:13" ht="15" customHeight="1">
      <c r="B232" t="s">
        <v>2235</v>
      </c>
      <c r="C232" s="1">
        <v>41055.041284722225</v>
      </c>
      <c r="D232" s="4">
        <v>95000</v>
      </c>
      <c r="E232">
        <v>95000</v>
      </c>
      <c r="F232" t="s">
        <v>6</v>
      </c>
      <c r="G232" s="8">
        <f>tblSalaries6[[#This Row],[clean Salary (in local currency)]]*VLOOKUP(tblSalaries6[[#This Row],[Currency]],tblXrate[],2,FALSE)</f>
        <v>95000</v>
      </c>
      <c r="H232" t="s">
        <v>305</v>
      </c>
      <c r="I232" t="s">
        <v>4001</v>
      </c>
      <c r="J232" t="s">
        <v>15</v>
      </c>
      <c r="K232" t="str">
        <f>VLOOKUP(tblSalaries6[[#This Row],[Where do you work]],tblCountries[[Actual]:[Mapping]],2,FALSE)</f>
        <v>USA</v>
      </c>
      <c r="L232" t="s">
        <v>9</v>
      </c>
      <c r="M232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233" spans="2:13" ht="15" customHeight="1">
      <c r="B233" t="s">
        <v>2236</v>
      </c>
      <c r="C233" s="1">
        <v>41055.042256944442</v>
      </c>
      <c r="D233" s="4" t="s">
        <v>306</v>
      </c>
      <c r="E233">
        <v>52500</v>
      </c>
      <c r="F233" t="s">
        <v>6</v>
      </c>
      <c r="G233" s="8">
        <f>tblSalaries6[[#This Row],[clean Salary (in local currency)]]*VLOOKUP(tblSalaries6[[#This Row],[Currency]],tblXrate[],2,FALSE)</f>
        <v>52500</v>
      </c>
      <c r="H233" t="s">
        <v>307</v>
      </c>
      <c r="I233" t="s">
        <v>20</v>
      </c>
      <c r="J233" t="s">
        <v>15</v>
      </c>
      <c r="K233" t="str">
        <f>VLOOKUP(tblSalaries6[[#This Row],[Where do you work]],tblCountries[[Actual]:[Mapping]],2,FALSE)</f>
        <v>USA</v>
      </c>
      <c r="L233" t="s">
        <v>9</v>
      </c>
      <c r="M233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234" spans="2:13" ht="15" customHeight="1">
      <c r="B234" t="s">
        <v>2237</v>
      </c>
      <c r="C234" s="1">
        <v>41055.042395833334</v>
      </c>
      <c r="D234" s="4">
        <v>45000</v>
      </c>
      <c r="E234">
        <v>45000</v>
      </c>
      <c r="F234" t="s">
        <v>69</v>
      </c>
      <c r="G234" s="8">
        <f>tblSalaries6[[#This Row],[clean Salary (in local currency)]]*VLOOKUP(tblSalaries6[[#This Row],[Currency]],tblXrate[],2,FALSE)</f>
        <v>70928.022243027779</v>
      </c>
      <c r="H234" t="s">
        <v>308</v>
      </c>
      <c r="I234" t="s">
        <v>52</v>
      </c>
      <c r="J234" t="s">
        <v>71</v>
      </c>
      <c r="K234" t="str">
        <f>VLOOKUP(tblSalaries6[[#This Row],[Where do you work]],tblCountries[[Actual]:[Mapping]],2,FALSE)</f>
        <v>UK</v>
      </c>
      <c r="L234" t="s">
        <v>18</v>
      </c>
      <c r="M234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235" spans="2:13" ht="15" customHeight="1">
      <c r="B235" t="s">
        <v>2238</v>
      </c>
      <c r="C235" s="1">
        <v>41055.042731481481</v>
      </c>
      <c r="D235" s="4">
        <v>60000</v>
      </c>
      <c r="E235">
        <v>60000</v>
      </c>
      <c r="F235" t="s">
        <v>6</v>
      </c>
      <c r="G235" s="8">
        <f>tblSalaries6[[#This Row],[clean Salary (in local currency)]]*VLOOKUP(tblSalaries6[[#This Row],[Currency]],tblXrate[],2,FALSE)</f>
        <v>60000</v>
      </c>
      <c r="H235" t="s">
        <v>309</v>
      </c>
      <c r="I235" t="s">
        <v>20</v>
      </c>
      <c r="J235" t="s">
        <v>15</v>
      </c>
      <c r="K235" t="str">
        <f>VLOOKUP(tblSalaries6[[#This Row],[Where do you work]],tblCountries[[Actual]:[Mapping]],2,FALSE)</f>
        <v>USA</v>
      </c>
      <c r="L235" t="s">
        <v>9</v>
      </c>
      <c r="M235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236" spans="2:13" ht="15" customHeight="1">
      <c r="B236" t="s">
        <v>2239</v>
      </c>
      <c r="C236" s="1">
        <v>41055.04310185185</v>
      </c>
      <c r="D236" s="4">
        <v>65250</v>
      </c>
      <c r="E236">
        <v>65250</v>
      </c>
      <c r="F236" t="s">
        <v>6</v>
      </c>
      <c r="G236" s="8">
        <f>tblSalaries6[[#This Row],[clean Salary (in local currency)]]*VLOOKUP(tblSalaries6[[#This Row],[Currency]],tblXrate[],2,FALSE)</f>
        <v>65250</v>
      </c>
      <c r="H236" t="s">
        <v>310</v>
      </c>
      <c r="I236" t="s">
        <v>310</v>
      </c>
      <c r="J236" t="s">
        <v>15</v>
      </c>
      <c r="K236" t="str">
        <f>VLOOKUP(tblSalaries6[[#This Row],[Where do you work]],tblCountries[[Actual]:[Mapping]],2,FALSE)</f>
        <v>USA</v>
      </c>
      <c r="L236" t="s">
        <v>9</v>
      </c>
      <c r="M236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237" spans="2:13" ht="15" customHeight="1">
      <c r="B237" t="s">
        <v>2240</v>
      </c>
      <c r="C237" s="1">
        <v>41055.043136574073</v>
      </c>
      <c r="D237" s="4">
        <v>1200000</v>
      </c>
      <c r="E237">
        <v>1200000</v>
      </c>
      <c r="F237" t="s">
        <v>40</v>
      </c>
      <c r="G237" s="8">
        <f>tblSalaries6[[#This Row],[clean Salary (in local currency)]]*VLOOKUP(tblSalaries6[[#This Row],[Currency]],tblXrate[],2,FALSE)</f>
        <v>21369.500024931083</v>
      </c>
      <c r="H237" t="s">
        <v>311</v>
      </c>
      <c r="I237" t="s">
        <v>52</v>
      </c>
      <c r="J237" t="s">
        <v>8</v>
      </c>
      <c r="K237" t="str">
        <f>VLOOKUP(tblSalaries6[[#This Row],[Where do you work]],tblCountries[[Actual]:[Mapping]],2,FALSE)</f>
        <v>India</v>
      </c>
      <c r="L237" t="s">
        <v>18</v>
      </c>
      <c r="M237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238" spans="2:13" ht="15" customHeight="1">
      <c r="B238" t="s">
        <v>2241</v>
      </c>
      <c r="C238" s="1">
        <v>41055.043171296296</v>
      </c>
      <c r="D238" s="4">
        <v>100000</v>
      </c>
      <c r="E238">
        <v>100000</v>
      </c>
      <c r="F238" t="s">
        <v>86</v>
      </c>
      <c r="G238" s="8">
        <f>tblSalaries6[[#This Row],[clean Salary (in local currency)]]*VLOOKUP(tblSalaries6[[#This Row],[Currency]],tblXrate[],2,FALSE)</f>
        <v>98336.152303032693</v>
      </c>
      <c r="H238" t="s">
        <v>312</v>
      </c>
      <c r="I238" t="s">
        <v>52</v>
      </c>
      <c r="J238" t="s">
        <v>88</v>
      </c>
      <c r="K238" t="str">
        <f>VLOOKUP(tblSalaries6[[#This Row],[Where do you work]],tblCountries[[Actual]:[Mapping]],2,FALSE)</f>
        <v>Canada</v>
      </c>
      <c r="L238" t="s">
        <v>18</v>
      </c>
      <c r="M238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239" spans="2:13" ht="15" customHeight="1">
      <c r="B239" t="s">
        <v>2242</v>
      </c>
      <c r="C239" s="1">
        <v>41055.043240740742</v>
      </c>
      <c r="D239" s="4" t="s">
        <v>313</v>
      </c>
      <c r="E239">
        <v>12000</v>
      </c>
      <c r="F239" t="s">
        <v>22</v>
      </c>
      <c r="G239" s="8">
        <f>tblSalaries6[[#This Row],[clean Salary (in local currency)]]*VLOOKUP(tblSalaries6[[#This Row],[Currency]],tblXrate[],2,FALSE)</f>
        <v>15244.793267899293</v>
      </c>
      <c r="H239" t="s">
        <v>314</v>
      </c>
      <c r="I239" t="s">
        <v>67</v>
      </c>
      <c r="J239" t="s">
        <v>30</v>
      </c>
      <c r="K239" t="str">
        <f>VLOOKUP(tblSalaries6[[#This Row],[Where do you work]],tblCountries[[Actual]:[Mapping]],2,FALSE)</f>
        <v>Portugal</v>
      </c>
      <c r="L239" t="s">
        <v>13</v>
      </c>
      <c r="M239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240" spans="2:13" ht="15" customHeight="1">
      <c r="B240" t="s">
        <v>2243</v>
      </c>
      <c r="C240" s="1">
        <v>41055.043298611112</v>
      </c>
      <c r="D240" s="4">
        <v>73000</v>
      </c>
      <c r="E240">
        <v>73000</v>
      </c>
      <c r="F240" t="s">
        <v>6</v>
      </c>
      <c r="G240" s="8">
        <f>tblSalaries6[[#This Row],[clean Salary (in local currency)]]*VLOOKUP(tblSalaries6[[#This Row],[Currency]],tblXrate[],2,FALSE)</f>
        <v>73000</v>
      </c>
      <c r="H240" t="s">
        <v>14</v>
      </c>
      <c r="I240" t="s">
        <v>20</v>
      </c>
      <c r="J240" t="s">
        <v>15</v>
      </c>
      <c r="K240" t="str">
        <f>VLOOKUP(tblSalaries6[[#This Row],[Where do you work]],tblCountries[[Actual]:[Mapping]],2,FALSE)</f>
        <v>USA</v>
      </c>
      <c r="L240" t="s">
        <v>9</v>
      </c>
      <c r="M240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241" spans="2:13" ht="15" customHeight="1">
      <c r="B241" t="s">
        <v>2244</v>
      </c>
      <c r="C241" s="1">
        <v>41055.043599537035</v>
      </c>
      <c r="D241" s="4">
        <v>50000</v>
      </c>
      <c r="E241">
        <v>50000</v>
      </c>
      <c r="F241" t="s">
        <v>6</v>
      </c>
      <c r="G241" s="8">
        <f>tblSalaries6[[#This Row],[clean Salary (in local currency)]]*VLOOKUP(tblSalaries6[[#This Row],[Currency]],tblXrate[],2,FALSE)</f>
        <v>50000</v>
      </c>
      <c r="H241" t="s">
        <v>214</v>
      </c>
      <c r="I241" t="s">
        <v>20</v>
      </c>
      <c r="J241" t="s">
        <v>15</v>
      </c>
      <c r="K241" t="str">
        <f>VLOOKUP(tblSalaries6[[#This Row],[Where do you work]],tblCountries[[Actual]:[Mapping]],2,FALSE)</f>
        <v>USA</v>
      </c>
      <c r="L241" t="s">
        <v>13</v>
      </c>
      <c r="M241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242" spans="2:13" ht="15" customHeight="1">
      <c r="B242" t="s">
        <v>2245</v>
      </c>
      <c r="C242" s="1">
        <v>41055.043645833335</v>
      </c>
      <c r="D242" s="4">
        <v>79000</v>
      </c>
      <c r="E242">
        <v>79000</v>
      </c>
      <c r="F242" t="s">
        <v>6</v>
      </c>
      <c r="G242" s="8">
        <f>tblSalaries6[[#This Row],[clean Salary (in local currency)]]*VLOOKUP(tblSalaries6[[#This Row],[Currency]],tblXrate[],2,FALSE)</f>
        <v>79000</v>
      </c>
      <c r="H242" t="s">
        <v>315</v>
      </c>
      <c r="I242" t="s">
        <v>310</v>
      </c>
      <c r="J242" t="s">
        <v>15</v>
      </c>
      <c r="K242" t="str">
        <f>VLOOKUP(tblSalaries6[[#This Row],[Where do you work]],tblCountries[[Actual]:[Mapping]],2,FALSE)</f>
        <v>USA</v>
      </c>
      <c r="L242" t="s">
        <v>18</v>
      </c>
      <c r="M242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243" spans="2:13" ht="15" customHeight="1">
      <c r="B243" t="s">
        <v>2246</v>
      </c>
      <c r="C243" s="1">
        <v>41055.04383101852</v>
      </c>
      <c r="D243" s="4">
        <v>90000</v>
      </c>
      <c r="E243">
        <v>90000</v>
      </c>
      <c r="F243" t="s">
        <v>6</v>
      </c>
      <c r="G243" s="8">
        <f>tblSalaries6[[#This Row],[clean Salary (in local currency)]]*VLOOKUP(tblSalaries6[[#This Row],[Currency]],tblXrate[],2,FALSE)</f>
        <v>90000</v>
      </c>
      <c r="H243" t="s">
        <v>316</v>
      </c>
      <c r="I243" t="s">
        <v>52</v>
      </c>
      <c r="J243" t="s">
        <v>15</v>
      </c>
      <c r="K243" t="str">
        <f>VLOOKUP(tblSalaries6[[#This Row],[Where do you work]],tblCountries[[Actual]:[Mapping]],2,FALSE)</f>
        <v>USA</v>
      </c>
      <c r="L243" t="s">
        <v>9</v>
      </c>
      <c r="M243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244" spans="2:13" ht="15" customHeight="1">
      <c r="B244" t="s">
        <v>2247</v>
      </c>
      <c r="C244" s="1">
        <v>41055.044074074074</v>
      </c>
      <c r="D244" s="4">
        <v>70000</v>
      </c>
      <c r="E244">
        <v>70000</v>
      </c>
      <c r="F244" t="s">
        <v>6</v>
      </c>
      <c r="G244" s="8">
        <f>tblSalaries6[[#This Row],[clean Salary (in local currency)]]*VLOOKUP(tblSalaries6[[#This Row],[Currency]],tblXrate[],2,FALSE)</f>
        <v>70000</v>
      </c>
      <c r="H244" t="s">
        <v>317</v>
      </c>
      <c r="I244" t="s">
        <v>52</v>
      </c>
      <c r="J244" t="s">
        <v>15</v>
      </c>
      <c r="K244" t="str">
        <f>VLOOKUP(tblSalaries6[[#This Row],[Where do you work]],tblCountries[[Actual]:[Mapping]],2,FALSE)</f>
        <v>USA</v>
      </c>
      <c r="L244" t="s">
        <v>18</v>
      </c>
      <c r="M244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245" spans="2:13" ht="15" customHeight="1">
      <c r="B245" t="s">
        <v>2248</v>
      </c>
      <c r="C245" s="1">
        <v>41055.04414351852</v>
      </c>
      <c r="D245" s="4">
        <v>65000</v>
      </c>
      <c r="E245">
        <v>65000</v>
      </c>
      <c r="F245" t="s">
        <v>86</v>
      </c>
      <c r="G245" s="8">
        <f>tblSalaries6[[#This Row],[clean Salary (in local currency)]]*VLOOKUP(tblSalaries6[[#This Row],[Currency]],tblXrate[],2,FALSE)</f>
        <v>63918.498996971248</v>
      </c>
      <c r="H245" t="s">
        <v>318</v>
      </c>
      <c r="I245" t="s">
        <v>52</v>
      </c>
      <c r="J245" t="s">
        <v>88</v>
      </c>
      <c r="K245" t="str">
        <f>VLOOKUP(tblSalaries6[[#This Row],[Where do you work]],tblCountries[[Actual]:[Mapping]],2,FALSE)</f>
        <v>Canada</v>
      </c>
      <c r="L245" t="s">
        <v>9</v>
      </c>
      <c r="M245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246" spans="2:13" ht="15" customHeight="1">
      <c r="B246" t="s">
        <v>2249</v>
      </c>
      <c r="C246" s="1">
        <v>41055.044351851851</v>
      </c>
      <c r="D246" s="4">
        <v>80000</v>
      </c>
      <c r="E246">
        <v>80000</v>
      </c>
      <c r="F246" t="s">
        <v>6</v>
      </c>
      <c r="G246" s="8">
        <f>tblSalaries6[[#This Row],[clean Salary (in local currency)]]*VLOOKUP(tblSalaries6[[#This Row],[Currency]],tblXrate[],2,FALSE)</f>
        <v>80000</v>
      </c>
      <c r="H246" t="s">
        <v>20</v>
      </c>
      <c r="I246" t="s">
        <v>20</v>
      </c>
      <c r="J246" t="s">
        <v>15</v>
      </c>
      <c r="K246" t="str">
        <f>VLOOKUP(tblSalaries6[[#This Row],[Where do you work]],tblCountries[[Actual]:[Mapping]],2,FALSE)</f>
        <v>USA</v>
      </c>
      <c r="L246" t="s">
        <v>9</v>
      </c>
      <c r="M246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247" spans="2:13" ht="15" customHeight="1">
      <c r="B247" t="s">
        <v>2250</v>
      </c>
      <c r="C247" s="1">
        <v>41055.044374999998</v>
      </c>
      <c r="D247" s="4">
        <v>140000</v>
      </c>
      <c r="E247">
        <v>140000</v>
      </c>
      <c r="F247" t="s">
        <v>6</v>
      </c>
      <c r="G247" s="8">
        <f>tblSalaries6[[#This Row],[clean Salary (in local currency)]]*VLOOKUP(tblSalaries6[[#This Row],[Currency]],tblXrate[],2,FALSE)</f>
        <v>140000</v>
      </c>
      <c r="H247" t="s">
        <v>52</v>
      </c>
      <c r="I247" t="s">
        <v>52</v>
      </c>
      <c r="J247" t="s">
        <v>15</v>
      </c>
      <c r="K247" t="str">
        <f>VLOOKUP(tblSalaries6[[#This Row],[Where do you work]],tblCountries[[Actual]:[Mapping]],2,FALSE)</f>
        <v>USA</v>
      </c>
      <c r="L247" t="s">
        <v>9</v>
      </c>
      <c r="M247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248" spans="2:13" ht="15" customHeight="1">
      <c r="B248" t="s">
        <v>2251</v>
      </c>
      <c r="C248" s="1">
        <v>41055.044594907406</v>
      </c>
      <c r="D248" s="4" t="s">
        <v>319</v>
      </c>
      <c r="E248">
        <v>96000</v>
      </c>
      <c r="F248" t="s">
        <v>6</v>
      </c>
      <c r="G248" s="8">
        <f>tblSalaries6[[#This Row],[clean Salary (in local currency)]]*VLOOKUP(tblSalaries6[[#This Row],[Currency]],tblXrate[],2,FALSE)</f>
        <v>96000</v>
      </c>
      <c r="H248" t="s">
        <v>320</v>
      </c>
      <c r="I248" t="s">
        <v>356</v>
      </c>
      <c r="J248" t="s">
        <v>75</v>
      </c>
      <c r="K248" t="str">
        <f>VLOOKUP(tblSalaries6[[#This Row],[Where do you work]],tblCountries[[Actual]:[Mapping]],2,FALSE)</f>
        <v>Poland</v>
      </c>
      <c r="L248" t="s">
        <v>18</v>
      </c>
      <c r="M248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249" spans="2:13" ht="15" customHeight="1">
      <c r="B249" t="s">
        <v>2252</v>
      </c>
      <c r="C249" s="1">
        <v>41055.044641203705</v>
      </c>
      <c r="D249" s="4">
        <v>20000</v>
      </c>
      <c r="E249">
        <v>20000</v>
      </c>
      <c r="F249" t="s">
        <v>6</v>
      </c>
      <c r="G249" s="8">
        <f>tblSalaries6[[#This Row],[clean Salary (in local currency)]]*VLOOKUP(tblSalaries6[[#This Row],[Currency]],tblXrate[],2,FALSE)</f>
        <v>20000</v>
      </c>
      <c r="H249" t="s">
        <v>321</v>
      </c>
      <c r="I249" t="s">
        <v>52</v>
      </c>
      <c r="J249" t="s">
        <v>8</v>
      </c>
      <c r="K249" t="str">
        <f>VLOOKUP(tblSalaries6[[#This Row],[Where do you work]],tblCountries[[Actual]:[Mapping]],2,FALSE)</f>
        <v>India</v>
      </c>
      <c r="L249" t="s">
        <v>9</v>
      </c>
      <c r="M249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250" spans="2:13" ht="15" customHeight="1">
      <c r="B250" t="s">
        <v>2253</v>
      </c>
      <c r="C250" s="1">
        <v>41055.045023148145</v>
      </c>
      <c r="D250" s="4">
        <v>47700</v>
      </c>
      <c r="E250">
        <v>47700</v>
      </c>
      <c r="F250" t="s">
        <v>6</v>
      </c>
      <c r="G250" s="8">
        <f>tblSalaries6[[#This Row],[clean Salary (in local currency)]]*VLOOKUP(tblSalaries6[[#This Row],[Currency]],tblXrate[],2,FALSE)</f>
        <v>47700</v>
      </c>
      <c r="H250" t="s">
        <v>322</v>
      </c>
      <c r="I250" t="s">
        <v>20</v>
      </c>
      <c r="J250" t="s">
        <v>15</v>
      </c>
      <c r="K250" t="str">
        <f>VLOOKUP(tblSalaries6[[#This Row],[Where do you work]],tblCountries[[Actual]:[Mapping]],2,FALSE)</f>
        <v>USA</v>
      </c>
      <c r="L250" t="s">
        <v>9</v>
      </c>
      <c r="M250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251" spans="2:13" ht="15" customHeight="1">
      <c r="B251" t="s">
        <v>2254</v>
      </c>
      <c r="C251" s="1">
        <v>41055.045300925929</v>
      </c>
      <c r="D251" s="4">
        <v>25000</v>
      </c>
      <c r="E251">
        <v>25000</v>
      </c>
      <c r="F251" t="s">
        <v>6</v>
      </c>
      <c r="G251" s="8">
        <f>tblSalaries6[[#This Row],[clean Salary (in local currency)]]*VLOOKUP(tblSalaries6[[#This Row],[Currency]],tblXrate[],2,FALSE)</f>
        <v>25000</v>
      </c>
      <c r="H251" t="s">
        <v>91</v>
      </c>
      <c r="I251" t="s">
        <v>52</v>
      </c>
      <c r="J251" t="s">
        <v>8</v>
      </c>
      <c r="K251" t="str">
        <f>VLOOKUP(tblSalaries6[[#This Row],[Where do you work]],tblCountries[[Actual]:[Mapping]],2,FALSE)</f>
        <v>India</v>
      </c>
      <c r="L251" t="s">
        <v>25</v>
      </c>
      <c r="M251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252" spans="2:13" ht="15" customHeight="1">
      <c r="B252" t="s">
        <v>2255</v>
      </c>
      <c r="C252" s="1">
        <v>41055.045347222222</v>
      </c>
      <c r="D252" s="4">
        <v>52500</v>
      </c>
      <c r="E252">
        <v>52500</v>
      </c>
      <c r="F252" t="s">
        <v>6</v>
      </c>
      <c r="G252" s="8">
        <f>tblSalaries6[[#This Row],[clean Salary (in local currency)]]*VLOOKUP(tblSalaries6[[#This Row],[Currency]],tblXrate[],2,FALSE)</f>
        <v>52500</v>
      </c>
      <c r="H252" t="s">
        <v>20</v>
      </c>
      <c r="I252" t="s">
        <v>20</v>
      </c>
      <c r="J252" t="s">
        <v>15</v>
      </c>
      <c r="K252" t="str">
        <f>VLOOKUP(tblSalaries6[[#This Row],[Where do you work]],tblCountries[[Actual]:[Mapping]],2,FALSE)</f>
        <v>USA</v>
      </c>
      <c r="L252" t="s">
        <v>9</v>
      </c>
      <c r="M252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253" spans="2:13" ht="15" customHeight="1">
      <c r="B253" t="s">
        <v>2256</v>
      </c>
      <c r="C253" s="1">
        <v>41055.045451388891</v>
      </c>
      <c r="D253" s="4">
        <v>40000</v>
      </c>
      <c r="E253">
        <v>40000</v>
      </c>
      <c r="F253" t="s">
        <v>6</v>
      </c>
      <c r="G253" s="8">
        <f>tblSalaries6[[#This Row],[clean Salary (in local currency)]]*VLOOKUP(tblSalaries6[[#This Row],[Currency]],tblXrate[],2,FALSE)</f>
        <v>40000</v>
      </c>
      <c r="H253" t="s">
        <v>207</v>
      </c>
      <c r="I253" t="s">
        <v>20</v>
      </c>
      <c r="J253" t="s">
        <v>15</v>
      </c>
      <c r="K253" t="str">
        <f>VLOOKUP(tblSalaries6[[#This Row],[Where do you work]],tblCountries[[Actual]:[Mapping]],2,FALSE)</f>
        <v>USA</v>
      </c>
      <c r="L253" t="s">
        <v>13</v>
      </c>
      <c r="M253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254" spans="2:13" ht="15" customHeight="1">
      <c r="B254" t="s">
        <v>2257</v>
      </c>
      <c r="C254" s="1">
        <v>41055.045856481483</v>
      </c>
      <c r="D254" s="4" t="s">
        <v>323</v>
      </c>
      <c r="E254">
        <v>31000</v>
      </c>
      <c r="F254" t="s">
        <v>6</v>
      </c>
      <c r="G254" s="8">
        <f>tblSalaries6[[#This Row],[clean Salary (in local currency)]]*VLOOKUP(tblSalaries6[[#This Row],[Currency]],tblXrate[],2,FALSE)</f>
        <v>31000</v>
      </c>
      <c r="H254" t="s">
        <v>324</v>
      </c>
      <c r="I254" t="s">
        <v>20</v>
      </c>
      <c r="J254" t="s">
        <v>15</v>
      </c>
      <c r="K254" t="str">
        <f>VLOOKUP(tblSalaries6[[#This Row],[Where do you work]],tblCountries[[Actual]:[Mapping]],2,FALSE)</f>
        <v>USA</v>
      </c>
      <c r="L254" t="s">
        <v>9</v>
      </c>
      <c r="M254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255" spans="2:13" ht="15" customHeight="1">
      <c r="B255" t="s">
        <v>2258</v>
      </c>
      <c r="C255" s="1">
        <v>41055.045972222222</v>
      </c>
      <c r="D255" s="4">
        <v>4390</v>
      </c>
      <c r="E255">
        <v>52680</v>
      </c>
      <c r="F255" t="s">
        <v>69</v>
      </c>
      <c r="G255" s="8">
        <f>tblSalaries6[[#This Row],[clean Salary (in local currency)]]*VLOOKUP(tblSalaries6[[#This Row],[Currency]],tblXrate[],2,FALSE)</f>
        <v>83033.071372504521</v>
      </c>
      <c r="H255" t="s">
        <v>325</v>
      </c>
      <c r="I255" t="s">
        <v>356</v>
      </c>
      <c r="J255" t="s">
        <v>71</v>
      </c>
      <c r="K255" t="str">
        <f>VLOOKUP(tblSalaries6[[#This Row],[Where do you work]],tblCountries[[Actual]:[Mapping]],2,FALSE)</f>
        <v>UK</v>
      </c>
      <c r="L255" t="s">
        <v>13</v>
      </c>
      <c r="M255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256" spans="2:13" ht="15" customHeight="1">
      <c r="B256" t="s">
        <v>2259</v>
      </c>
      <c r="C256" s="1">
        <v>41055.04619212963</v>
      </c>
      <c r="D256" s="4">
        <v>130000</v>
      </c>
      <c r="E256">
        <v>130000</v>
      </c>
      <c r="F256" t="s">
        <v>6</v>
      </c>
      <c r="G256" s="8">
        <f>tblSalaries6[[#This Row],[clean Salary (in local currency)]]*VLOOKUP(tblSalaries6[[#This Row],[Currency]],tblXrate[],2,FALSE)</f>
        <v>130000</v>
      </c>
      <c r="H256" t="s">
        <v>326</v>
      </c>
      <c r="I256" t="s">
        <v>52</v>
      </c>
      <c r="J256" t="s">
        <v>15</v>
      </c>
      <c r="K256" t="str">
        <f>VLOOKUP(tblSalaries6[[#This Row],[Where do you work]],tblCountries[[Actual]:[Mapping]],2,FALSE)</f>
        <v>USA</v>
      </c>
      <c r="L256" t="s">
        <v>9</v>
      </c>
      <c r="M256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257" spans="2:13" ht="15" customHeight="1">
      <c r="B257" t="s">
        <v>2260</v>
      </c>
      <c r="C257" s="1">
        <v>41055.046273148146</v>
      </c>
      <c r="D257" s="4" t="s">
        <v>327</v>
      </c>
      <c r="E257">
        <v>470000</v>
      </c>
      <c r="F257" t="s">
        <v>40</v>
      </c>
      <c r="G257" s="8">
        <f>tblSalaries6[[#This Row],[clean Salary (in local currency)]]*VLOOKUP(tblSalaries6[[#This Row],[Currency]],tblXrate[],2,FALSE)</f>
        <v>8369.7208430980063</v>
      </c>
      <c r="H257" t="s">
        <v>328</v>
      </c>
      <c r="I257" t="s">
        <v>20</v>
      </c>
      <c r="J257" t="s">
        <v>8</v>
      </c>
      <c r="K257" t="str">
        <f>VLOOKUP(tblSalaries6[[#This Row],[Where do you work]],tblCountries[[Actual]:[Mapping]],2,FALSE)</f>
        <v>India</v>
      </c>
      <c r="L257" t="s">
        <v>13</v>
      </c>
      <c r="M257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258" spans="2:13" ht="15" customHeight="1">
      <c r="B258" t="s">
        <v>2261</v>
      </c>
      <c r="C258" s="1">
        <v>41055.046550925923</v>
      </c>
      <c r="D258" s="4">
        <v>51000</v>
      </c>
      <c r="E258">
        <v>51000</v>
      </c>
      <c r="F258" t="s">
        <v>6</v>
      </c>
      <c r="G258" s="8">
        <f>tblSalaries6[[#This Row],[clean Salary (in local currency)]]*VLOOKUP(tblSalaries6[[#This Row],[Currency]],tblXrate[],2,FALSE)</f>
        <v>51000</v>
      </c>
      <c r="H258" t="s">
        <v>329</v>
      </c>
      <c r="I258" t="s">
        <v>20</v>
      </c>
      <c r="J258" t="s">
        <v>15</v>
      </c>
      <c r="K258" t="str">
        <f>VLOOKUP(tblSalaries6[[#This Row],[Where do you work]],tblCountries[[Actual]:[Mapping]],2,FALSE)</f>
        <v>USA</v>
      </c>
      <c r="L258" t="s">
        <v>18</v>
      </c>
      <c r="M258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259" spans="2:13" ht="15" customHeight="1">
      <c r="B259" t="s">
        <v>2262</v>
      </c>
      <c r="C259" s="1">
        <v>41055.046736111108</v>
      </c>
      <c r="D259" s="4" t="s">
        <v>330</v>
      </c>
      <c r="E259">
        <v>60000</v>
      </c>
      <c r="F259" t="s">
        <v>69</v>
      </c>
      <c r="G259" s="8">
        <f>tblSalaries6[[#This Row],[clean Salary (in local currency)]]*VLOOKUP(tblSalaries6[[#This Row],[Currency]],tblXrate[],2,FALSE)</f>
        <v>94570.696324037053</v>
      </c>
      <c r="H259" t="s">
        <v>331</v>
      </c>
      <c r="I259" t="s">
        <v>20</v>
      </c>
      <c r="J259" t="s">
        <v>71</v>
      </c>
      <c r="K259" t="str">
        <f>VLOOKUP(tblSalaries6[[#This Row],[Where do you work]],tblCountries[[Actual]:[Mapping]],2,FALSE)</f>
        <v>UK</v>
      </c>
      <c r="L259" t="s">
        <v>13</v>
      </c>
      <c r="M259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260" spans="2:13" ht="15" customHeight="1">
      <c r="B260" t="s">
        <v>2263</v>
      </c>
      <c r="C260" s="1">
        <v>41055.047013888892</v>
      </c>
      <c r="D260" s="4">
        <v>1920000</v>
      </c>
      <c r="E260">
        <v>1920000</v>
      </c>
      <c r="F260" t="s">
        <v>40</v>
      </c>
      <c r="G260" s="8">
        <f>tblSalaries6[[#This Row],[clean Salary (in local currency)]]*VLOOKUP(tblSalaries6[[#This Row],[Currency]],tblXrate[],2,FALSE)</f>
        <v>34191.200039889729</v>
      </c>
      <c r="H260" t="s">
        <v>201</v>
      </c>
      <c r="I260" t="s">
        <v>52</v>
      </c>
      <c r="J260" t="s">
        <v>8</v>
      </c>
      <c r="K260" t="str">
        <f>VLOOKUP(tblSalaries6[[#This Row],[Where do you work]],tblCountries[[Actual]:[Mapping]],2,FALSE)</f>
        <v>India</v>
      </c>
      <c r="L260" t="s">
        <v>18</v>
      </c>
      <c r="M260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261" spans="2:13" ht="15" customHeight="1">
      <c r="B261" t="s">
        <v>2264</v>
      </c>
      <c r="C261" s="1">
        <v>41055.047222222223</v>
      </c>
      <c r="D261" s="4">
        <v>28000</v>
      </c>
      <c r="E261">
        <v>28000</v>
      </c>
      <c r="F261" t="s">
        <v>69</v>
      </c>
      <c r="G261" s="8">
        <f>tblSalaries6[[#This Row],[clean Salary (in local currency)]]*VLOOKUP(tblSalaries6[[#This Row],[Currency]],tblXrate[],2,FALSE)</f>
        <v>44132.991617883956</v>
      </c>
      <c r="H261" t="s">
        <v>332</v>
      </c>
      <c r="I261" t="s">
        <v>20</v>
      </c>
      <c r="J261" t="s">
        <v>71</v>
      </c>
      <c r="K261" t="str">
        <f>VLOOKUP(tblSalaries6[[#This Row],[Where do you work]],tblCountries[[Actual]:[Mapping]],2,FALSE)</f>
        <v>UK</v>
      </c>
      <c r="L261" t="s">
        <v>13</v>
      </c>
      <c r="M261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262" spans="2:13" ht="15" customHeight="1">
      <c r="B262" t="s">
        <v>2265</v>
      </c>
      <c r="C262" s="1">
        <v>41055.047268518516</v>
      </c>
      <c r="D262" s="4">
        <v>73000</v>
      </c>
      <c r="E262">
        <v>73000</v>
      </c>
      <c r="F262" t="s">
        <v>6</v>
      </c>
      <c r="G262" s="8">
        <f>tblSalaries6[[#This Row],[clean Salary (in local currency)]]*VLOOKUP(tblSalaries6[[#This Row],[Currency]],tblXrate[],2,FALSE)</f>
        <v>73000</v>
      </c>
      <c r="H262" t="s">
        <v>333</v>
      </c>
      <c r="I262" t="s">
        <v>67</v>
      </c>
      <c r="J262" t="s">
        <v>15</v>
      </c>
      <c r="K262" t="str">
        <f>VLOOKUP(tblSalaries6[[#This Row],[Where do you work]],tblCountries[[Actual]:[Mapping]],2,FALSE)</f>
        <v>USA</v>
      </c>
      <c r="L262" t="s">
        <v>9</v>
      </c>
      <c r="M262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263" spans="2:13" ht="15" customHeight="1">
      <c r="B263" t="s">
        <v>2266</v>
      </c>
      <c r="C263" s="1">
        <v>41055.047442129631</v>
      </c>
      <c r="D263" s="4">
        <v>62400</v>
      </c>
      <c r="E263">
        <v>62400</v>
      </c>
      <c r="F263" t="s">
        <v>6</v>
      </c>
      <c r="G263" s="8">
        <f>tblSalaries6[[#This Row],[clean Salary (in local currency)]]*VLOOKUP(tblSalaries6[[#This Row],[Currency]],tblXrate[],2,FALSE)</f>
        <v>62400</v>
      </c>
      <c r="H263" t="s">
        <v>334</v>
      </c>
      <c r="I263" t="s">
        <v>310</v>
      </c>
      <c r="J263" t="s">
        <v>15</v>
      </c>
      <c r="K263" t="str">
        <f>VLOOKUP(tblSalaries6[[#This Row],[Where do you work]],tblCountries[[Actual]:[Mapping]],2,FALSE)</f>
        <v>USA</v>
      </c>
      <c r="L263" t="s">
        <v>13</v>
      </c>
      <c r="M263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264" spans="2:13" ht="15" customHeight="1">
      <c r="B264" t="s">
        <v>2267</v>
      </c>
      <c r="C264" s="1">
        <v>41055.047465277778</v>
      </c>
      <c r="D264" s="4">
        <v>2300</v>
      </c>
      <c r="E264">
        <v>27600</v>
      </c>
      <c r="F264" t="s">
        <v>6</v>
      </c>
      <c r="G264" s="8">
        <f>tblSalaries6[[#This Row],[clean Salary (in local currency)]]*VLOOKUP(tblSalaries6[[#This Row],[Currency]],tblXrate[],2,FALSE)</f>
        <v>27600</v>
      </c>
      <c r="H264" t="s">
        <v>335</v>
      </c>
      <c r="I264" t="s">
        <v>356</v>
      </c>
      <c r="J264" t="s">
        <v>171</v>
      </c>
      <c r="K264" t="str">
        <f>VLOOKUP(tblSalaries6[[#This Row],[Where do you work]],tblCountries[[Actual]:[Mapping]],2,FALSE)</f>
        <v>Singapore</v>
      </c>
      <c r="L264" t="s">
        <v>13</v>
      </c>
      <c r="M264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265" spans="2:13" ht="15" customHeight="1">
      <c r="B265" t="s">
        <v>2268</v>
      </c>
      <c r="C265" s="1">
        <v>41055.047627314816</v>
      </c>
      <c r="D265" s="4">
        <v>54000</v>
      </c>
      <c r="E265">
        <v>54000</v>
      </c>
      <c r="F265" t="s">
        <v>6</v>
      </c>
      <c r="G265" s="8">
        <f>tblSalaries6[[#This Row],[clean Salary (in local currency)]]*VLOOKUP(tblSalaries6[[#This Row],[Currency]],tblXrate[],2,FALSE)</f>
        <v>54000</v>
      </c>
      <c r="H265" t="s">
        <v>336</v>
      </c>
      <c r="I265" t="s">
        <v>52</v>
      </c>
      <c r="J265" t="s">
        <v>15</v>
      </c>
      <c r="K265" t="str">
        <f>VLOOKUP(tblSalaries6[[#This Row],[Where do you work]],tblCountries[[Actual]:[Mapping]],2,FALSE)</f>
        <v>USA</v>
      </c>
      <c r="L265" t="s">
        <v>13</v>
      </c>
      <c r="M265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266" spans="2:13" ht="15" customHeight="1">
      <c r="B266" t="s">
        <v>2269</v>
      </c>
      <c r="C266" s="1">
        <v>41055.047673611109</v>
      </c>
      <c r="D266" s="4" t="s">
        <v>337</v>
      </c>
      <c r="E266">
        <v>276000</v>
      </c>
      <c r="F266" t="s">
        <v>40</v>
      </c>
      <c r="G266" s="8">
        <f>tblSalaries6[[#This Row],[clean Salary (in local currency)]]*VLOOKUP(tblSalaries6[[#This Row],[Currency]],tblXrate[],2,FALSE)</f>
        <v>4914.9850057341491</v>
      </c>
      <c r="H266" t="s">
        <v>256</v>
      </c>
      <c r="I266" t="s">
        <v>20</v>
      </c>
      <c r="J266" t="s">
        <v>8</v>
      </c>
      <c r="K266" t="str">
        <f>VLOOKUP(tblSalaries6[[#This Row],[Where do you work]],tblCountries[[Actual]:[Mapping]],2,FALSE)</f>
        <v>India</v>
      </c>
      <c r="L266" t="s">
        <v>13</v>
      </c>
      <c r="M266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267" spans="2:13" ht="15" customHeight="1">
      <c r="B267" t="s">
        <v>2270</v>
      </c>
      <c r="C267" s="1">
        <v>41055.047708333332</v>
      </c>
      <c r="D267" s="4" t="s">
        <v>338</v>
      </c>
      <c r="E267">
        <v>77000</v>
      </c>
      <c r="F267" t="s">
        <v>6</v>
      </c>
      <c r="G267" s="8">
        <f>tblSalaries6[[#This Row],[clean Salary (in local currency)]]*VLOOKUP(tblSalaries6[[#This Row],[Currency]],tblXrate[],2,FALSE)</f>
        <v>77000</v>
      </c>
      <c r="H267" t="s">
        <v>339</v>
      </c>
      <c r="I267" t="s">
        <v>310</v>
      </c>
      <c r="J267" t="s">
        <v>15</v>
      </c>
      <c r="K267" t="str">
        <f>VLOOKUP(tblSalaries6[[#This Row],[Where do you work]],tblCountries[[Actual]:[Mapping]],2,FALSE)</f>
        <v>USA</v>
      </c>
      <c r="L267" t="s">
        <v>9</v>
      </c>
      <c r="M267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268" spans="2:13" ht="15" customHeight="1">
      <c r="B268" t="s">
        <v>2271</v>
      </c>
      <c r="C268" s="1">
        <v>41055.04792824074</v>
      </c>
      <c r="D268" s="4">
        <v>76000</v>
      </c>
      <c r="E268">
        <v>76000</v>
      </c>
      <c r="F268" t="s">
        <v>6</v>
      </c>
      <c r="G268" s="8">
        <f>tblSalaries6[[#This Row],[clean Salary (in local currency)]]*VLOOKUP(tblSalaries6[[#This Row],[Currency]],tblXrate[],2,FALSE)</f>
        <v>76000</v>
      </c>
      <c r="H268" t="s">
        <v>340</v>
      </c>
      <c r="I268" t="s">
        <v>52</v>
      </c>
      <c r="J268" t="s">
        <v>15</v>
      </c>
      <c r="K268" t="str">
        <f>VLOOKUP(tblSalaries6[[#This Row],[Where do you work]],tblCountries[[Actual]:[Mapping]],2,FALSE)</f>
        <v>USA</v>
      </c>
      <c r="L268" t="s">
        <v>13</v>
      </c>
      <c r="M268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269" spans="2:13" ht="15" customHeight="1">
      <c r="B269" t="s">
        <v>2272</v>
      </c>
      <c r="C269" s="1">
        <v>41055.04828703704</v>
      </c>
      <c r="D269" s="4">
        <v>103000</v>
      </c>
      <c r="E269">
        <v>103000</v>
      </c>
      <c r="F269" t="s">
        <v>6</v>
      </c>
      <c r="G269" s="8">
        <f>tblSalaries6[[#This Row],[clean Salary (in local currency)]]*VLOOKUP(tblSalaries6[[#This Row],[Currency]],tblXrate[],2,FALSE)</f>
        <v>103000</v>
      </c>
      <c r="H269" t="s">
        <v>341</v>
      </c>
      <c r="I269" t="s">
        <v>4001</v>
      </c>
      <c r="J269" t="s">
        <v>15</v>
      </c>
      <c r="K269" t="str">
        <f>VLOOKUP(tblSalaries6[[#This Row],[Where do you work]],tblCountries[[Actual]:[Mapping]],2,FALSE)</f>
        <v>USA</v>
      </c>
      <c r="L269" t="s">
        <v>18</v>
      </c>
      <c r="M269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270" spans="2:13" ht="15" customHeight="1">
      <c r="B270" t="s">
        <v>2273</v>
      </c>
      <c r="C270" s="1">
        <v>41055.048310185186</v>
      </c>
      <c r="D270" s="4">
        <v>7600</v>
      </c>
      <c r="E270">
        <v>7600</v>
      </c>
      <c r="F270" t="s">
        <v>6</v>
      </c>
      <c r="G270" s="8">
        <f>tblSalaries6[[#This Row],[clean Salary (in local currency)]]*VLOOKUP(tblSalaries6[[#This Row],[Currency]],tblXrate[],2,FALSE)</f>
        <v>7600</v>
      </c>
      <c r="H270" t="s">
        <v>342</v>
      </c>
      <c r="I270" t="s">
        <v>67</v>
      </c>
      <c r="J270" t="s">
        <v>27</v>
      </c>
      <c r="K270" t="str">
        <f>VLOOKUP(tblSalaries6[[#This Row],[Where do you work]],tblCountries[[Actual]:[Mapping]],2,FALSE)</f>
        <v>Ukraine</v>
      </c>
      <c r="L270" t="s">
        <v>25</v>
      </c>
      <c r="M270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271" spans="2:13" ht="15" customHeight="1">
      <c r="B271" t="s">
        <v>2274</v>
      </c>
      <c r="C271" s="1">
        <v>41055.048564814817</v>
      </c>
      <c r="D271" s="4">
        <v>40000</v>
      </c>
      <c r="E271">
        <v>40000</v>
      </c>
      <c r="F271" t="s">
        <v>6</v>
      </c>
      <c r="G271" s="8">
        <f>tblSalaries6[[#This Row],[clean Salary (in local currency)]]*VLOOKUP(tblSalaries6[[#This Row],[Currency]],tblXrate[],2,FALSE)</f>
        <v>40000</v>
      </c>
      <c r="H271" t="s">
        <v>343</v>
      </c>
      <c r="I271" t="s">
        <v>20</v>
      </c>
      <c r="J271" t="s">
        <v>15</v>
      </c>
      <c r="K271" t="str">
        <f>VLOOKUP(tblSalaries6[[#This Row],[Where do you work]],tblCountries[[Actual]:[Mapping]],2,FALSE)</f>
        <v>USA</v>
      </c>
      <c r="L271" t="s">
        <v>9</v>
      </c>
      <c r="M271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272" spans="2:13" ht="15" customHeight="1">
      <c r="B272" t="s">
        <v>2275</v>
      </c>
      <c r="C272" s="1">
        <v>41055.048842592594</v>
      </c>
      <c r="D272" s="4">
        <v>80000</v>
      </c>
      <c r="E272">
        <v>80000</v>
      </c>
      <c r="F272" t="s">
        <v>6</v>
      </c>
      <c r="G272" s="8">
        <f>tblSalaries6[[#This Row],[clean Salary (in local currency)]]*VLOOKUP(tblSalaries6[[#This Row],[Currency]],tblXrate[],2,FALSE)</f>
        <v>80000</v>
      </c>
      <c r="H272" t="s">
        <v>344</v>
      </c>
      <c r="I272" t="s">
        <v>4001</v>
      </c>
      <c r="J272" t="s">
        <v>15</v>
      </c>
      <c r="K272" t="str">
        <f>VLOOKUP(tblSalaries6[[#This Row],[Where do you work]],tblCountries[[Actual]:[Mapping]],2,FALSE)</f>
        <v>USA</v>
      </c>
      <c r="L272" t="s">
        <v>18</v>
      </c>
      <c r="M272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273" spans="2:13" ht="15" customHeight="1">
      <c r="B273" t="s">
        <v>2276</v>
      </c>
      <c r="C273" s="1">
        <v>41055.048888888887</v>
      </c>
      <c r="D273" s="4">
        <v>55000</v>
      </c>
      <c r="E273">
        <v>55000</v>
      </c>
      <c r="F273" t="s">
        <v>6</v>
      </c>
      <c r="G273" s="8">
        <f>tblSalaries6[[#This Row],[clean Salary (in local currency)]]*VLOOKUP(tblSalaries6[[#This Row],[Currency]],tblXrate[],2,FALSE)</f>
        <v>55000</v>
      </c>
      <c r="H273" t="s">
        <v>214</v>
      </c>
      <c r="I273" t="s">
        <v>20</v>
      </c>
      <c r="J273" t="s">
        <v>15</v>
      </c>
      <c r="K273" t="str">
        <f>VLOOKUP(tblSalaries6[[#This Row],[Where do you work]],tblCountries[[Actual]:[Mapping]],2,FALSE)</f>
        <v>USA</v>
      </c>
      <c r="L273" t="s">
        <v>13</v>
      </c>
      <c r="M273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274" spans="2:13" ht="15" customHeight="1">
      <c r="B274" t="s">
        <v>2277</v>
      </c>
      <c r="C274" s="1">
        <v>41055.049247685187</v>
      </c>
      <c r="D274" s="4">
        <v>99000</v>
      </c>
      <c r="E274">
        <v>99000</v>
      </c>
      <c r="F274" t="s">
        <v>6</v>
      </c>
      <c r="G274" s="8">
        <f>tblSalaries6[[#This Row],[clean Salary (in local currency)]]*VLOOKUP(tblSalaries6[[#This Row],[Currency]],tblXrate[],2,FALSE)</f>
        <v>99000</v>
      </c>
      <c r="H274" t="s">
        <v>207</v>
      </c>
      <c r="I274" t="s">
        <v>20</v>
      </c>
      <c r="J274" t="s">
        <v>15</v>
      </c>
      <c r="K274" t="str">
        <f>VLOOKUP(tblSalaries6[[#This Row],[Where do you work]],tblCountries[[Actual]:[Mapping]],2,FALSE)</f>
        <v>USA</v>
      </c>
      <c r="L274" t="s">
        <v>18</v>
      </c>
      <c r="M274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275" spans="2:13" ht="15" customHeight="1">
      <c r="B275" t="s">
        <v>2278</v>
      </c>
      <c r="C275" s="1">
        <v>41055.049259259256</v>
      </c>
      <c r="D275" s="4" t="s">
        <v>345</v>
      </c>
      <c r="E275">
        <v>420000</v>
      </c>
      <c r="F275" t="s">
        <v>3951</v>
      </c>
      <c r="G275" s="8">
        <f>tblSalaries6[[#This Row],[clean Salary (in local currency)]]*VLOOKUP(tblSalaries6[[#This Row],[Currency]],tblXrate[],2,FALSE)</f>
        <v>9956.1219482708348</v>
      </c>
      <c r="H275" t="s">
        <v>346</v>
      </c>
      <c r="I275" t="s">
        <v>52</v>
      </c>
      <c r="J275" t="s">
        <v>347</v>
      </c>
      <c r="K275" t="str">
        <f>VLOOKUP(tblSalaries6[[#This Row],[Where do you work]],tblCountries[[Actual]:[Mapping]],2,FALSE)</f>
        <v>Philippines</v>
      </c>
      <c r="L275" t="s">
        <v>9</v>
      </c>
      <c r="M275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276" spans="2:13" ht="15" customHeight="1">
      <c r="B276" t="s">
        <v>2279</v>
      </c>
      <c r="C276" s="1">
        <v>41055.049444444441</v>
      </c>
      <c r="D276" s="4">
        <v>75000</v>
      </c>
      <c r="E276">
        <v>75000</v>
      </c>
      <c r="F276" t="s">
        <v>6</v>
      </c>
      <c r="G276" s="8">
        <f>tblSalaries6[[#This Row],[clean Salary (in local currency)]]*VLOOKUP(tblSalaries6[[#This Row],[Currency]],tblXrate[],2,FALSE)</f>
        <v>75000</v>
      </c>
      <c r="H276" t="s">
        <v>160</v>
      </c>
      <c r="I276" t="s">
        <v>20</v>
      </c>
      <c r="J276" t="s">
        <v>15</v>
      </c>
      <c r="K276" t="str">
        <f>VLOOKUP(tblSalaries6[[#This Row],[Where do you work]],tblCountries[[Actual]:[Mapping]],2,FALSE)</f>
        <v>USA</v>
      </c>
      <c r="L276" t="s">
        <v>9</v>
      </c>
      <c r="M276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277" spans="2:13" ht="15" customHeight="1">
      <c r="B277" t="s">
        <v>2280</v>
      </c>
      <c r="C277" s="1">
        <v>41055.049930555557</v>
      </c>
      <c r="D277" s="4">
        <v>80000</v>
      </c>
      <c r="E277">
        <v>80000</v>
      </c>
      <c r="F277" t="s">
        <v>6</v>
      </c>
      <c r="G277" s="8">
        <f>tblSalaries6[[#This Row],[clean Salary (in local currency)]]*VLOOKUP(tblSalaries6[[#This Row],[Currency]],tblXrate[],2,FALSE)</f>
        <v>80000</v>
      </c>
      <c r="H277" t="s">
        <v>348</v>
      </c>
      <c r="I277" t="s">
        <v>52</v>
      </c>
      <c r="J277" t="s">
        <v>15</v>
      </c>
      <c r="K277" t="str">
        <f>VLOOKUP(tblSalaries6[[#This Row],[Where do you work]],tblCountries[[Actual]:[Mapping]],2,FALSE)</f>
        <v>USA</v>
      </c>
      <c r="L277" t="s">
        <v>18</v>
      </c>
      <c r="M277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278" spans="2:13" ht="15" customHeight="1">
      <c r="B278" t="s">
        <v>2281</v>
      </c>
      <c r="C278" s="1">
        <v>41055.050474537034</v>
      </c>
      <c r="D278" s="4">
        <v>20000</v>
      </c>
      <c r="E278">
        <v>20000</v>
      </c>
      <c r="F278" t="s">
        <v>6</v>
      </c>
      <c r="G278" s="8">
        <f>tblSalaries6[[#This Row],[clean Salary (in local currency)]]*VLOOKUP(tblSalaries6[[#This Row],[Currency]],tblXrate[],2,FALSE)</f>
        <v>20000</v>
      </c>
      <c r="H278" t="s">
        <v>20</v>
      </c>
      <c r="I278" t="s">
        <v>20</v>
      </c>
      <c r="J278" t="s">
        <v>8</v>
      </c>
      <c r="K278" t="str">
        <f>VLOOKUP(tblSalaries6[[#This Row],[Where do you work]],tblCountries[[Actual]:[Mapping]],2,FALSE)</f>
        <v>India</v>
      </c>
      <c r="L278" t="s">
        <v>13</v>
      </c>
      <c r="M278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279" spans="2:13" ht="15" customHeight="1">
      <c r="B279" t="s">
        <v>2282</v>
      </c>
      <c r="C279" s="1">
        <v>41055.05127314815</v>
      </c>
      <c r="D279" s="4">
        <v>40000</v>
      </c>
      <c r="E279">
        <v>40000</v>
      </c>
      <c r="F279" t="s">
        <v>6</v>
      </c>
      <c r="G279" s="8">
        <f>tblSalaries6[[#This Row],[clean Salary (in local currency)]]*VLOOKUP(tblSalaries6[[#This Row],[Currency]],tblXrate[],2,FALSE)</f>
        <v>40000</v>
      </c>
      <c r="H279" t="s">
        <v>207</v>
      </c>
      <c r="I279" t="s">
        <v>20</v>
      </c>
      <c r="J279" t="s">
        <v>15</v>
      </c>
      <c r="K279" t="str">
        <f>VLOOKUP(tblSalaries6[[#This Row],[Where do you work]],tblCountries[[Actual]:[Mapping]],2,FALSE)</f>
        <v>USA</v>
      </c>
      <c r="L279" t="s">
        <v>13</v>
      </c>
      <c r="M279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280" spans="2:13" ht="15" customHeight="1">
      <c r="B280" t="s">
        <v>2283</v>
      </c>
      <c r="C280" s="1">
        <v>41055.051701388889</v>
      </c>
      <c r="D280" s="4">
        <v>46000</v>
      </c>
      <c r="E280">
        <v>46000</v>
      </c>
      <c r="F280" t="s">
        <v>6</v>
      </c>
      <c r="G280" s="8">
        <f>tblSalaries6[[#This Row],[clean Salary (in local currency)]]*VLOOKUP(tblSalaries6[[#This Row],[Currency]],tblXrate[],2,FALSE)</f>
        <v>46000</v>
      </c>
      <c r="H280" t="s">
        <v>349</v>
      </c>
      <c r="I280" t="s">
        <v>20</v>
      </c>
      <c r="J280" t="s">
        <v>15</v>
      </c>
      <c r="K280" t="str">
        <f>VLOOKUP(tblSalaries6[[#This Row],[Where do you work]],tblCountries[[Actual]:[Mapping]],2,FALSE)</f>
        <v>USA</v>
      </c>
      <c r="L280" t="s">
        <v>13</v>
      </c>
      <c r="M280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281" spans="2:13" ht="15" customHeight="1">
      <c r="B281" t="s">
        <v>2284</v>
      </c>
      <c r="C281" s="1">
        <v>41055.052025462966</v>
      </c>
      <c r="D281" s="4">
        <v>14000</v>
      </c>
      <c r="E281">
        <v>14000</v>
      </c>
      <c r="F281" t="s">
        <v>6</v>
      </c>
      <c r="G281" s="8">
        <f>tblSalaries6[[#This Row],[clean Salary (in local currency)]]*VLOOKUP(tblSalaries6[[#This Row],[Currency]],tblXrate[],2,FALSE)</f>
        <v>14000</v>
      </c>
      <c r="H281" t="s">
        <v>350</v>
      </c>
      <c r="I281" t="s">
        <v>20</v>
      </c>
      <c r="J281" t="s">
        <v>143</v>
      </c>
      <c r="K281" t="str">
        <f>VLOOKUP(tblSalaries6[[#This Row],[Where do you work]],tblCountries[[Actual]:[Mapping]],2,FALSE)</f>
        <v>Brazil</v>
      </c>
      <c r="L281" t="s">
        <v>25</v>
      </c>
      <c r="M281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282" spans="2:13" ht="15" customHeight="1">
      <c r="B282" t="s">
        <v>2285</v>
      </c>
      <c r="C282" s="1">
        <v>41055.052141203705</v>
      </c>
      <c r="D282" s="4">
        <v>70000</v>
      </c>
      <c r="E282">
        <v>70000</v>
      </c>
      <c r="F282" t="s">
        <v>6</v>
      </c>
      <c r="G282" s="8">
        <f>tblSalaries6[[#This Row],[clean Salary (in local currency)]]*VLOOKUP(tblSalaries6[[#This Row],[Currency]],tblXrate[],2,FALSE)</f>
        <v>70000</v>
      </c>
      <c r="H282" t="s">
        <v>351</v>
      </c>
      <c r="I282" t="s">
        <v>279</v>
      </c>
      <c r="J282" t="s">
        <v>15</v>
      </c>
      <c r="K282" t="str">
        <f>VLOOKUP(tblSalaries6[[#This Row],[Where do you work]],tblCountries[[Actual]:[Mapping]],2,FALSE)</f>
        <v>USA</v>
      </c>
      <c r="L282" t="s">
        <v>13</v>
      </c>
      <c r="M282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283" spans="2:13" ht="15" customHeight="1">
      <c r="B283" t="s">
        <v>2286</v>
      </c>
      <c r="C283" s="1">
        <v>41055.052222222221</v>
      </c>
      <c r="D283" s="4" t="s">
        <v>352</v>
      </c>
      <c r="E283">
        <v>36000</v>
      </c>
      <c r="F283" t="s">
        <v>6</v>
      </c>
      <c r="G283" s="8">
        <f>tblSalaries6[[#This Row],[clean Salary (in local currency)]]*VLOOKUP(tblSalaries6[[#This Row],[Currency]],tblXrate[],2,FALSE)</f>
        <v>36000</v>
      </c>
      <c r="H283" t="s">
        <v>353</v>
      </c>
      <c r="I283" t="s">
        <v>67</v>
      </c>
      <c r="J283" t="s">
        <v>65</v>
      </c>
      <c r="K283" t="str">
        <f>VLOOKUP(tblSalaries6[[#This Row],[Where do you work]],tblCountries[[Actual]:[Mapping]],2,FALSE)</f>
        <v>Russia</v>
      </c>
      <c r="L283" t="s">
        <v>9</v>
      </c>
      <c r="M283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284" spans="2:13" ht="15" customHeight="1">
      <c r="B284" t="s">
        <v>2287</v>
      </c>
      <c r="C284" s="1">
        <v>41055.052372685182</v>
      </c>
      <c r="D284" s="4">
        <v>15000</v>
      </c>
      <c r="E284">
        <v>15000</v>
      </c>
      <c r="F284" t="s">
        <v>6</v>
      </c>
      <c r="G284" s="8">
        <f>tblSalaries6[[#This Row],[clean Salary (in local currency)]]*VLOOKUP(tblSalaries6[[#This Row],[Currency]],tblXrate[],2,FALSE)</f>
        <v>15000</v>
      </c>
      <c r="H284" t="s">
        <v>354</v>
      </c>
      <c r="I284" t="s">
        <v>52</v>
      </c>
      <c r="J284" t="s">
        <v>15</v>
      </c>
      <c r="K284" t="str">
        <f>VLOOKUP(tblSalaries6[[#This Row],[Where do you work]],tblCountries[[Actual]:[Mapping]],2,FALSE)</f>
        <v>USA</v>
      </c>
      <c r="L284" t="s">
        <v>18</v>
      </c>
      <c r="M284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285" spans="2:13" ht="15" customHeight="1">
      <c r="B285" t="s">
        <v>2288</v>
      </c>
      <c r="C285" s="1">
        <v>41055.052986111114</v>
      </c>
      <c r="D285" s="4" t="s">
        <v>355</v>
      </c>
      <c r="E285">
        <v>1500000</v>
      </c>
      <c r="F285" t="s">
        <v>40</v>
      </c>
      <c r="G285" s="8">
        <f>tblSalaries6[[#This Row],[clean Salary (in local currency)]]*VLOOKUP(tblSalaries6[[#This Row],[Currency]],tblXrate[],2,FALSE)</f>
        <v>26711.875031163851</v>
      </c>
      <c r="H285" t="s">
        <v>356</v>
      </c>
      <c r="I285" t="s">
        <v>356</v>
      </c>
      <c r="J285" t="s">
        <v>8</v>
      </c>
      <c r="K285" t="str">
        <f>VLOOKUP(tblSalaries6[[#This Row],[Where do you work]],tblCountries[[Actual]:[Mapping]],2,FALSE)</f>
        <v>India</v>
      </c>
      <c r="L285" t="s">
        <v>13</v>
      </c>
      <c r="M285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286" spans="2:13" ht="15" customHeight="1">
      <c r="B286" t="s">
        <v>2289</v>
      </c>
      <c r="C286" s="1">
        <v>41055.053599537037</v>
      </c>
      <c r="D286" s="4" t="s">
        <v>357</v>
      </c>
      <c r="E286">
        <v>100000</v>
      </c>
      <c r="F286" t="s">
        <v>358</v>
      </c>
      <c r="G286" s="8">
        <f>tblSalaries6[[#This Row],[clean Salary (in local currency)]]*VLOOKUP(tblSalaries6[[#This Row],[Currency]],tblXrate[],2,FALSE)</f>
        <v>27221.92126875931</v>
      </c>
      <c r="H286" t="s">
        <v>310</v>
      </c>
      <c r="I286" t="s">
        <v>310</v>
      </c>
      <c r="J286" t="s">
        <v>359</v>
      </c>
      <c r="K286" t="str">
        <f>VLOOKUP(tblSalaries6[[#This Row],[Where do you work]],tblCountries[[Actual]:[Mapping]],2,FALSE)</f>
        <v>Dubai</v>
      </c>
      <c r="L286" t="s">
        <v>9</v>
      </c>
      <c r="M286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287" spans="2:13" ht="15" customHeight="1">
      <c r="B287" t="s">
        <v>2290</v>
      </c>
      <c r="C287" s="1">
        <v>41055.054050925923</v>
      </c>
      <c r="D287" s="4">
        <v>22000</v>
      </c>
      <c r="E287">
        <v>22000</v>
      </c>
      <c r="F287" t="s">
        <v>6</v>
      </c>
      <c r="G287" s="8">
        <f>tblSalaries6[[#This Row],[clean Salary (in local currency)]]*VLOOKUP(tblSalaries6[[#This Row],[Currency]],tblXrate[],2,FALSE)</f>
        <v>22000</v>
      </c>
      <c r="H287" t="s">
        <v>360</v>
      </c>
      <c r="I287" t="s">
        <v>3999</v>
      </c>
      <c r="J287" t="s">
        <v>8</v>
      </c>
      <c r="K287" t="str">
        <f>VLOOKUP(tblSalaries6[[#This Row],[Where do you work]],tblCountries[[Actual]:[Mapping]],2,FALSE)</f>
        <v>India</v>
      </c>
      <c r="L287" t="s">
        <v>13</v>
      </c>
      <c r="M287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288" spans="2:13" ht="15" customHeight="1">
      <c r="B288" t="s">
        <v>2291</v>
      </c>
      <c r="C288" s="1">
        <v>41055.054120370369</v>
      </c>
      <c r="D288" s="4">
        <v>68000</v>
      </c>
      <c r="E288">
        <v>68000</v>
      </c>
      <c r="F288" t="s">
        <v>6</v>
      </c>
      <c r="G288" s="8">
        <f>tblSalaries6[[#This Row],[clean Salary (in local currency)]]*VLOOKUP(tblSalaries6[[#This Row],[Currency]],tblXrate[],2,FALSE)</f>
        <v>68000</v>
      </c>
      <c r="H288" t="s">
        <v>361</v>
      </c>
      <c r="I288" t="s">
        <v>52</v>
      </c>
      <c r="J288" t="s">
        <v>15</v>
      </c>
      <c r="K288" t="str">
        <f>VLOOKUP(tblSalaries6[[#This Row],[Where do you work]],tblCountries[[Actual]:[Mapping]],2,FALSE)</f>
        <v>USA</v>
      </c>
      <c r="L288" t="s">
        <v>13</v>
      </c>
      <c r="M288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289" spans="2:13" ht="15" customHeight="1">
      <c r="B289" t="s">
        <v>2292</v>
      </c>
      <c r="C289" s="1">
        <v>41055.054131944446</v>
      </c>
      <c r="D289" s="4">
        <v>97000</v>
      </c>
      <c r="E289">
        <v>97000</v>
      </c>
      <c r="F289" t="s">
        <v>6</v>
      </c>
      <c r="G289" s="8">
        <f>tblSalaries6[[#This Row],[clean Salary (in local currency)]]*VLOOKUP(tblSalaries6[[#This Row],[Currency]],tblXrate[],2,FALSE)</f>
        <v>97000</v>
      </c>
      <c r="H289" t="s">
        <v>42</v>
      </c>
      <c r="I289" t="s">
        <v>20</v>
      </c>
      <c r="J289" t="s">
        <v>15</v>
      </c>
      <c r="K289" t="str">
        <f>VLOOKUP(tblSalaries6[[#This Row],[Where do you work]],tblCountries[[Actual]:[Mapping]],2,FALSE)</f>
        <v>USA</v>
      </c>
      <c r="L289" t="s">
        <v>13</v>
      </c>
      <c r="M289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290" spans="2:13" ht="15" customHeight="1">
      <c r="B290" t="s">
        <v>2293</v>
      </c>
      <c r="C290" s="1">
        <v>41055.054571759261</v>
      </c>
      <c r="D290" s="4" t="s">
        <v>362</v>
      </c>
      <c r="E290">
        <v>31000</v>
      </c>
      <c r="F290" t="s">
        <v>69</v>
      </c>
      <c r="G290" s="8">
        <f>tblSalaries6[[#This Row],[clean Salary (in local currency)]]*VLOOKUP(tblSalaries6[[#This Row],[Currency]],tblXrate[],2,FALSE)</f>
        <v>48861.526434085805</v>
      </c>
      <c r="H290" t="s">
        <v>363</v>
      </c>
      <c r="I290" t="s">
        <v>279</v>
      </c>
      <c r="J290" t="s">
        <v>71</v>
      </c>
      <c r="K290" t="str">
        <f>VLOOKUP(tblSalaries6[[#This Row],[Where do you work]],tblCountries[[Actual]:[Mapping]],2,FALSE)</f>
        <v>UK</v>
      </c>
      <c r="L290" t="s">
        <v>18</v>
      </c>
      <c r="M290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291" spans="2:13" ht="15" customHeight="1">
      <c r="B291" t="s">
        <v>2294</v>
      </c>
      <c r="C291" s="1">
        <v>41055.0547337963</v>
      </c>
      <c r="D291" s="4">
        <v>65000</v>
      </c>
      <c r="E291">
        <v>65000</v>
      </c>
      <c r="F291" t="s">
        <v>6</v>
      </c>
      <c r="G291" s="8">
        <f>tblSalaries6[[#This Row],[clean Salary (in local currency)]]*VLOOKUP(tblSalaries6[[#This Row],[Currency]],tblXrate[],2,FALSE)</f>
        <v>65000</v>
      </c>
      <c r="H291" t="s">
        <v>364</v>
      </c>
      <c r="I291" t="s">
        <v>20</v>
      </c>
      <c r="J291" t="s">
        <v>15</v>
      </c>
      <c r="K291" t="str">
        <f>VLOOKUP(tblSalaries6[[#This Row],[Where do you work]],tblCountries[[Actual]:[Mapping]],2,FALSE)</f>
        <v>USA</v>
      </c>
      <c r="L291" t="s">
        <v>9</v>
      </c>
      <c r="M291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292" spans="2:13" ht="15" customHeight="1">
      <c r="B292" t="s">
        <v>2295</v>
      </c>
      <c r="C292" s="1">
        <v>41055.054837962962</v>
      </c>
      <c r="D292" s="4">
        <v>3600</v>
      </c>
      <c r="E292">
        <v>43200</v>
      </c>
      <c r="F292" t="s">
        <v>6</v>
      </c>
      <c r="G292" s="8">
        <f>tblSalaries6[[#This Row],[clean Salary (in local currency)]]*VLOOKUP(tblSalaries6[[#This Row],[Currency]],tblXrate[],2,FALSE)</f>
        <v>43200</v>
      </c>
      <c r="H292" t="s">
        <v>365</v>
      </c>
      <c r="I292" t="s">
        <v>52</v>
      </c>
      <c r="J292" t="s">
        <v>133</v>
      </c>
      <c r="K292" t="str">
        <f>VLOOKUP(tblSalaries6[[#This Row],[Where do you work]],tblCountries[[Actual]:[Mapping]],2,FALSE)</f>
        <v>Saudi Arabia</v>
      </c>
      <c r="L292" t="s">
        <v>9</v>
      </c>
      <c r="M292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293" spans="2:13" ht="15" customHeight="1">
      <c r="B293" t="s">
        <v>2296</v>
      </c>
      <c r="C293" s="1">
        <v>41055.054965277777</v>
      </c>
      <c r="D293" s="4" t="s">
        <v>366</v>
      </c>
      <c r="E293">
        <v>450000</v>
      </c>
      <c r="F293" t="s">
        <v>40</v>
      </c>
      <c r="G293" s="8">
        <f>tblSalaries6[[#This Row],[clean Salary (in local currency)]]*VLOOKUP(tblSalaries6[[#This Row],[Currency]],tblXrate[],2,FALSE)</f>
        <v>8013.5625093491553</v>
      </c>
      <c r="H293" t="s">
        <v>207</v>
      </c>
      <c r="I293" t="s">
        <v>20</v>
      </c>
      <c r="J293" t="s">
        <v>8</v>
      </c>
      <c r="K293" t="str">
        <f>VLOOKUP(tblSalaries6[[#This Row],[Where do you work]],tblCountries[[Actual]:[Mapping]],2,FALSE)</f>
        <v>India</v>
      </c>
      <c r="L293" t="s">
        <v>9</v>
      </c>
      <c r="M293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294" spans="2:13" ht="15" customHeight="1">
      <c r="B294" t="s">
        <v>2297</v>
      </c>
      <c r="C294" s="1">
        <v>41055.054965277777</v>
      </c>
      <c r="D294" s="4">
        <v>50000</v>
      </c>
      <c r="E294">
        <v>50000</v>
      </c>
      <c r="F294" t="s">
        <v>6</v>
      </c>
      <c r="G294" s="8">
        <f>tblSalaries6[[#This Row],[clean Salary (in local currency)]]*VLOOKUP(tblSalaries6[[#This Row],[Currency]],tblXrate[],2,FALSE)</f>
        <v>50000</v>
      </c>
      <c r="H294" t="s">
        <v>367</v>
      </c>
      <c r="I294" t="s">
        <v>20</v>
      </c>
      <c r="J294" t="s">
        <v>15</v>
      </c>
      <c r="K294" t="str">
        <f>VLOOKUP(tblSalaries6[[#This Row],[Where do you work]],tblCountries[[Actual]:[Mapping]],2,FALSE)</f>
        <v>USA</v>
      </c>
      <c r="L294" t="s">
        <v>13</v>
      </c>
      <c r="M294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295" spans="2:13" ht="15" customHeight="1">
      <c r="B295" t="s">
        <v>2298</v>
      </c>
      <c r="C295" s="1">
        <v>41055.055115740739</v>
      </c>
      <c r="D295" s="4">
        <v>45000</v>
      </c>
      <c r="E295">
        <v>45000</v>
      </c>
      <c r="F295" t="s">
        <v>6</v>
      </c>
      <c r="G295" s="8">
        <f>tblSalaries6[[#This Row],[clean Salary (in local currency)]]*VLOOKUP(tblSalaries6[[#This Row],[Currency]],tblXrate[],2,FALSE)</f>
        <v>45000</v>
      </c>
      <c r="H295" t="s">
        <v>368</v>
      </c>
      <c r="I295" t="s">
        <v>20</v>
      </c>
      <c r="J295" t="s">
        <v>15</v>
      </c>
      <c r="K295" t="str">
        <f>VLOOKUP(tblSalaries6[[#This Row],[Where do you work]],tblCountries[[Actual]:[Mapping]],2,FALSE)</f>
        <v>USA</v>
      </c>
      <c r="L295" t="s">
        <v>9</v>
      </c>
      <c r="M295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296" spans="2:13" ht="15" customHeight="1">
      <c r="B296" t="s">
        <v>2299</v>
      </c>
      <c r="C296" s="1">
        <v>41055.055289351854</v>
      </c>
      <c r="D296" s="4" t="s">
        <v>369</v>
      </c>
      <c r="E296">
        <v>180000</v>
      </c>
      <c r="F296" t="s">
        <v>40</v>
      </c>
      <c r="G296" s="8">
        <f>tblSalaries6[[#This Row],[clean Salary (in local currency)]]*VLOOKUP(tblSalaries6[[#This Row],[Currency]],tblXrate[],2,FALSE)</f>
        <v>3205.4250037396623</v>
      </c>
      <c r="H296" t="s">
        <v>370</v>
      </c>
      <c r="I296" t="s">
        <v>52</v>
      </c>
      <c r="J296" t="s">
        <v>8</v>
      </c>
      <c r="K296" t="str">
        <f>VLOOKUP(tblSalaries6[[#This Row],[Where do you work]],tblCountries[[Actual]:[Mapping]],2,FALSE)</f>
        <v>India</v>
      </c>
      <c r="L296" t="s">
        <v>9</v>
      </c>
      <c r="M296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297" spans="2:13" ht="15" customHeight="1">
      <c r="B297" t="s">
        <v>2300</v>
      </c>
      <c r="C297" s="1">
        <v>41055.055567129632</v>
      </c>
      <c r="D297" s="4">
        <v>60000</v>
      </c>
      <c r="E297">
        <v>60000</v>
      </c>
      <c r="F297" t="s">
        <v>6</v>
      </c>
      <c r="G297" s="8">
        <f>tblSalaries6[[#This Row],[clean Salary (in local currency)]]*VLOOKUP(tblSalaries6[[#This Row],[Currency]],tblXrate[],2,FALSE)</f>
        <v>60000</v>
      </c>
      <c r="H297" t="s">
        <v>371</v>
      </c>
      <c r="I297" t="s">
        <v>52</v>
      </c>
      <c r="J297" t="s">
        <v>15</v>
      </c>
      <c r="K297" t="str">
        <f>VLOOKUP(tblSalaries6[[#This Row],[Where do you work]],tblCountries[[Actual]:[Mapping]],2,FALSE)</f>
        <v>USA</v>
      </c>
      <c r="L297" t="s">
        <v>13</v>
      </c>
      <c r="M297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298" spans="2:13" ht="15" customHeight="1">
      <c r="B298" t="s">
        <v>2301</v>
      </c>
      <c r="C298" s="1">
        <v>41055.056087962963</v>
      </c>
      <c r="D298" s="4">
        <v>31000</v>
      </c>
      <c r="E298">
        <v>31000</v>
      </c>
      <c r="F298" t="s">
        <v>6</v>
      </c>
      <c r="G298" s="8">
        <f>tblSalaries6[[#This Row],[clean Salary (in local currency)]]*VLOOKUP(tblSalaries6[[#This Row],[Currency]],tblXrate[],2,FALSE)</f>
        <v>31000</v>
      </c>
      <c r="H298" t="s">
        <v>372</v>
      </c>
      <c r="I298" t="s">
        <v>67</v>
      </c>
      <c r="J298" t="s">
        <v>15</v>
      </c>
      <c r="K298" t="str">
        <f>VLOOKUP(tblSalaries6[[#This Row],[Where do you work]],tblCountries[[Actual]:[Mapping]],2,FALSE)</f>
        <v>USA</v>
      </c>
      <c r="L298" t="s">
        <v>18</v>
      </c>
      <c r="M298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299" spans="2:13" ht="15" customHeight="1">
      <c r="B299" t="s">
        <v>2302</v>
      </c>
      <c r="C299" s="1">
        <v>41055.056319444448</v>
      </c>
      <c r="D299" s="4">
        <v>75000</v>
      </c>
      <c r="E299">
        <v>75000</v>
      </c>
      <c r="F299" t="s">
        <v>6</v>
      </c>
      <c r="G299" s="8">
        <f>tblSalaries6[[#This Row],[clean Salary (in local currency)]]*VLOOKUP(tblSalaries6[[#This Row],[Currency]],tblXrate[],2,FALSE)</f>
        <v>75000</v>
      </c>
      <c r="H299" t="s">
        <v>373</v>
      </c>
      <c r="I299" t="s">
        <v>20</v>
      </c>
      <c r="J299" t="s">
        <v>15</v>
      </c>
      <c r="K299" t="str">
        <f>VLOOKUP(tblSalaries6[[#This Row],[Where do you work]],tblCountries[[Actual]:[Mapping]],2,FALSE)</f>
        <v>USA</v>
      </c>
      <c r="L299" t="s">
        <v>9</v>
      </c>
      <c r="M299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300" spans="2:13" ht="15" customHeight="1">
      <c r="B300" t="s">
        <v>2303</v>
      </c>
      <c r="C300" s="1">
        <v>41055.05704861111</v>
      </c>
      <c r="D300" s="4">
        <v>16000</v>
      </c>
      <c r="E300">
        <v>16000</v>
      </c>
      <c r="F300" t="s">
        <v>6</v>
      </c>
      <c r="G300" s="8">
        <f>tblSalaries6[[#This Row],[clean Salary (in local currency)]]*VLOOKUP(tblSalaries6[[#This Row],[Currency]],tblXrate[],2,FALSE)</f>
        <v>16000</v>
      </c>
      <c r="H300" t="s">
        <v>374</v>
      </c>
      <c r="I300" t="s">
        <v>4001</v>
      </c>
      <c r="J300" t="s">
        <v>15</v>
      </c>
      <c r="K300" t="str">
        <f>VLOOKUP(tblSalaries6[[#This Row],[Where do you work]],tblCountries[[Actual]:[Mapping]],2,FALSE)</f>
        <v>USA</v>
      </c>
      <c r="L300" t="s">
        <v>25</v>
      </c>
      <c r="M300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301" spans="2:13" ht="15" customHeight="1">
      <c r="B301" t="s">
        <v>2304</v>
      </c>
      <c r="C301" s="1">
        <v>41055.057199074072</v>
      </c>
      <c r="D301" s="4" t="s">
        <v>375</v>
      </c>
      <c r="E301">
        <v>36000</v>
      </c>
      <c r="F301" t="s">
        <v>6</v>
      </c>
      <c r="G301" s="8">
        <f>tblSalaries6[[#This Row],[clean Salary (in local currency)]]*VLOOKUP(tblSalaries6[[#This Row],[Currency]],tblXrate[],2,FALSE)</f>
        <v>36000</v>
      </c>
      <c r="H301" t="s">
        <v>376</v>
      </c>
      <c r="I301" t="s">
        <v>20</v>
      </c>
      <c r="J301" t="s">
        <v>15</v>
      </c>
      <c r="K301" t="str">
        <f>VLOOKUP(tblSalaries6[[#This Row],[Where do you work]],tblCountries[[Actual]:[Mapping]],2,FALSE)</f>
        <v>USA</v>
      </c>
      <c r="L301" t="s">
        <v>13</v>
      </c>
      <c r="M301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302" spans="2:13" ht="15" customHeight="1">
      <c r="B302" t="s">
        <v>2305</v>
      </c>
      <c r="C302" s="1">
        <v>41055.05740740741</v>
      </c>
      <c r="D302" s="4">
        <v>42000</v>
      </c>
      <c r="E302">
        <v>42000</v>
      </c>
      <c r="F302" t="s">
        <v>86</v>
      </c>
      <c r="G302" s="8">
        <f>tblSalaries6[[#This Row],[clean Salary (in local currency)]]*VLOOKUP(tblSalaries6[[#This Row],[Currency]],tblXrate[],2,FALSE)</f>
        <v>41301.183967273726</v>
      </c>
      <c r="H302" t="s">
        <v>14</v>
      </c>
      <c r="I302" t="s">
        <v>20</v>
      </c>
      <c r="J302" t="s">
        <v>88</v>
      </c>
      <c r="K302" t="str">
        <f>VLOOKUP(tblSalaries6[[#This Row],[Where do you work]],tblCountries[[Actual]:[Mapping]],2,FALSE)</f>
        <v>Canada</v>
      </c>
      <c r="L302" t="s">
        <v>13</v>
      </c>
      <c r="M302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303" spans="2:13" ht="15" customHeight="1">
      <c r="B303" t="s">
        <v>2306</v>
      </c>
      <c r="C303" s="1">
        <v>41055.05746527778</v>
      </c>
      <c r="D303" s="4">
        <v>53000</v>
      </c>
      <c r="E303">
        <v>53000</v>
      </c>
      <c r="F303" t="s">
        <v>6</v>
      </c>
      <c r="G303" s="8">
        <f>tblSalaries6[[#This Row],[clean Salary (in local currency)]]*VLOOKUP(tblSalaries6[[#This Row],[Currency]],tblXrate[],2,FALSE)</f>
        <v>53000</v>
      </c>
      <c r="H303" t="s">
        <v>153</v>
      </c>
      <c r="I303" t="s">
        <v>20</v>
      </c>
      <c r="J303" t="s">
        <v>15</v>
      </c>
      <c r="K303" t="str">
        <f>VLOOKUP(tblSalaries6[[#This Row],[Where do you work]],tblCountries[[Actual]:[Mapping]],2,FALSE)</f>
        <v>USA</v>
      </c>
      <c r="L303" t="s">
        <v>9</v>
      </c>
      <c r="M303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304" spans="2:13" ht="15" customHeight="1">
      <c r="B304" t="s">
        <v>2307</v>
      </c>
      <c r="C304" s="1">
        <v>41055.057500000003</v>
      </c>
      <c r="D304" s="4" t="s">
        <v>377</v>
      </c>
      <c r="E304">
        <v>65000</v>
      </c>
      <c r="F304" t="s">
        <v>22</v>
      </c>
      <c r="G304" s="8">
        <f>tblSalaries6[[#This Row],[clean Salary (in local currency)]]*VLOOKUP(tblSalaries6[[#This Row],[Currency]],tblXrate[],2,FALSE)</f>
        <v>82575.963534454509</v>
      </c>
      <c r="H304" t="s">
        <v>270</v>
      </c>
      <c r="I304" t="s">
        <v>488</v>
      </c>
      <c r="J304" t="s">
        <v>378</v>
      </c>
      <c r="K304" t="str">
        <f>VLOOKUP(tblSalaries6[[#This Row],[Where do you work]],tblCountries[[Actual]:[Mapping]],2,FALSE)</f>
        <v>Germany</v>
      </c>
      <c r="L304" t="s">
        <v>13</v>
      </c>
      <c r="M304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305" spans="2:13" ht="15" customHeight="1">
      <c r="B305" t="s">
        <v>2308</v>
      </c>
      <c r="C305" s="1">
        <v>41055.057592592595</v>
      </c>
      <c r="D305" s="4">
        <v>67000</v>
      </c>
      <c r="E305">
        <v>67000</v>
      </c>
      <c r="F305" t="s">
        <v>6</v>
      </c>
      <c r="G305" s="8">
        <f>tblSalaries6[[#This Row],[clean Salary (in local currency)]]*VLOOKUP(tblSalaries6[[#This Row],[Currency]],tblXrate[],2,FALSE)</f>
        <v>67000</v>
      </c>
      <c r="H305" t="s">
        <v>379</v>
      </c>
      <c r="I305" t="s">
        <v>20</v>
      </c>
      <c r="J305" t="s">
        <v>15</v>
      </c>
      <c r="K305" t="str">
        <f>VLOOKUP(tblSalaries6[[#This Row],[Where do you work]],tblCountries[[Actual]:[Mapping]],2,FALSE)</f>
        <v>USA</v>
      </c>
      <c r="L305" t="s">
        <v>9</v>
      </c>
      <c r="M305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306" spans="2:13" ht="15" customHeight="1">
      <c r="B306" t="s">
        <v>2309</v>
      </c>
      <c r="C306" s="1">
        <v>41055.057881944442</v>
      </c>
      <c r="D306" s="4">
        <v>12000</v>
      </c>
      <c r="E306">
        <v>12000</v>
      </c>
      <c r="F306" t="s">
        <v>6</v>
      </c>
      <c r="G306" s="8">
        <f>tblSalaries6[[#This Row],[clean Salary (in local currency)]]*VLOOKUP(tblSalaries6[[#This Row],[Currency]],tblXrate[],2,FALSE)</f>
        <v>12000</v>
      </c>
      <c r="H306" t="s">
        <v>20</v>
      </c>
      <c r="I306" t="s">
        <v>20</v>
      </c>
      <c r="J306" t="s">
        <v>8</v>
      </c>
      <c r="K306" t="str">
        <f>VLOOKUP(tblSalaries6[[#This Row],[Where do you work]],tblCountries[[Actual]:[Mapping]],2,FALSE)</f>
        <v>India</v>
      </c>
      <c r="L306" t="s">
        <v>13</v>
      </c>
      <c r="M306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307" spans="2:13" ht="15" customHeight="1">
      <c r="B307" t="s">
        <v>2310</v>
      </c>
      <c r="C307" s="1">
        <v>41055.058136574073</v>
      </c>
      <c r="D307" s="4">
        <v>85000</v>
      </c>
      <c r="E307">
        <v>85000</v>
      </c>
      <c r="F307" t="s">
        <v>6</v>
      </c>
      <c r="G307" s="8">
        <f>tblSalaries6[[#This Row],[clean Salary (in local currency)]]*VLOOKUP(tblSalaries6[[#This Row],[Currency]],tblXrate[],2,FALSE)</f>
        <v>85000</v>
      </c>
      <c r="H307" t="s">
        <v>380</v>
      </c>
      <c r="I307" t="s">
        <v>488</v>
      </c>
      <c r="J307" t="s">
        <v>15</v>
      </c>
      <c r="K307" t="str">
        <f>VLOOKUP(tblSalaries6[[#This Row],[Where do you work]],tblCountries[[Actual]:[Mapping]],2,FALSE)</f>
        <v>USA</v>
      </c>
      <c r="L307" t="s">
        <v>13</v>
      </c>
      <c r="M307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308" spans="2:13" ht="15" customHeight="1">
      <c r="B308" t="s">
        <v>2311</v>
      </c>
      <c r="C308" s="1">
        <v>41055.058217592596</v>
      </c>
      <c r="D308" s="4">
        <v>200000</v>
      </c>
      <c r="E308">
        <v>200000</v>
      </c>
      <c r="F308" t="s">
        <v>22</v>
      </c>
      <c r="G308" s="8">
        <f>tblSalaries6[[#This Row],[clean Salary (in local currency)]]*VLOOKUP(tblSalaries6[[#This Row],[Currency]],tblXrate[],2,FALSE)</f>
        <v>254079.88779832155</v>
      </c>
      <c r="H308" t="s">
        <v>381</v>
      </c>
      <c r="I308" t="s">
        <v>356</v>
      </c>
      <c r="J308" t="s">
        <v>382</v>
      </c>
      <c r="K308" t="str">
        <f>VLOOKUP(tblSalaries6[[#This Row],[Where do you work]],tblCountries[[Actual]:[Mapping]],2,FALSE)</f>
        <v>Netherlands</v>
      </c>
      <c r="L308" t="s">
        <v>13</v>
      </c>
      <c r="M308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309" spans="2:13" ht="15" customHeight="1">
      <c r="B309" t="s">
        <v>2312</v>
      </c>
      <c r="C309" s="1">
        <v>41055.058298611111</v>
      </c>
      <c r="D309" s="4">
        <v>40000</v>
      </c>
      <c r="E309">
        <v>40000</v>
      </c>
      <c r="F309" t="s">
        <v>6</v>
      </c>
      <c r="G309" s="8">
        <f>tblSalaries6[[#This Row],[clean Salary (in local currency)]]*VLOOKUP(tblSalaries6[[#This Row],[Currency]],tblXrate[],2,FALSE)</f>
        <v>40000</v>
      </c>
      <c r="H309" t="s">
        <v>383</v>
      </c>
      <c r="I309" t="s">
        <v>52</v>
      </c>
      <c r="J309" t="s">
        <v>15</v>
      </c>
      <c r="K309" t="str">
        <f>VLOOKUP(tblSalaries6[[#This Row],[Where do you work]],tblCountries[[Actual]:[Mapping]],2,FALSE)</f>
        <v>USA</v>
      </c>
      <c r="L309" t="s">
        <v>9</v>
      </c>
      <c r="M309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310" spans="2:13" ht="15" customHeight="1">
      <c r="B310" t="s">
        <v>2313</v>
      </c>
      <c r="C310" s="1">
        <v>41055.058368055557</v>
      </c>
      <c r="D310" s="4" t="s">
        <v>384</v>
      </c>
      <c r="E310">
        <v>20000</v>
      </c>
      <c r="F310" t="s">
        <v>69</v>
      </c>
      <c r="G310" s="8">
        <f>tblSalaries6[[#This Row],[clean Salary (in local currency)]]*VLOOKUP(tblSalaries6[[#This Row],[Currency]],tblXrate[],2,FALSE)</f>
        <v>31523.565441345683</v>
      </c>
      <c r="H310" t="s">
        <v>385</v>
      </c>
      <c r="I310" t="s">
        <v>279</v>
      </c>
      <c r="J310" t="s">
        <v>71</v>
      </c>
      <c r="K310" t="str">
        <f>VLOOKUP(tblSalaries6[[#This Row],[Where do you work]],tblCountries[[Actual]:[Mapping]],2,FALSE)</f>
        <v>UK</v>
      </c>
      <c r="L310" t="s">
        <v>25</v>
      </c>
      <c r="M310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311" spans="2:13" ht="15" customHeight="1">
      <c r="B311" t="s">
        <v>2314</v>
      </c>
      <c r="C311" s="1">
        <v>41055.05908564815</v>
      </c>
      <c r="D311" s="4">
        <v>41000</v>
      </c>
      <c r="E311">
        <v>41000</v>
      </c>
      <c r="F311" t="s">
        <v>6</v>
      </c>
      <c r="G311" s="8">
        <f>tblSalaries6[[#This Row],[clean Salary (in local currency)]]*VLOOKUP(tblSalaries6[[#This Row],[Currency]],tblXrate[],2,FALSE)</f>
        <v>41000</v>
      </c>
      <c r="H311" t="s">
        <v>386</v>
      </c>
      <c r="I311" t="s">
        <v>20</v>
      </c>
      <c r="J311" t="s">
        <v>15</v>
      </c>
      <c r="K311" t="str">
        <f>VLOOKUP(tblSalaries6[[#This Row],[Where do you work]],tblCountries[[Actual]:[Mapping]],2,FALSE)</f>
        <v>USA</v>
      </c>
      <c r="L311" t="s">
        <v>9</v>
      </c>
      <c r="M311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312" spans="2:13" ht="15" customHeight="1">
      <c r="B312" t="s">
        <v>2315</v>
      </c>
      <c r="C312" s="1">
        <v>41055.05909722222</v>
      </c>
      <c r="D312" s="4">
        <v>1400000</v>
      </c>
      <c r="E312">
        <v>1400000</v>
      </c>
      <c r="F312" t="s">
        <v>40</v>
      </c>
      <c r="G312" s="8">
        <f>tblSalaries6[[#This Row],[clean Salary (in local currency)]]*VLOOKUP(tblSalaries6[[#This Row],[Currency]],tblXrate[],2,FALSE)</f>
        <v>24931.083362419595</v>
      </c>
      <c r="H312" t="s">
        <v>387</v>
      </c>
      <c r="I312" t="s">
        <v>52</v>
      </c>
      <c r="J312" t="s">
        <v>8</v>
      </c>
      <c r="K312" t="str">
        <f>VLOOKUP(tblSalaries6[[#This Row],[Where do you work]],tblCountries[[Actual]:[Mapping]],2,FALSE)</f>
        <v>India</v>
      </c>
      <c r="L312" t="s">
        <v>25</v>
      </c>
      <c r="M312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313" spans="2:13" ht="15" customHeight="1">
      <c r="B313" t="s">
        <v>2316</v>
      </c>
      <c r="C313" s="1">
        <v>41055.059374999997</v>
      </c>
      <c r="D313" s="4">
        <v>125000</v>
      </c>
      <c r="E313">
        <v>125000</v>
      </c>
      <c r="F313" t="s">
        <v>6</v>
      </c>
      <c r="G313" s="8">
        <f>tblSalaries6[[#This Row],[clean Salary (in local currency)]]*VLOOKUP(tblSalaries6[[#This Row],[Currency]],tblXrate[],2,FALSE)</f>
        <v>125000</v>
      </c>
      <c r="H313" t="s">
        <v>388</v>
      </c>
      <c r="I313" t="s">
        <v>52</v>
      </c>
      <c r="J313" t="s">
        <v>15</v>
      </c>
      <c r="K313" t="str">
        <f>VLOOKUP(tblSalaries6[[#This Row],[Where do you work]],tblCountries[[Actual]:[Mapping]],2,FALSE)</f>
        <v>USA</v>
      </c>
      <c r="L313" t="s">
        <v>9</v>
      </c>
      <c r="M313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314" spans="2:13" ht="15" customHeight="1">
      <c r="B314" t="s">
        <v>2317</v>
      </c>
      <c r="C314" s="1">
        <v>41055.060023148151</v>
      </c>
      <c r="D314" s="4">
        <v>60000</v>
      </c>
      <c r="E314">
        <v>60000</v>
      </c>
      <c r="F314" t="s">
        <v>86</v>
      </c>
      <c r="G314" s="8">
        <f>tblSalaries6[[#This Row],[clean Salary (in local currency)]]*VLOOKUP(tblSalaries6[[#This Row],[Currency]],tblXrate[],2,FALSE)</f>
        <v>59001.691381819612</v>
      </c>
      <c r="H314" t="s">
        <v>389</v>
      </c>
      <c r="I314" t="s">
        <v>20</v>
      </c>
      <c r="J314" t="s">
        <v>88</v>
      </c>
      <c r="K314" t="str">
        <f>VLOOKUP(tblSalaries6[[#This Row],[Where do you work]],tblCountries[[Actual]:[Mapping]],2,FALSE)</f>
        <v>Canada</v>
      </c>
      <c r="L314" t="s">
        <v>13</v>
      </c>
      <c r="M314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315" spans="2:13" ht="15" customHeight="1">
      <c r="B315" t="s">
        <v>2318</v>
      </c>
      <c r="C315" s="1">
        <v>41055.060150462959</v>
      </c>
      <c r="D315" s="4" t="s">
        <v>390</v>
      </c>
      <c r="E315">
        <v>150000</v>
      </c>
      <c r="F315" t="s">
        <v>391</v>
      </c>
      <c r="G315" s="8">
        <f>tblSalaries6[[#This Row],[clean Salary (in local currency)]]*VLOOKUP(tblSalaries6[[#This Row],[Currency]],tblXrate[],2,FALSE)</f>
        <v>10956.982885192734</v>
      </c>
      <c r="H315" t="s">
        <v>392</v>
      </c>
      <c r="I315" t="s">
        <v>20</v>
      </c>
      <c r="J315" t="s">
        <v>166</v>
      </c>
      <c r="K315" t="str">
        <f>VLOOKUP(tblSalaries6[[#This Row],[Where do you work]],tblCountries[[Actual]:[Mapping]],2,FALSE)</f>
        <v>Mexico</v>
      </c>
      <c r="L315" t="s">
        <v>13</v>
      </c>
      <c r="M315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316" spans="2:13" ht="15" customHeight="1">
      <c r="B316" t="s">
        <v>2319</v>
      </c>
      <c r="C316" s="1">
        <v>41055.060324074075</v>
      </c>
      <c r="D316" s="4">
        <v>70000</v>
      </c>
      <c r="E316">
        <v>70000</v>
      </c>
      <c r="F316" t="s">
        <v>6</v>
      </c>
      <c r="G316" s="8">
        <f>tblSalaries6[[#This Row],[clean Salary (in local currency)]]*VLOOKUP(tblSalaries6[[#This Row],[Currency]],tblXrate[],2,FALSE)</f>
        <v>70000</v>
      </c>
      <c r="H316" t="s">
        <v>20</v>
      </c>
      <c r="I316" t="s">
        <v>20</v>
      </c>
      <c r="J316" t="s">
        <v>15</v>
      </c>
      <c r="K316" t="str">
        <f>VLOOKUP(tblSalaries6[[#This Row],[Where do you work]],tblCountries[[Actual]:[Mapping]],2,FALSE)</f>
        <v>USA</v>
      </c>
      <c r="L316" t="s">
        <v>18</v>
      </c>
      <c r="M316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317" spans="2:13" ht="15" customHeight="1">
      <c r="B317" t="s">
        <v>2320</v>
      </c>
      <c r="C317" s="1">
        <v>41055.06045138889</v>
      </c>
      <c r="D317" s="4">
        <v>400000</v>
      </c>
      <c r="E317">
        <v>400000</v>
      </c>
      <c r="F317" t="s">
        <v>6</v>
      </c>
      <c r="G317" s="8">
        <f>tblSalaries6[[#This Row],[clean Salary (in local currency)]]*VLOOKUP(tblSalaries6[[#This Row],[Currency]],tblXrate[],2,FALSE)</f>
        <v>400000</v>
      </c>
      <c r="H317" t="s">
        <v>393</v>
      </c>
      <c r="I317" t="s">
        <v>67</v>
      </c>
      <c r="J317" t="s">
        <v>15</v>
      </c>
      <c r="K317" t="str">
        <f>VLOOKUP(tblSalaries6[[#This Row],[Where do you work]],tblCountries[[Actual]:[Mapping]],2,FALSE)</f>
        <v>USA</v>
      </c>
      <c r="L317" t="s">
        <v>13</v>
      </c>
      <c r="M317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318" spans="2:13" ht="15" customHeight="1">
      <c r="B318" t="s">
        <v>2321</v>
      </c>
      <c r="C318" s="1">
        <v>41055.060717592591</v>
      </c>
      <c r="D318" s="4">
        <v>55</v>
      </c>
      <c r="E318">
        <v>55000</v>
      </c>
      <c r="F318" t="s">
        <v>6</v>
      </c>
      <c r="G318" s="8">
        <f>tblSalaries6[[#This Row],[clean Salary (in local currency)]]*VLOOKUP(tblSalaries6[[#This Row],[Currency]],tblXrate[],2,FALSE)</f>
        <v>55000</v>
      </c>
      <c r="H318" t="s">
        <v>207</v>
      </c>
      <c r="I318" t="s">
        <v>20</v>
      </c>
      <c r="J318" t="s">
        <v>15</v>
      </c>
      <c r="K318" t="str">
        <f>VLOOKUP(tblSalaries6[[#This Row],[Where do you work]],tblCountries[[Actual]:[Mapping]],2,FALSE)</f>
        <v>USA</v>
      </c>
      <c r="L318" t="s">
        <v>9</v>
      </c>
      <c r="M318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319" spans="2:13" ht="15" customHeight="1">
      <c r="B319" t="s">
        <v>2322</v>
      </c>
      <c r="C319" s="1">
        <v>41055.060752314814</v>
      </c>
      <c r="D319" s="4">
        <v>60000</v>
      </c>
      <c r="E319">
        <v>60000</v>
      </c>
      <c r="F319" t="s">
        <v>6</v>
      </c>
      <c r="G319" s="8">
        <f>tblSalaries6[[#This Row],[clean Salary (in local currency)]]*VLOOKUP(tblSalaries6[[#This Row],[Currency]],tblXrate[],2,FALSE)</f>
        <v>60000</v>
      </c>
      <c r="H319" t="s">
        <v>394</v>
      </c>
      <c r="I319" t="s">
        <v>20</v>
      </c>
      <c r="J319" t="s">
        <v>15</v>
      </c>
      <c r="K319" t="str">
        <f>VLOOKUP(tblSalaries6[[#This Row],[Where do you work]],tblCountries[[Actual]:[Mapping]],2,FALSE)</f>
        <v>USA</v>
      </c>
      <c r="L319" t="s">
        <v>9</v>
      </c>
      <c r="M319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320" spans="2:13" ht="15" customHeight="1">
      <c r="B320" t="s">
        <v>2323</v>
      </c>
      <c r="C320" s="1">
        <v>41055.060925925929</v>
      </c>
      <c r="D320" s="4" t="s">
        <v>395</v>
      </c>
      <c r="E320">
        <v>1000000</v>
      </c>
      <c r="F320" t="s">
        <v>40</v>
      </c>
      <c r="G320" s="8">
        <f>tblSalaries6[[#This Row],[clean Salary (in local currency)]]*VLOOKUP(tblSalaries6[[#This Row],[Currency]],tblXrate[],2,FALSE)</f>
        <v>17807.916687442568</v>
      </c>
      <c r="H320" t="s">
        <v>52</v>
      </c>
      <c r="I320" t="s">
        <v>52</v>
      </c>
      <c r="J320" t="s">
        <v>8</v>
      </c>
      <c r="K320" t="str">
        <f>VLOOKUP(tblSalaries6[[#This Row],[Where do you work]],tblCountries[[Actual]:[Mapping]],2,FALSE)</f>
        <v>India</v>
      </c>
      <c r="L320" t="s">
        <v>9</v>
      </c>
      <c r="M320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321" spans="2:13" ht="15" customHeight="1">
      <c r="B321" t="s">
        <v>2324</v>
      </c>
      <c r="C321" s="1">
        <v>41055.061018518521</v>
      </c>
      <c r="D321" s="4">
        <v>40000</v>
      </c>
      <c r="E321">
        <v>40000</v>
      </c>
      <c r="F321" t="s">
        <v>6</v>
      </c>
      <c r="G321" s="8">
        <f>tblSalaries6[[#This Row],[clean Salary (in local currency)]]*VLOOKUP(tblSalaries6[[#This Row],[Currency]],tblXrate[],2,FALSE)</f>
        <v>40000</v>
      </c>
      <c r="H321" t="s">
        <v>396</v>
      </c>
      <c r="I321" t="s">
        <v>52</v>
      </c>
      <c r="J321" t="s">
        <v>38</v>
      </c>
      <c r="K321" t="str">
        <f>VLOOKUP(tblSalaries6[[#This Row],[Where do you work]],tblCountries[[Actual]:[Mapping]],2,FALSE)</f>
        <v>Hungary</v>
      </c>
      <c r="L321" t="s">
        <v>9</v>
      </c>
      <c r="M321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322" spans="2:13" ht="15" customHeight="1">
      <c r="B322" t="s">
        <v>2325</v>
      </c>
      <c r="C322" s="1">
        <v>41055.061539351853</v>
      </c>
      <c r="D322" s="4">
        <v>137500</v>
      </c>
      <c r="E322">
        <v>137500</v>
      </c>
      <c r="F322" t="s">
        <v>6</v>
      </c>
      <c r="G322" s="8">
        <f>tblSalaries6[[#This Row],[clean Salary (in local currency)]]*VLOOKUP(tblSalaries6[[#This Row],[Currency]],tblXrate[],2,FALSE)</f>
        <v>137500</v>
      </c>
      <c r="H322" t="s">
        <v>397</v>
      </c>
      <c r="I322" t="s">
        <v>20</v>
      </c>
      <c r="J322" t="s">
        <v>15</v>
      </c>
      <c r="K322" t="str">
        <f>VLOOKUP(tblSalaries6[[#This Row],[Where do you work]],tblCountries[[Actual]:[Mapping]],2,FALSE)</f>
        <v>USA</v>
      </c>
      <c r="L322" t="s">
        <v>9</v>
      </c>
      <c r="M322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323" spans="2:13" ht="15" customHeight="1">
      <c r="B323" t="s">
        <v>2326</v>
      </c>
      <c r="C323" s="1">
        <v>41055.062175925923</v>
      </c>
      <c r="D323" s="4" t="s">
        <v>398</v>
      </c>
      <c r="E323">
        <v>4545</v>
      </c>
      <c r="F323" t="s">
        <v>6</v>
      </c>
      <c r="G323" s="8">
        <f>tblSalaries6[[#This Row],[clean Salary (in local currency)]]*VLOOKUP(tblSalaries6[[#This Row],[Currency]],tblXrate[],2,FALSE)</f>
        <v>4545</v>
      </c>
      <c r="H323" t="s">
        <v>399</v>
      </c>
      <c r="I323" t="s">
        <v>20</v>
      </c>
      <c r="J323" t="s">
        <v>111</v>
      </c>
      <c r="K323" t="str">
        <f>VLOOKUP(tblSalaries6[[#This Row],[Where do you work]],tblCountries[[Actual]:[Mapping]],2,FALSE)</f>
        <v>Brasil</v>
      </c>
      <c r="L323" t="s">
        <v>13</v>
      </c>
      <c r="M323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324" spans="2:13" ht="15" customHeight="1">
      <c r="B324" t="s">
        <v>2327</v>
      </c>
      <c r="C324" s="1">
        <v>41055.0622337963</v>
      </c>
      <c r="D324" s="4" t="s">
        <v>400</v>
      </c>
      <c r="E324">
        <v>29000</v>
      </c>
      <c r="F324" t="s">
        <v>69</v>
      </c>
      <c r="G324" s="8">
        <f>tblSalaries6[[#This Row],[clean Salary (in local currency)]]*VLOOKUP(tblSalaries6[[#This Row],[Currency]],tblXrate[],2,FALSE)</f>
        <v>45709.169889951241</v>
      </c>
      <c r="H324" t="s">
        <v>401</v>
      </c>
      <c r="I324" t="s">
        <v>20</v>
      </c>
      <c r="J324" t="s">
        <v>71</v>
      </c>
      <c r="K324" t="str">
        <f>VLOOKUP(tblSalaries6[[#This Row],[Where do you work]],tblCountries[[Actual]:[Mapping]],2,FALSE)</f>
        <v>UK</v>
      </c>
      <c r="L324" t="s">
        <v>9</v>
      </c>
      <c r="M324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325" spans="2:13" ht="15" customHeight="1">
      <c r="B325" t="s">
        <v>2328</v>
      </c>
      <c r="C325" s="1">
        <v>41055.062638888892</v>
      </c>
      <c r="D325" s="4">
        <v>47000</v>
      </c>
      <c r="E325">
        <v>47000</v>
      </c>
      <c r="F325" t="s">
        <v>6</v>
      </c>
      <c r="G325" s="8">
        <f>tblSalaries6[[#This Row],[clean Salary (in local currency)]]*VLOOKUP(tblSalaries6[[#This Row],[Currency]],tblXrate[],2,FALSE)</f>
        <v>47000</v>
      </c>
      <c r="H325" t="s">
        <v>402</v>
      </c>
      <c r="I325" t="s">
        <v>67</v>
      </c>
      <c r="J325" t="s">
        <v>15</v>
      </c>
      <c r="K325" t="str">
        <f>VLOOKUP(tblSalaries6[[#This Row],[Where do you work]],tblCountries[[Actual]:[Mapping]],2,FALSE)</f>
        <v>USA</v>
      </c>
      <c r="L325" t="s">
        <v>9</v>
      </c>
      <c r="M325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326" spans="2:13" ht="15" customHeight="1">
      <c r="B326" t="s">
        <v>2329</v>
      </c>
      <c r="C326" s="1">
        <v>41055.062951388885</v>
      </c>
      <c r="D326" s="4">
        <v>65000</v>
      </c>
      <c r="E326">
        <v>65000</v>
      </c>
      <c r="F326" t="s">
        <v>6</v>
      </c>
      <c r="G326" s="8">
        <f>tblSalaries6[[#This Row],[clean Salary (in local currency)]]*VLOOKUP(tblSalaries6[[#This Row],[Currency]],tblXrate[],2,FALSE)</f>
        <v>65000</v>
      </c>
      <c r="H326" t="s">
        <v>42</v>
      </c>
      <c r="I326" t="s">
        <v>20</v>
      </c>
      <c r="J326" t="s">
        <v>15</v>
      </c>
      <c r="K326" t="str">
        <f>VLOOKUP(tblSalaries6[[#This Row],[Where do you work]],tblCountries[[Actual]:[Mapping]],2,FALSE)</f>
        <v>USA</v>
      </c>
      <c r="L326" t="s">
        <v>13</v>
      </c>
      <c r="M326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327" spans="2:13" ht="15" customHeight="1">
      <c r="B327" t="s">
        <v>2330</v>
      </c>
      <c r="C327" s="1">
        <v>41055.063148148147</v>
      </c>
      <c r="D327" s="4" t="s">
        <v>403</v>
      </c>
      <c r="E327">
        <v>456000</v>
      </c>
      <c r="F327" t="s">
        <v>3951</v>
      </c>
      <c r="G327" s="8">
        <f>tblSalaries6[[#This Row],[clean Salary (in local currency)]]*VLOOKUP(tblSalaries6[[#This Row],[Currency]],tblXrate[],2,FALSE)</f>
        <v>10809.503829551191</v>
      </c>
      <c r="H327" t="s">
        <v>404</v>
      </c>
      <c r="I327" t="s">
        <v>3999</v>
      </c>
      <c r="J327" t="s">
        <v>347</v>
      </c>
      <c r="K327" t="str">
        <f>VLOOKUP(tblSalaries6[[#This Row],[Where do you work]],tblCountries[[Actual]:[Mapping]],2,FALSE)</f>
        <v>Philippines</v>
      </c>
      <c r="L327" t="s">
        <v>9</v>
      </c>
      <c r="M327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328" spans="2:13" ht="15" customHeight="1">
      <c r="B328" t="s">
        <v>2331</v>
      </c>
      <c r="C328" s="1">
        <v>41055.06349537037</v>
      </c>
      <c r="D328" s="4">
        <v>92000</v>
      </c>
      <c r="E328">
        <v>92000</v>
      </c>
      <c r="F328" t="s">
        <v>6</v>
      </c>
      <c r="G328" s="8">
        <f>tblSalaries6[[#This Row],[clean Salary (in local currency)]]*VLOOKUP(tblSalaries6[[#This Row],[Currency]],tblXrate[],2,FALSE)</f>
        <v>92000</v>
      </c>
      <c r="H328" t="s">
        <v>405</v>
      </c>
      <c r="I328" t="s">
        <v>52</v>
      </c>
      <c r="J328" t="s">
        <v>15</v>
      </c>
      <c r="K328" t="str">
        <f>VLOOKUP(tblSalaries6[[#This Row],[Where do you work]],tblCountries[[Actual]:[Mapping]],2,FALSE)</f>
        <v>USA</v>
      </c>
      <c r="L328" t="s">
        <v>9</v>
      </c>
      <c r="M328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329" spans="2:13" ht="15" customHeight="1">
      <c r="B329" t="s">
        <v>2332</v>
      </c>
      <c r="C329" s="1">
        <v>41055.063680555555</v>
      </c>
      <c r="D329" s="4" t="s">
        <v>406</v>
      </c>
      <c r="E329">
        <v>22000</v>
      </c>
      <c r="F329" t="s">
        <v>6</v>
      </c>
      <c r="G329" s="8">
        <f>tblSalaries6[[#This Row],[clean Salary (in local currency)]]*VLOOKUP(tblSalaries6[[#This Row],[Currency]],tblXrate[],2,FALSE)</f>
        <v>22000</v>
      </c>
      <c r="H329" t="s">
        <v>407</v>
      </c>
      <c r="I329" t="s">
        <v>52</v>
      </c>
      <c r="J329" t="s">
        <v>166</v>
      </c>
      <c r="K329" t="str">
        <f>VLOOKUP(tblSalaries6[[#This Row],[Where do you work]],tblCountries[[Actual]:[Mapping]],2,FALSE)</f>
        <v>Mexico</v>
      </c>
      <c r="L329" t="s">
        <v>9</v>
      </c>
      <c r="M329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330" spans="2:13" ht="15" customHeight="1">
      <c r="B330" t="s">
        <v>2333</v>
      </c>
      <c r="C330" s="1">
        <v>41055.06386574074</v>
      </c>
      <c r="D330" s="4">
        <v>108000</v>
      </c>
      <c r="E330">
        <v>108000</v>
      </c>
      <c r="F330" t="s">
        <v>6</v>
      </c>
      <c r="G330" s="8">
        <f>tblSalaries6[[#This Row],[clean Salary (in local currency)]]*VLOOKUP(tblSalaries6[[#This Row],[Currency]],tblXrate[],2,FALSE)</f>
        <v>108000</v>
      </c>
      <c r="H330" t="s">
        <v>408</v>
      </c>
      <c r="I330" t="s">
        <v>52</v>
      </c>
      <c r="J330" t="s">
        <v>15</v>
      </c>
      <c r="K330" t="str">
        <f>VLOOKUP(tblSalaries6[[#This Row],[Where do you work]],tblCountries[[Actual]:[Mapping]],2,FALSE)</f>
        <v>USA</v>
      </c>
      <c r="L330" t="s">
        <v>18</v>
      </c>
      <c r="M330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331" spans="2:13" ht="15" customHeight="1">
      <c r="B331" t="s">
        <v>2334</v>
      </c>
      <c r="C331" s="1">
        <v>41055.063981481479</v>
      </c>
      <c r="D331" s="4">
        <v>61000</v>
      </c>
      <c r="E331">
        <v>61000</v>
      </c>
      <c r="F331" t="s">
        <v>6</v>
      </c>
      <c r="G331" s="8">
        <f>tblSalaries6[[#This Row],[clean Salary (in local currency)]]*VLOOKUP(tblSalaries6[[#This Row],[Currency]],tblXrate[],2,FALSE)</f>
        <v>61000</v>
      </c>
      <c r="H331" t="s">
        <v>153</v>
      </c>
      <c r="I331" t="s">
        <v>20</v>
      </c>
      <c r="J331" t="s">
        <v>15</v>
      </c>
      <c r="K331" t="str">
        <f>VLOOKUP(tblSalaries6[[#This Row],[Where do you work]],tblCountries[[Actual]:[Mapping]],2,FALSE)</f>
        <v>USA</v>
      </c>
      <c r="L331" t="s">
        <v>25</v>
      </c>
      <c r="M331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332" spans="2:13" ht="15" customHeight="1">
      <c r="B332" t="s">
        <v>2335</v>
      </c>
      <c r="C332" s="1">
        <v>41055.064050925925</v>
      </c>
      <c r="D332" s="4" t="s">
        <v>409</v>
      </c>
      <c r="E332">
        <v>65000</v>
      </c>
      <c r="F332" t="s">
        <v>86</v>
      </c>
      <c r="G332" s="8">
        <f>tblSalaries6[[#This Row],[clean Salary (in local currency)]]*VLOOKUP(tblSalaries6[[#This Row],[Currency]],tblXrate[],2,FALSE)</f>
        <v>63918.498996971248</v>
      </c>
      <c r="H332" t="s">
        <v>410</v>
      </c>
      <c r="I332" t="s">
        <v>52</v>
      </c>
      <c r="J332" t="s">
        <v>109</v>
      </c>
      <c r="K332" t="str">
        <f>VLOOKUP(tblSalaries6[[#This Row],[Where do you work]],tblCountries[[Actual]:[Mapping]],2,FALSE)</f>
        <v>Canada</v>
      </c>
      <c r="L332" t="s">
        <v>18</v>
      </c>
      <c r="M332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333" spans="2:13" ht="15" customHeight="1">
      <c r="B333" t="s">
        <v>2336</v>
      </c>
      <c r="C333" s="1">
        <v>41055.064189814817</v>
      </c>
      <c r="D333" s="4">
        <v>50000</v>
      </c>
      <c r="E333">
        <v>50000</v>
      </c>
      <c r="F333" t="s">
        <v>6</v>
      </c>
      <c r="G333" s="8">
        <f>tblSalaries6[[#This Row],[clean Salary (in local currency)]]*VLOOKUP(tblSalaries6[[#This Row],[Currency]],tblXrate[],2,FALSE)</f>
        <v>50000</v>
      </c>
      <c r="H333" t="s">
        <v>411</v>
      </c>
      <c r="I333" t="s">
        <v>20</v>
      </c>
      <c r="J333" t="s">
        <v>15</v>
      </c>
      <c r="K333" t="str">
        <f>VLOOKUP(tblSalaries6[[#This Row],[Where do you work]],tblCountries[[Actual]:[Mapping]],2,FALSE)</f>
        <v>USA</v>
      </c>
      <c r="L333" t="s">
        <v>13</v>
      </c>
      <c r="M333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334" spans="2:13" ht="15" customHeight="1">
      <c r="B334" t="s">
        <v>2337</v>
      </c>
      <c r="C334" s="1">
        <v>41055.064618055556</v>
      </c>
      <c r="D334" s="4">
        <v>150000</v>
      </c>
      <c r="E334">
        <v>150000</v>
      </c>
      <c r="F334" t="s">
        <v>6</v>
      </c>
      <c r="G334" s="8">
        <f>tblSalaries6[[#This Row],[clean Salary (in local currency)]]*VLOOKUP(tblSalaries6[[#This Row],[Currency]],tblXrate[],2,FALSE)</f>
        <v>150000</v>
      </c>
      <c r="H334" t="s">
        <v>412</v>
      </c>
      <c r="I334" t="s">
        <v>310</v>
      </c>
      <c r="J334" t="s">
        <v>15</v>
      </c>
      <c r="K334" t="str">
        <f>VLOOKUP(tblSalaries6[[#This Row],[Where do you work]],tblCountries[[Actual]:[Mapping]],2,FALSE)</f>
        <v>USA</v>
      </c>
      <c r="L334" t="s">
        <v>13</v>
      </c>
      <c r="M334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335" spans="2:13" ht="15" customHeight="1">
      <c r="B335" t="s">
        <v>2338</v>
      </c>
      <c r="C335" s="1">
        <v>41055.065011574072</v>
      </c>
      <c r="D335" s="4" t="s">
        <v>413</v>
      </c>
      <c r="E335">
        <v>400000</v>
      </c>
      <c r="F335" t="s">
        <v>40</v>
      </c>
      <c r="G335" s="8">
        <f>tblSalaries6[[#This Row],[clean Salary (in local currency)]]*VLOOKUP(tblSalaries6[[#This Row],[Currency]],tblXrate[],2,FALSE)</f>
        <v>7123.1666749770275</v>
      </c>
      <c r="H335" t="s">
        <v>414</v>
      </c>
      <c r="I335" t="s">
        <v>20</v>
      </c>
      <c r="J335" t="s">
        <v>8</v>
      </c>
      <c r="K335" t="str">
        <f>VLOOKUP(tblSalaries6[[#This Row],[Where do you work]],tblCountries[[Actual]:[Mapping]],2,FALSE)</f>
        <v>India</v>
      </c>
      <c r="L335" t="s">
        <v>9</v>
      </c>
      <c r="M335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336" spans="2:13" ht="15" customHeight="1">
      <c r="B336" t="s">
        <v>2339</v>
      </c>
      <c r="C336" s="1">
        <v>41055.065104166664</v>
      </c>
      <c r="D336" s="4">
        <v>150000</v>
      </c>
      <c r="E336">
        <v>150000</v>
      </c>
      <c r="F336" t="s">
        <v>6</v>
      </c>
      <c r="G336" s="8">
        <f>tblSalaries6[[#This Row],[clean Salary (in local currency)]]*VLOOKUP(tblSalaries6[[#This Row],[Currency]],tblXrate[],2,FALSE)</f>
        <v>150000</v>
      </c>
      <c r="H336" t="s">
        <v>415</v>
      </c>
      <c r="I336" t="s">
        <v>52</v>
      </c>
      <c r="J336" t="s">
        <v>416</v>
      </c>
      <c r="K336" t="str">
        <f>VLOOKUP(tblSalaries6[[#This Row],[Where do you work]],tblCountries[[Actual]:[Mapping]],2,FALSE)</f>
        <v>Israel</v>
      </c>
      <c r="L336" t="s">
        <v>9</v>
      </c>
      <c r="M336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337" spans="2:13" ht="15" customHeight="1">
      <c r="B337" t="s">
        <v>2340</v>
      </c>
      <c r="C337" s="1">
        <v>41055.065925925926</v>
      </c>
      <c r="D337" s="4">
        <v>45000</v>
      </c>
      <c r="E337">
        <v>45000</v>
      </c>
      <c r="F337" t="s">
        <v>6</v>
      </c>
      <c r="G337" s="8">
        <f>tblSalaries6[[#This Row],[clean Salary (in local currency)]]*VLOOKUP(tblSalaries6[[#This Row],[Currency]],tblXrate[],2,FALSE)</f>
        <v>45000</v>
      </c>
      <c r="H337" t="s">
        <v>417</v>
      </c>
      <c r="I337" t="s">
        <v>67</v>
      </c>
      <c r="J337" t="s">
        <v>15</v>
      </c>
      <c r="K337" t="str">
        <f>VLOOKUP(tblSalaries6[[#This Row],[Where do you work]],tblCountries[[Actual]:[Mapping]],2,FALSE)</f>
        <v>USA</v>
      </c>
      <c r="L337" t="s">
        <v>9</v>
      </c>
      <c r="M337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338" spans="2:13" ht="15" customHeight="1">
      <c r="B338" t="s">
        <v>2341</v>
      </c>
      <c r="C338" s="1">
        <v>41055.065995370373</v>
      </c>
      <c r="D338" s="4">
        <v>135000</v>
      </c>
      <c r="E338">
        <v>135000</v>
      </c>
      <c r="F338" t="s">
        <v>6</v>
      </c>
      <c r="G338" s="8">
        <f>tblSalaries6[[#This Row],[clean Salary (in local currency)]]*VLOOKUP(tblSalaries6[[#This Row],[Currency]],tblXrate[],2,FALSE)</f>
        <v>135000</v>
      </c>
      <c r="H338" t="s">
        <v>418</v>
      </c>
      <c r="I338" t="s">
        <v>52</v>
      </c>
      <c r="J338" t="s">
        <v>15</v>
      </c>
      <c r="K338" t="str">
        <f>VLOOKUP(tblSalaries6[[#This Row],[Where do you work]],tblCountries[[Actual]:[Mapping]],2,FALSE)</f>
        <v>USA</v>
      </c>
      <c r="L338" t="s">
        <v>13</v>
      </c>
      <c r="M338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339" spans="2:13" ht="15" customHeight="1">
      <c r="B339" t="s">
        <v>2342</v>
      </c>
      <c r="C339" s="1">
        <v>41055.066180555557</v>
      </c>
      <c r="D339" s="4" t="s">
        <v>419</v>
      </c>
      <c r="E339">
        <v>360000</v>
      </c>
      <c r="F339" t="s">
        <v>40</v>
      </c>
      <c r="G339" s="8">
        <f>tblSalaries6[[#This Row],[clean Salary (in local currency)]]*VLOOKUP(tblSalaries6[[#This Row],[Currency]],tblXrate[],2,FALSE)</f>
        <v>6410.8500074793246</v>
      </c>
      <c r="H339" t="s">
        <v>420</v>
      </c>
      <c r="I339" t="s">
        <v>20</v>
      </c>
      <c r="J339" t="s">
        <v>8</v>
      </c>
      <c r="K339" t="str">
        <f>VLOOKUP(tblSalaries6[[#This Row],[Where do you work]],tblCountries[[Actual]:[Mapping]],2,FALSE)</f>
        <v>India</v>
      </c>
      <c r="L339" t="s">
        <v>18</v>
      </c>
      <c r="M339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340" spans="2:13" ht="15" customHeight="1">
      <c r="B340" t="s">
        <v>2343</v>
      </c>
      <c r="C340" s="1">
        <v>41055.066377314812</v>
      </c>
      <c r="D340" s="4">
        <v>29000</v>
      </c>
      <c r="E340">
        <v>29000</v>
      </c>
      <c r="F340" t="s">
        <v>6</v>
      </c>
      <c r="G340" s="8">
        <f>tblSalaries6[[#This Row],[clean Salary (in local currency)]]*VLOOKUP(tblSalaries6[[#This Row],[Currency]],tblXrate[],2,FALSE)</f>
        <v>29000</v>
      </c>
      <c r="H340" t="s">
        <v>421</v>
      </c>
      <c r="I340" t="s">
        <v>52</v>
      </c>
      <c r="J340" t="s">
        <v>15</v>
      </c>
      <c r="K340" t="str">
        <f>VLOOKUP(tblSalaries6[[#This Row],[Where do you work]],tblCountries[[Actual]:[Mapping]],2,FALSE)</f>
        <v>USA</v>
      </c>
      <c r="L340" t="s">
        <v>9</v>
      </c>
      <c r="M340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341" spans="2:13" ht="15" customHeight="1">
      <c r="B341" t="s">
        <v>2344</v>
      </c>
      <c r="C341" s="1">
        <v>41055.067743055559</v>
      </c>
      <c r="D341" s="4">
        <v>13000</v>
      </c>
      <c r="E341">
        <v>13000</v>
      </c>
      <c r="F341" t="s">
        <v>6</v>
      </c>
      <c r="G341" s="8">
        <f>tblSalaries6[[#This Row],[clean Salary (in local currency)]]*VLOOKUP(tblSalaries6[[#This Row],[Currency]],tblXrate[],2,FALSE)</f>
        <v>13000</v>
      </c>
      <c r="H341" t="s">
        <v>422</v>
      </c>
      <c r="I341" t="s">
        <v>52</v>
      </c>
      <c r="J341" t="s">
        <v>8</v>
      </c>
      <c r="K341" t="str">
        <f>VLOOKUP(tblSalaries6[[#This Row],[Where do you work]],tblCountries[[Actual]:[Mapping]],2,FALSE)</f>
        <v>India</v>
      </c>
      <c r="L341" t="s">
        <v>13</v>
      </c>
      <c r="M341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342" spans="2:13" ht="15" customHeight="1">
      <c r="B342" t="s">
        <v>2345</v>
      </c>
      <c r="C342" s="1">
        <v>41055.068124999998</v>
      </c>
      <c r="D342" s="4" t="s">
        <v>423</v>
      </c>
      <c r="E342">
        <v>63000</v>
      </c>
      <c r="F342" t="s">
        <v>6</v>
      </c>
      <c r="G342" s="8">
        <f>tblSalaries6[[#This Row],[clean Salary (in local currency)]]*VLOOKUP(tblSalaries6[[#This Row],[Currency]],tblXrate[],2,FALSE)</f>
        <v>63000</v>
      </c>
      <c r="H342" t="s">
        <v>108</v>
      </c>
      <c r="I342" t="s">
        <v>20</v>
      </c>
      <c r="J342" t="s">
        <v>15</v>
      </c>
      <c r="K342" t="str">
        <f>VLOOKUP(tblSalaries6[[#This Row],[Where do you work]],tblCountries[[Actual]:[Mapping]],2,FALSE)</f>
        <v>USA</v>
      </c>
      <c r="L342" t="s">
        <v>13</v>
      </c>
      <c r="M342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343" spans="2:13" ht="15" customHeight="1">
      <c r="B343" t="s">
        <v>2346</v>
      </c>
      <c r="C343" s="1">
        <v>41055.068124999998</v>
      </c>
      <c r="D343" s="4">
        <v>95000</v>
      </c>
      <c r="E343">
        <v>95000</v>
      </c>
      <c r="F343" t="s">
        <v>6</v>
      </c>
      <c r="G343" s="8">
        <f>tblSalaries6[[#This Row],[clean Salary (in local currency)]]*VLOOKUP(tblSalaries6[[#This Row],[Currency]],tblXrate[],2,FALSE)</f>
        <v>95000</v>
      </c>
      <c r="H343" t="s">
        <v>424</v>
      </c>
      <c r="I343" t="s">
        <v>20</v>
      </c>
      <c r="J343" t="s">
        <v>15</v>
      </c>
      <c r="K343" t="str">
        <f>VLOOKUP(tblSalaries6[[#This Row],[Where do you work]],tblCountries[[Actual]:[Mapping]],2,FALSE)</f>
        <v>USA</v>
      </c>
      <c r="L343" t="s">
        <v>9</v>
      </c>
      <c r="M343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344" spans="2:13" ht="15" customHeight="1">
      <c r="B344" t="s">
        <v>2347</v>
      </c>
      <c r="C344" s="1">
        <v>41055.068645833337</v>
      </c>
      <c r="D344" s="4" t="s">
        <v>426</v>
      </c>
      <c r="E344">
        <v>100000</v>
      </c>
      <c r="F344" t="s">
        <v>6</v>
      </c>
      <c r="G344" s="8">
        <f>tblSalaries6[[#This Row],[clean Salary (in local currency)]]*VLOOKUP(tblSalaries6[[#This Row],[Currency]],tblXrate[],2,FALSE)</f>
        <v>100000</v>
      </c>
      <c r="H344" t="s">
        <v>427</v>
      </c>
      <c r="I344" t="s">
        <v>20</v>
      </c>
      <c r="J344" t="s">
        <v>71</v>
      </c>
      <c r="K344" t="str">
        <f>VLOOKUP(tblSalaries6[[#This Row],[Where do you work]],tblCountries[[Actual]:[Mapping]],2,FALSE)</f>
        <v>UK</v>
      </c>
      <c r="L344" t="s">
        <v>9</v>
      </c>
      <c r="M344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345" spans="2:13" ht="15" customHeight="1">
      <c r="B345" t="s">
        <v>2348</v>
      </c>
      <c r="C345" s="1">
        <v>41055.069178240738</v>
      </c>
      <c r="D345" s="4" t="s">
        <v>428</v>
      </c>
      <c r="E345">
        <v>3800</v>
      </c>
      <c r="F345" t="s">
        <v>6</v>
      </c>
      <c r="G345" s="8">
        <f>tblSalaries6[[#This Row],[clean Salary (in local currency)]]*VLOOKUP(tblSalaries6[[#This Row],[Currency]],tblXrate[],2,FALSE)</f>
        <v>3800</v>
      </c>
      <c r="H345" t="s">
        <v>429</v>
      </c>
      <c r="I345" t="s">
        <v>3999</v>
      </c>
      <c r="J345" t="s">
        <v>8</v>
      </c>
      <c r="K345" t="str">
        <f>VLOOKUP(tblSalaries6[[#This Row],[Where do you work]],tblCountries[[Actual]:[Mapping]],2,FALSE)</f>
        <v>India</v>
      </c>
      <c r="L345" t="s">
        <v>9</v>
      </c>
      <c r="M345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346" spans="2:13" ht="15" customHeight="1">
      <c r="B346" t="s">
        <v>2349</v>
      </c>
      <c r="C346" s="1">
        <v>41055.069502314815</v>
      </c>
      <c r="D346" s="4">
        <v>950</v>
      </c>
      <c r="E346">
        <v>11400</v>
      </c>
      <c r="F346" t="s">
        <v>6</v>
      </c>
      <c r="G346" s="8">
        <f>tblSalaries6[[#This Row],[clean Salary (in local currency)]]*VLOOKUP(tblSalaries6[[#This Row],[Currency]],tblXrate[],2,FALSE)</f>
        <v>11400</v>
      </c>
      <c r="H346" t="s">
        <v>430</v>
      </c>
      <c r="I346" t="s">
        <v>356</v>
      </c>
      <c r="J346" t="s">
        <v>143</v>
      </c>
      <c r="K346" t="str">
        <f>VLOOKUP(tblSalaries6[[#This Row],[Where do you work]],tblCountries[[Actual]:[Mapping]],2,FALSE)</f>
        <v>Brazil</v>
      </c>
      <c r="L346" t="s">
        <v>9</v>
      </c>
      <c r="M346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347" spans="2:13" ht="15" customHeight="1">
      <c r="B347" t="s">
        <v>2350</v>
      </c>
      <c r="C347" s="1">
        <v>41055.069652777776</v>
      </c>
      <c r="D347" s="4">
        <v>56000</v>
      </c>
      <c r="E347">
        <v>56000</v>
      </c>
      <c r="F347" t="s">
        <v>86</v>
      </c>
      <c r="G347" s="8">
        <f>tblSalaries6[[#This Row],[clean Salary (in local currency)]]*VLOOKUP(tblSalaries6[[#This Row],[Currency]],tblXrate[],2,FALSE)</f>
        <v>55068.245289698301</v>
      </c>
      <c r="H347" t="s">
        <v>431</v>
      </c>
      <c r="I347" t="s">
        <v>20</v>
      </c>
      <c r="J347" t="s">
        <v>88</v>
      </c>
      <c r="K347" t="str">
        <f>VLOOKUP(tblSalaries6[[#This Row],[Where do you work]],tblCountries[[Actual]:[Mapping]],2,FALSE)</f>
        <v>Canada</v>
      </c>
      <c r="L347" t="s">
        <v>9</v>
      </c>
      <c r="M347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348" spans="2:13" ht="15" customHeight="1">
      <c r="B348" t="s">
        <v>2351</v>
      </c>
      <c r="C348" s="1">
        <v>41055.069768518515</v>
      </c>
      <c r="D348" s="4">
        <v>53000</v>
      </c>
      <c r="E348">
        <v>53000</v>
      </c>
      <c r="F348" t="s">
        <v>6</v>
      </c>
      <c r="G348" s="8">
        <f>tblSalaries6[[#This Row],[clean Salary (in local currency)]]*VLOOKUP(tblSalaries6[[#This Row],[Currency]],tblXrate[],2,FALSE)</f>
        <v>53000</v>
      </c>
      <c r="H348" t="s">
        <v>432</v>
      </c>
      <c r="I348" t="s">
        <v>52</v>
      </c>
      <c r="J348" t="s">
        <v>15</v>
      </c>
      <c r="K348" t="str">
        <f>VLOOKUP(tblSalaries6[[#This Row],[Where do you work]],tblCountries[[Actual]:[Mapping]],2,FALSE)</f>
        <v>USA</v>
      </c>
      <c r="L348" t="s">
        <v>18</v>
      </c>
      <c r="M348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349" spans="2:13" ht="15" customHeight="1">
      <c r="B349" t="s">
        <v>2352</v>
      </c>
      <c r="C349" s="1">
        <v>41055.070034722223</v>
      </c>
      <c r="D349" s="4">
        <v>130000</v>
      </c>
      <c r="E349">
        <v>130000</v>
      </c>
      <c r="F349" t="s">
        <v>6</v>
      </c>
      <c r="G349" s="8">
        <f>tblSalaries6[[#This Row],[clean Salary (in local currency)]]*VLOOKUP(tblSalaries6[[#This Row],[Currency]],tblXrate[],2,FALSE)</f>
        <v>130000</v>
      </c>
      <c r="H349" t="s">
        <v>433</v>
      </c>
      <c r="I349" t="s">
        <v>279</v>
      </c>
      <c r="J349" t="s">
        <v>15</v>
      </c>
      <c r="K349" t="str">
        <f>VLOOKUP(tblSalaries6[[#This Row],[Where do you work]],tblCountries[[Actual]:[Mapping]],2,FALSE)</f>
        <v>USA</v>
      </c>
      <c r="L349" t="s">
        <v>9</v>
      </c>
      <c r="M349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350" spans="2:13" ht="15" customHeight="1">
      <c r="B350" t="s">
        <v>2353</v>
      </c>
      <c r="C350" s="1">
        <v>41055.070509259262</v>
      </c>
      <c r="D350" s="4" t="s">
        <v>434</v>
      </c>
      <c r="E350">
        <v>370000</v>
      </c>
      <c r="F350" t="s">
        <v>40</v>
      </c>
      <c r="G350" s="8">
        <f>tblSalaries6[[#This Row],[clean Salary (in local currency)]]*VLOOKUP(tblSalaries6[[#This Row],[Currency]],tblXrate[],2,FALSE)</f>
        <v>6588.9291743537506</v>
      </c>
      <c r="H350" t="s">
        <v>435</v>
      </c>
      <c r="I350" t="s">
        <v>20</v>
      </c>
      <c r="J350" t="s">
        <v>8</v>
      </c>
      <c r="K350" t="str">
        <f>VLOOKUP(tblSalaries6[[#This Row],[Where do you work]],tblCountries[[Actual]:[Mapping]],2,FALSE)</f>
        <v>India</v>
      </c>
      <c r="L350" t="s">
        <v>13</v>
      </c>
      <c r="M350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351" spans="2:13" ht="15" customHeight="1">
      <c r="B351" t="s">
        <v>2354</v>
      </c>
      <c r="C351" s="1">
        <v>41055.070752314816</v>
      </c>
      <c r="D351" s="4">
        <v>160000</v>
      </c>
      <c r="E351">
        <v>160000</v>
      </c>
      <c r="F351" t="s">
        <v>86</v>
      </c>
      <c r="G351" s="8">
        <f>tblSalaries6[[#This Row],[clean Salary (in local currency)]]*VLOOKUP(tblSalaries6[[#This Row],[Currency]],tblXrate[],2,FALSE)</f>
        <v>157337.8436848523</v>
      </c>
      <c r="H351" t="s">
        <v>356</v>
      </c>
      <c r="I351" t="s">
        <v>356</v>
      </c>
      <c r="J351" t="s">
        <v>88</v>
      </c>
      <c r="K351" t="str">
        <f>VLOOKUP(tblSalaries6[[#This Row],[Where do you work]],tblCountries[[Actual]:[Mapping]],2,FALSE)</f>
        <v>Canada</v>
      </c>
      <c r="L351" t="s">
        <v>18</v>
      </c>
      <c r="M351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352" spans="2:13" ht="15" customHeight="1">
      <c r="B352" t="s">
        <v>2355</v>
      </c>
      <c r="C352" s="1">
        <v>41055.070763888885</v>
      </c>
      <c r="D352" s="4">
        <v>44200</v>
      </c>
      <c r="E352">
        <v>44200</v>
      </c>
      <c r="F352" t="s">
        <v>6</v>
      </c>
      <c r="G352" s="8">
        <f>tblSalaries6[[#This Row],[clean Salary (in local currency)]]*VLOOKUP(tblSalaries6[[#This Row],[Currency]],tblXrate[],2,FALSE)</f>
        <v>44200</v>
      </c>
      <c r="H352" t="s">
        <v>436</v>
      </c>
      <c r="I352" t="s">
        <v>20</v>
      </c>
      <c r="J352" t="s">
        <v>15</v>
      </c>
      <c r="K352" t="str">
        <f>VLOOKUP(tblSalaries6[[#This Row],[Where do you work]],tblCountries[[Actual]:[Mapping]],2,FALSE)</f>
        <v>USA</v>
      </c>
      <c r="L352" t="s">
        <v>13</v>
      </c>
      <c r="M352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353" spans="2:13" ht="15" customHeight="1">
      <c r="B353" t="s">
        <v>2356</v>
      </c>
      <c r="C353" s="1">
        <v>41055.070914351854</v>
      </c>
      <c r="D353" s="4">
        <v>56000</v>
      </c>
      <c r="E353">
        <v>56000</v>
      </c>
      <c r="F353" t="s">
        <v>6</v>
      </c>
      <c r="G353" s="8">
        <f>tblSalaries6[[#This Row],[clean Salary (in local currency)]]*VLOOKUP(tblSalaries6[[#This Row],[Currency]],tblXrate[],2,FALSE)</f>
        <v>56000</v>
      </c>
      <c r="H353" t="s">
        <v>437</v>
      </c>
      <c r="I353" t="s">
        <v>52</v>
      </c>
      <c r="J353" t="s">
        <v>15</v>
      </c>
      <c r="K353" t="str">
        <f>VLOOKUP(tblSalaries6[[#This Row],[Where do you work]],tblCountries[[Actual]:[Mapping]],2,FALSE)</f>
        <v>USA</v>
      </c>
      <c r="L353" t="s">
        <v>18</v>
      </c>
      <c r="M353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354" spans="2:13" ht="15" customHeight="1">
      <c r="B354" t="s">
        <v>2357</v>
      </c>
      <c r="C354" s="1">
        <v>41055.071145833332</v>
      </c>
      <c r="D354" s="4">
        <v>72500</v>
      </c>
      <c r="E354">
        <v>72500</v>
      </c>
      <c r="F354" t="s">
        <v>6</v>
      </c>
      <c r="G354" s="8">
        <f>tblSalaries6[[#This Row],[clean Salary (in local currency)]]*VLOOKUP(tblSalaries6[[#This Row],[Currency]],tblXrate[],2,FALSE)</f>
        <v>72500</v>
      </c>
      <c r="H354" t="s">
        <v>438</v>
      </c>
      <c r="I354" t="s">
        <v>279</v>
      </c>
      <c r="J354" t="s">
        <v>15</v>
      </c>
      <c r="K354" t="str">
        <f>VLOOKUP(tblSalaries6[[#This Row],[Where do you work]],tblCountries[[Actual]:[Mapping]],2,FALSE)</f>
        <v>USA</v>
      </c>
      <c r="L354" t="s">
        <v>18</v>
      </c>
      <c r="M354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355" spans="2:13" ht="15" customHeight="1">
      <c r="B355" t="s">
        <v>2358</v>
      </c>
      <c r="C355" s="1">
        <v>41055.071192129632</v>
      </c>
      <c r="D355" s="4">
        <v>75000</v>
      </c>
      <c r="E355">
        <v>75000</v>
      </c>
      <c r="F355" t="s">
        <v>86</v>
      </c>
      <c r="G355" s="8">
        <f>tblSalaries6[[#This Row],[clean Salary (in local currency)]]*VLOOKUP(tblSalaries6[[#This Row],[Currency]],tblXrate[],2,FALSE)</f>
        <v>73752.11422727452</v>
      </c>
      <c r="H355" t="s">
        <v>439</v>
      </c>
      <c r="I355" t="s">
        <v>20</v>
      </c>
      <c r="J355" t="s">
        <v>205</v>
      </c>
      <c r="K355" t="str">
        <f>VLOOKUP(tblSalaries6[[#This Row],[Where do you work]],tblCountries[[Actual]:[Mapping]],2,FALSE)</f>
        <v>Canada</v>
      </c>
      <c r="L355" t="s">
        <v>9</v>
      </c>
      <c r="M355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356" spans="2:13" ht="15" customHeight="1">
      <c r="B356" t="s">
        <v>2359</v>
      </c>
      <c r="C356" s="1">
        <v>41055.071446759262</v>
      </c>
      <c r="D356" s="4" t="s">
        <v>440</v>
      </c>
      <c r="E356">
        <v>170000</v>
      </c>
      <c r="F356" t="s">
        <v>6</v>
      </c>
      <c r="G356" s="8">
        <f>tblSalaries6[[#This Row],[clean Salary (in local currency)]]*VLOOKUP(tblSalaries6[[#This Row],[Currency]],tblXrate[],2,FALSE)</f>
        <v>170000</v>
      </c>
      <c r="H356" t="s">
        <v>441</v>
      </c>
      <c r="I356" t="s">
        <v>20</v>
      </c>
      <c r="J356" t="s">
        <v>71</v>
      </c>
      <c r="K356" t="str">
        <f>VLOOKUP(tblSalaries6[[#This Row],[Where do you work]],tblCountries[[Actual]:[Mapping]],2,FALSE)</f>
        <v>UK</v>
      </c>
      <c r="L356" t="s">
        <v>186</v>
      </c>
      <c r="M356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357" spans="2:13" ht="15" customHeight="1">
      <c r="B357" t="s">
        <v>2360</v>
      </c>
      <c r="C357" s="1">
        <v>41055.072083333333</v>
      </c>
      <c r="D357" s="4">
        <v>68000</v>
      </c>
      <c r="E357">
        <v>68000</v>
      </c>
      <c r="F357" t="s">
        <v>6</v>
      </c>
      <c r="G357" s="8">
        <f>tblSalaries6[[#This Row],[clean Salary (in local currency)]]*VLOOKUP(tblSalaries6[[#This Row],[Currency]],tblXrate[],2,FALSE)</f>
        <v>68000</v>
      </c>
      <c r="H357" t="s">
        <v>201</v>
      </c>
      <c r="I357" t="s">
        <v>52</v>
      </c>
      <c r="J357" t="s">
        <v>15</v>
      </c>
      <c r="K357" t="str">
        <f>VLOOKUP(tblSalaries6[[#This Row],[Where do you work]],tblCountries[[Actual]:[Mapping]],2,FALSE)</f>
        <v>USA</v>
      </c>
      <c r="L357" t="s">
        <v>18</v>
      </c>
      <c r="M357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358" spans="2:13" ht="15" customHeight="1">
      <c r="B358" t="s">
        <v>2361</v>
      </c>
      <c r="C358" s="1">
        <v>41055.072905092595</v>
      </c>
      <c r="D358" s="4">
        <v>75000</v>
      </c>
      <c r="E358">
        <v>75000</v>
      </c>
      <c r="F358" t="s">
        <v>6</v>
      </c>
      <c r="G358" s="8">
        <f>tblSalaries6[[#This Row],[clean Salary (in local currency)]]*VLOOKUP(tblSalaries6[[#This Row],[Currency]],tblXrate[],2,FALSE)</f>
        <v>75000</v>
      </c>
      <c r="H358" t="s">
        <v>282</v>
      </c>
      <c r="I358" t="s">
        <v>20</v>
      </c>
      <c r="J358" t="s">
        <v>15</v>
      </c>
      <c r="K358" t="str">
        <f>VLOOKUP(tblSalaries6[[#This Row],[Where do you work]],tblCountries[[Actual]:[Mapping]],2,FALSE)</f>
        <v>USA</v>
      </c>
      <c r="L358" t="s">
        <v>13</v>
      </c>
      <c r="M358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359" spans="2:13" ht="15" customHeight="1">
      <c r="B359" t="s">
        <v>2362</v>
      </c>
      <c r="C359" s="1">
        <v>41055.073495370372</v>
      </c>
      <c r="D359" s="4" t="s">
        <v>442</v>
      </c>
      <c r="E359">
        <v>62500</v>
      </c>
      <c r="F359" t="s">
        <v>6</v>
      </c>
      <c r="G359" s="8">
        <f>tblSalaries6[[#This Row],[clean Salary (in local currency)]]*VLOOKUP(tblSalaries6[[#This Row],[Currency]],tblXrate[],2,FALSE)</f>
        <v>62500</v>
      </c>
      <c r="H359" t="s">
        <v>443</v>
      </c>
      <c r="I359" t="s">
        <v>4001</v>
      </c>
      <c r="J359" t="s">
        <v>15</v>
      </c>
      <c r="K359" t="str">
        <f>VLOOKUP(tblSalaries6[[#This Row],[Where do you work]],tblCountries[[Actual]:[Mapping]],2,FALSE)</f>
        <v>USA</v>
      </c>
      <c r="L359" t="s">
        <v>13</v>
      </c>
      <c r="M359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360" spans="2:13" ht="15" customHeight="1">
      <c r="B360" t="s">
        <v>2363</v>
      </c>
      <c r="C360" s="1">
        <v>41055.073587962965</v>
      </c>
      <c r="D360" s="4">
        <v>25000</v>
      </c>
      <c r="E360">
        <v>25000</v>
      </c>
      <c r="F360" t="s">
        <v>6</v>
      </c>
      <c r="G360" s="8">
        <f>tblSalaries6[[#This Row],[clean Salary (in local currency)]]*VLOOKUP(tblSalaries6[[#This Row],[Currency]],tblXrate[],2,FALSE)</f>
        <v>25000</v>
      </c>
      <c r="H360" t="s">
        <v>52</v>
      </c>
      <c r="I360" t="s">
        <v>52</v>
      </c>
      <c r="J360" t="s">
        <v>8</v>
      </c>
      <c r="K360" t="str">
        <f>VLOOKUP(tblSalaries6[[#This Row],[Where do you work]],tblCountries[[Actual]:[Mapping]],2,FALSE)</f>
        <v>India</v>
      </c>
      <c r="L360" t="s">
        <v>9</v>
      </c>
      <c r="M360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361" spans="2:13" ht="15" customHeight="1">
      <c r="B361" t="s">
        <v>2364</v>
      </c>
      <c r="C361" s="1">
        <v>41055.073888888888</v>
      </c>
      <c r="D361" s="4" t="s">
        <v>444</v>
      </c>
      <c r="E361">
        <v>480000</v>
      </c>
      <c r="F361" t="s">
        <v>445</v>
      </c>
      <c r="G361" s="8">
        <f>tblSalaries6[[#This Row],[clean Salary (in local currency)]]*VLOOKUP(tblSalaries6[[#This Row],[Currency]],tblXrate[],2,FALSE)</f>
        <v>68954.520184280962</v>
      </c>
      <c r="H361" t="s">
        <v>446</v>
      </c>
      <c r="I361" t="s">
        <v>356</v>
      </c>
      <c r="J361" t="s">
        <v>447</v>
      </c>
      <c r="K361" t="str">
        <f>VLOOKUP(tblSalaries6[[#This Row],[Where do you work]],tblCountries[[Actual]:[Mapping]],2,FALSE)</f>
        <v>Sweden</v>
      </c>
      <c r="L361" t="s">
        <v>25</v>
      </c>
      <c r="M361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362" spans="2:13" ht="15" customHeight="1">
      <c r="B362" t="s">
        <v>2365</v>
      </c>
      <c r="C362" s="1">
        <v>41055.075914351852</v>
      </c>
      <c r="D362" s="4">
        <v>85000</v>
      </c>
      <c r="E362">
        <v>85000</v>
      </c>
      <c r="F362" t="s">
        <v>6</v>
      </c>
      <c r="G362" s="8">
        <f>tblSalaries6[[#This Row],[clean Salary (in local currency)]]*VLOOKUP(tblSalaries6[[#This Row],[Currency]],tblXrate[],2,FALSE)</f>
        <v>85000</v>
      </c>
      <c r="H362" t="s">
        <v>282</v>
      </c>
      <c r="I362" t="s">
        <v>20</v>
      </c>
      <c r="J362" t="s">
        <v>15</v>
      </c>
      <c r="K362" t="str">
        <f>VLOOKUP(tblSalaries6[[#This Row],[Where do you work]],tblCountries[[Actual]:[Mapping]],2,FALSE)</f>
        <v>USA</v>
      </c>
      <c r="L362" t="s">
        <v>9</v>
      </c>
      <c r="M362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363" spans="2:13" ht="15" customHeight="1">
      <c r="B363" t="s">
        <v>2366</v>
      </c>
      <c r="C363" s="1">
        <v>41055.076331018521</v>
      </c>
      <c r="D363" s="4">
        <v>43000</v>
      </c>
      <c r="E363">
        <v>43000</v>
      </c>
      <c r="F363" t="s">
        <v>69</v>
      </c>
      <c r="G363" s="8">
        <f>tblSalaries6[[#This Row],[clean Salary (in local currency)]]*VLOOKUP(tblSalaries6[[#This Row],[Currency]],tblXrate[],2,FALSE)</f>
        <v>67775.665698893223</v>
      </c>
      <c r="H363" t="s">
        <v>448</v>
      </c>
      <c r="I363" t="s">
        <v>52</v>
      </c>
      <c r="J363" t="s">
        <v>71</v>
      </c>
      <c r="K363" t="str">
        <f>VLOOKUP(tblSalaries6[[#This Row],[Where do you work]],tblCountries[[Actual]:[Mapping]],2,FALSE)</f>
        <v>UK</v>
      </c>
      <c r="L363" t="s">
        <v>9</v>
      </c>
      <c r="M363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364" spans="2:13" ht="15" customHeight="1">
      <c r="B364" t="s">
        <v>2367</v>
      </c>
      <c r="C364" s="1">
        <v>41055.076342592591</v>
      </c>
      <c r="D364" s="4">
        <v>89000</v>
      </c>
      <c r="E364">
        <v>89000</v>
      </c>
      <c r="F364" t="s">
        <v>6</v>
      </c>
      <c r="G364" s="8">
        <f>tblSalaries6[[#This Row],[clean Salary (in local currency)]]*VLOOKUP(tblSalaries6[[#This Row],[Currency]],tblXrate[],2,FALSE)</f>
        <v>89000</v>
      </c>
      <c r="H364" t="s">
        <v>449</v>
      </c>
      <c r="I364" t="s">
        <v>52</v>
      </c>
      <c r="J364" t="s">
        <v>15</v>
      </c>
      <c r="K364" t="str">
        <f>VLOOKUP(tblSalaries6[[#This Row],[Where do you work]],tblCountries[[Actual]:[Mapping]],2,FALSE)</f>
        <v>USA</v>
      </c>
      <c r="L364" t="s">
        <v>9</v>
      </c>
      <c r="M364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365" spans="2:13" ht="15" customHeight="1">
      <c r="B365" t="s">
        <v>2368</v>
      </c>
      <c r="C365" s="1">
        <v>41055.076388888891</v>
      </c>
      <c r="D365" s="4">
        <v>35000</v>
      </c>
      <c r="E365">
        <v>35000</v>
      </c>
      <c r="F365" t="s">
        <v>6</v>
      </c>
      <c r="G365" s="8">
        <f>tblSalaries6[[#This Row],[clean Salary (in local currency)]]*VLOOKUP(tblSalaries6[[#This Row],[Currency]],tblXrate[],2,FALSE)</f>
        <v>35000</v>
      </c>
      <c r="H365" t="s">
        <v>450</v>
      </c>
      <c r="I365" t="s">
        <v>20</v>
      </c>
      <c r="J365" t="s">
        <v>111</v>
      </c>
      <c r="K365" t="str">
        <f>VLOOKUP(tblSalaries6[[#This Row],[Where do you work]],tblCountries[[Actual]:[Mapping]],2,FALSE)</f>
        <v>Brasil</v>
      </c>
      <c r="L365" t="s">
        <v>13</v>
      </c>
      <c r="M365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366" spans="2:13" ht="15" customHeight="1">
      <c r="B366" t="s">
        <v>2369</v>
      </c>
      <c r="C366" s="1">
        <v>41055.07671296296</v>
      </c>
      <c r="D366" s="4">
        <v>47500</v>
      </c>
      <c r="E366">
        <v>47500</v>
      </c>
      <c r="F366" t="s">
        <v>6</v>
      </c>
      <c r="G366" s="8">
        <f>tblSalaries6[[#This Row],[clean Salary (in local currency)]]*VLOOKUP(tblSalaries6[[#This Row],[Currency]],tblXrate[],2,FALSE)</f>
        <v>47500</v>
      </c>
      <c r="H366" t="s">
        <v>451</v>
      </c>
      <c r="I366" t="s">
        <v>52</v>
      </c>
      <c r="J366" t="s">
        <v>15</v>
      </c>
      <c r="K366" t="str">
        <f>VLOOKUP(tblSalaries6[[#This Row],[Where do you work]],tblCountries[[Actual]:[Mapping]],2,FALSE)</f>
        <v>USA</v>
      </c>
      <c r="L366" t="s">
        <v>13</v>
      </c>
      <c r="M366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367" spans="2:13" ht="15" customHeight="1">
      <c r="B367" t="s">
        <v>2370</v>
      </c>
      <c r="C367" s="1">
        <v>41055.076736111114</v>
      </c>
      <c r="D367" s="4">
        <v>130000</v>
      </c>
      <c r="E367">
        <v>130000</v>
      </c>
      <c r="F367" t="s">
        <v>6</v>
      </c>
      <c r="G367" s="8">
        <f>tblSalaries6[[#This Row],[clean Salary (in local currency)]]*VLOOKUP(tblSalaries6[[#This Row],[Currency]],tblXrate[],2,FALSE)</f>
        <v>130000</v>
      </c>
      <c r="H367" t="s">
        <v>201</v>
      </c>
      <c r="I367" t="s">
        <v>52</v>
      </c>
      <c r="J367" t="s">
        <v>15</v>
      </c>
      <c r="K367" t="str">
        <f>VLOOKUP(tblSalaries6[[#This Row],[Where do you work]],tblCountries[[Actual]:[Mapping]],2,FALSE)</f>
        <v>USA</v>
      </c>
      <c r="L367" t="s">
        <v>18</v>
      </c>
      <c r="M367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368" spans="2:13" ht="15" customHeight="1">
      <c r="B368" t="s">
        <v>2371</v>
      </c>
      <c r="C368" s="1">
        <v>41055.077037037037</v>
      </c>
      <c r="D368" s="4">
        <v>18000</v>
      </c>
      <c r="E368">
        <v>18000</v>
      </c>
      <c r="F368" t="s">
        <v>6</v>
      </c>
      <c r="G368" s="8">
        <f>tblSalaries6[[#This Row],[clean Salary (in local currency)]]*VLOOKUP(tblSalaries6[[#This Row],[Currency]],tblXrate[],2,FALSE)</f>
        <v>18000</v>
      </c>
      <c r="H368" t="s">
        <v>452</v>
      </c>
      <c r="I368" t="s">
        <v>4001</v>
      </c>
      <c r="J368" t="s">
        <v>8</v>
      </c>
      <c r="K368" t="str">
        <f>VLOOKUP(tblSalaries6[[#This Row],[Where do you work]],tblCountries[[Actual]:[Mapping]],2,FALSE)</f>
        <v>India</v>
      </c>
      <c r="L368" t="s">
        <v>18</v>
      </c>
      <c r="M368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369" spans="2:13" ht="15" customHeight="1">
      <c r="B369" t="s">
        <v>2372</v>
      </c>
      <c r="C369" s="1">
        <v>41055.07707175926</v>
      </c>
      <c r="D369" s="4" t="s">
        <v>453</v>
      </c>
      <c r="E369">
        <v>480000</v>
      </c>
      <c r="F369" t="s">
        <v>40</v>
      </c>
      <c r="G369" s="8">
        <f>tblSalaries6[[#This Row],[clean Salary (in local currency)]]*VLOOKUP(tblSalaries6[[#This Row],[Currency]],tblXrate[],2,FALSE)</f>
        <v>8547.8000099724322</v>
      </c>
      <c r="H369" t="s">
        <v>454</v>
      </c>
      <c r="I369" t="s">
        <v>52</v>
      </c>
      <c r="J369" t="s">
        <v>8</v>
      </c>
      <c r="K369" t="str">
        <f>VLOOKUP(tblSalaries6[[#This Row],[Where do you work]],tblCountries[[Actual]:[Mapping]],2,FALSE)</f>
        <v>India</v>
      </c>
      <c r="L369" t="s">
        <v>25</v>
      </c>
      <c r="M369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370" spans="2:13" ht="15" customHeight="1">
      <c r="B370" t="s">
        <v>2373</v>
      </c>
      <c r="C370" s="1">
        <v>41055.077361111114</v>
      </c>
      <c r="D370" s="4">
        <v>41932</v>
      </c>
      <c r="E370">
        <v>41932</v>
      </c>
      <c r="F370" t="s">
        <v>6</v>
      </c>
      <c r="G370" s="8">
        <f>tblSalaries6[[#This Row],[clean Salary (in local currency)]]*VLOOKUP(tblSalaries6[[#This Row],[Currency]],tblXrate[],2,FALSE)</f>
        <v>41932</v>
      </c>
      <c r="H370" t="s">
        <v>283</v>
      </c>
      <c r="I370" t="s">
        <v>52</v>
      </c>
      <c r="J370" t="s">
        <v>15</v>
      </c>
      <c r="K370" t="str">
        <f>VLOOKUP(tblSalaries6[[#This Row],[Where do you work]],tblCountries[[Actual]:[Mapping]],2,FALSE)</f>
        <v>USA</v>
      </c>
      <c r="L370" t="s">
        <v>18</v>
      </c>
      <c r="M370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371" spans="2:13" ht="15" customHeight="1">
      <c r="B371" t="s">
        <v>2374</v>
      </c>
      <c r="C371" s="1">
        <v>41055.077789351853</v>
      </c>
      <c r="D371" s="4" t="s">
        <v>455</v>
      </c>
      <c r="E371">
        <v>220700</v>
      </c>
      <c r="F371" t="s">
        <v>6</v>
      </c>
      <c r="G371" s="8">
        <f>tblSalaries6[[#This Row],[clean Salary (in local currency)]]*VLOOKUP(tblSalaries6[[#This Row],[Currency]],tblXrate[],2,FALSE)</f>
        <v>220700</v>
      </c>
      <c r="H371" t="s">
        <v>356</v>
      </c>
      <c r="I371" t="s">
        <v>356</v>
      </c>
      <c r="J371" t="s">
        <v>143</v>
      </c>
      <c r="K371" t="str">
        <f>VLOOKUP(tblSalaries6[[#This Row],[Where do you work]],tblCountries[[Actual]:[Mapping]],2,FALSE)</f>
        <v>Brazil</v>
      </c>
      <c r="L371" t="s">
        <v>13</v>
      </c>
      <c r="M371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372" spans="2:13" ht="15" customHeight="1">
      <c r="B372" t="s">
        <v>2375</v>
      </c>
      <c r="C372" s="1">
        <v>41055.077824074076</v>
      </c>
      <c r="D372" s="4">
        <v>194000</v>
      </c>
      <c r="E372">
        <v>194000</v>
      </c>
      <c r="F372" t="s">
        <v>6</v>
      </c>
      <c r="G372" s="8">
        <f>tblSalaries6[[#This Row],[clean Salary (in local currency)]]*VLOOKUP(tblSalaries6[[#This Row],[Currency]],tblXrate[],2,FALSE)</f>
        <v>194000</v>
      </c>
      <c r="H372" t="s">
        <v>456</v>
      </c>
      <c r="I372" t="s">
        <v>4001</v>
      </c>
      <c r="J372" t="s">
        <v>15</v>
      </c>
      <c r="K372" t="str">
        <f>VLOOKUP(tblSalaries6[[#This Row],[Where do you work]],tblCountries[[Actual]:[Mapping]],2,FALSE)</f>
        <v>USA</v>
      </c>
      <c r="L372" t="s">
        <v>18</v>
      </c>
      <c r="M372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373" spans="2:13" ht="15" customHeight="1">
      <c r="B373" t="s">
        <v>2376</v>
      </c>
      <c r="C373" s="1">
        <v>41055.07949074074</v>
      </c>
      <c r="D373" s="4">
        <v>9000000</v>
      </c>
      <c r="E373">
        <v>9000000</v>
      </c>
      <c r="F373" t="s">
        <v>40</v>
      </c>
      <c r="G373" s="8">
        <f>tblSalaries6[[#This Row],[clean Salary (in local currency)]]*VLOOKUP(tblSalaries6[[#This Row],[Currency]],tblXrate[],2,FALSE)</f>
        <v>160271.25018698312</v>
      </c>
      <c r="H373" t="s">
        <v>14</v>
      </c>
      <c r="I373" t="s">
        <v>20</v>
      </c>
      <c r="J373" t="s">
        <v>8</v>
      </c>
      <c r="K373" t="str">
        <f>VLOOKUP(tblSalaries6[[#This Row],[Where do you work]],tblCountries[[Actual]:[Mapping]],2,FALSE)</f>
        <v>India</v>
      </c>
      <c r="L373" t="s">
        <v>9</v>
      </c>
      <c r="M373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374" spans="2:13" ht="15" customHeight="1">
      <c r="B374" t="s">
        <v>2377</v>
      </c>
      <c r="C374" s="1">
        <v>41055.079710648148</v>
      </c>
      <c r="D374" s="4" t="s">
        <v>457</v>
      </c>
      <c r="E374">
        <v>500000</v>
      </c>
      <c r="F374" t="s">
        <v>40</v>
      </c>
      <c r="G374" s="8">
        <f>tblSalaries6[[#This Row],[clean Salary (in local currency)]]*VLOOKUP(tblSalaries6[[#This Row],[Currency]],tblXrate[],2,FALSE)</f>
        <v>8903.9583437212841</v>
      </c>
      <c r="H374" t="s">
        <v>458</v>
      </c>
      <c r="I374" t="s">
        <v>52</v>
      </c>
      <c r="J374" t="s">
        <v>8</v>
      </c>
      <c r="K374" t="str">
        <f>VLOOKUP(tblSalaries6[[#This Row],[Where do you work]],tblCountries[[Actual]:[Mapping]],2,FALSE)</f>
        <v>India</v>
      </c>
      <c r="L374" t="s">
        <v>18</v>
      </c>
      <c r="M374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375" spans="2:13" ht="15" customHeight="1">
      <c r="B375" t="s">
        <v>2378</v>
      </c>
      <c r="C375" s="1">
        <v>41055.081516203703</v>
      </c>
      <c r="D375" s="4">
        <v>80000</v>
      </c>
      <c r="E375">
        <v>80000</v>
      </c>
      <c r="F375" t="s">
        <v>86</v>
      </c>
      <c r="G375" s="8">
        <f>tblSalaries6[[#This Row],[clean Salary (in local currency)]]*VLOOKUP(tblSalaries6[[#This Row],[Currency]],tblXrate[],2,FALSE)</f>
        <v>78668.921842426149</v>
      </c>
      <c r="H375" t="s">
        <v>459</v>
      </c>
      <c r="I375" t="s">
        <v>20</v>
      </c>
      <c r="J375" t="s">
        <v>88</v>
      </c>
      <c r="K375" t="str">
        <f>VLOOKUP(tblSalaries6[[#This Row],[Where do you work]],tblCountries[[Actual]:[Mapping]],2,FALSE)</f>
        <v>Canada</v>
      </c>
      <c r="L375" t="s">
        <v>9</v>
      </c>
      <c r="M375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376" spans="2:13" ht="15" customHeight="1">
      <c r="B376" t="s">
        <v>2379</v>
      </c>
      <c r="C376" s="1">
        <v>41055.081712962965</v>
      </c>
      <c r="D376" s="4">
        <v>1500</v>
      </c>
      <c r="E376">
        <v>18000</v>
      </c>
      <c r="F376" t="s">
        <v>22</v>
      </c>
      <c r="G376" s="8">
        <f>tblSalaries6[[#This Row],[clean Salary (in local currency)]]*VLOOKUP(tblSalaries6[[#This Row],[Currency]],tblXrate[],2,FALSE)</f>
        <v>22867.189901848938</v>
      </c>
      <c r="H376" t="s">
        <v>460</v>
      </c>
      <c r="I376" t="s">
        <v>52</v>
      </c>
      <c r="J376" t="s">
        <v>30</v>
      </c>
      <c r="K376" t="str">
        <f>VLOOKUP(tblSalaries6[[#This Row],[Where do you work]],tblCountries[[Actual]:[Mapping]],2,FALSE)</f>
        <v>Portugal</v>
      </c>
      <c r="L376" t="s">
        <v>18</v>
      </c>
      <c r="M376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377" spans="2:13" ht="15" customHeight="1">
      <c r="B377" t="s">
        <v>2380</v>
      </c>
      <c r="C377" s="1">
        <v>41055.08216435185</v>
      </c>
      <c r="D377" s="4" t="s">
        <v>330</v>
      </c>
      <c r="E377">
        <v>60000</v>
      </c>
      <c r="F377" t="s">
        <v>69</v>
      </c>
      <c r="G377" s="8">
        <f>tblSalaries6[[#This Row],[clean Salary (in local currency)]]*VLOOKUP(tblSalaries6[[#This Row],[Currency]],tblXrate[],2,FALSE)</f>
        <v>94570.696324037053</v>
      </c>
      <c r="H377" t="s">
        <v>461</v>
      </c>
      <c r="I377" t="s">
        <v>4001</v>
      </c>
      <c r="J377" t="s">
        <v>71</v>
      </c>
      <c r="K377" t="str">
        <f>VLOOKUP(tblSalaries6[[#This Row],[Where do you work]],tblCountries[[Actual]:[Mapping]],2,FALSE)</f>
        <v>UK</v>
      </c>
      <c r="L377" t="s">
        <v>18</v>
      </c>
      <c r="M377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378" spans="2:13" ht="15" customHeight="1">
      <c r="B378" t="s">
        <v>2381</v>
      </c>
      <c r="C378" s="1">
        <v>41055.082430555558</v>
      </c>
      <c r="D378" s="4">
        <v>95000</v>
      </c>
      <c r="E378">
        <v>95000</v>
      </c>
      <c r="F378" t="s">
        <v>6</v>
      </c>
      <c r="G378" s="8">
        <f>tblSalaries6[[#This Row],[clean Salary (in local currency)]]*VLOOKUP(tblSalaries6[[#This Row],[Currency]],tblXrate[],2,FALSE)</f>
        <v>95000</v>
      </c>
      <c r="H378" t="s">
        <v>424</v>
      </c>
      <c r="I378" t="s">
        <v>20</v>
      </c>
      <c r="J378" t="s">
        <v>15</v>
      </c>
      <c r="K378" t="str">
        <f>VLOOKUP(tblSalaries6[[#This Row],[Where do you work]],tblCountries[[Actual]:[Mapping]],2,FALSE)</f>
        <v>USA</v>
      </c>
      <c r="L378" t="s">
        <v>13</v>
      </c>
      <c r="M378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379" spans="2:13" ht="15" customHeight="1">
      <c r="B379" t="s">
        <v>2382</v>
      </c>
      <c r="C379" s="1">
        <v>41055.082881944443</v>
      </c>
      <c r="D379" s="4" t="s">
        <v>462</v>
      </c>
      <c r="E379">
        <v>540000</v>
      </c>
      <c r="F379" t="s">
        <v>40</v>
      </c>
      <c r="G379" s="8">
        <f>tblSalaries6[[#This Row],[clean Salary (in local currency)]]*VLOOKUP(tblSalaries6[[#This Row],[Currency]],tblXrate[],2,FALSE)</f>
        <v>9616.275011218986</v>
      </c>
      <c r="H379" t="s">
        <v>463</v>
      </c>
      <c r="I379" t="s">
        <v>279</v>
      </c>
      <c r="J379" t="s">
        <v>8</v>
      </c>
      <c r="K379" t="str">
        <f>VLOOKUP(tblSalaries6[[#This Row],[Where do you work]],tblCountries[[Actual]:[Mapping]],2,FALSE)</f>
        <v>India</v>
      </c>
      <c r="L379" t="s">
        <v>9</v>
      </c>
      <c r="M379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380" spans="2:13" ht="15" customHeight="1">
      <c r="B380" t="s">
        <v>2383</v>
      </c>
      <c r="C380" s="1">
        <v>41055.083101851851</v>
      </c>
      <c r="D380" s="4">
        <v>48000</v>
      </c>
      <c r="E380">
        <v>48000</v>
      </c>
      <c r="F380" t="s">
        <v>6</v>
      </c>
      <c r="G380" s="8">
        <f>tblSalaries6[[#This Row],[clean Salary (in local currency)]]*VLOOKUP(tblSalaries6[[#This Row],[Currency]],tblXrate[],2,FALSE)</f>
        <v>48000</v>
      </c>
      <c r="H380" t="s">
        <v>464</v>
      </c>
      <c r="I380" t="s">
        <v>20</v>
      </c>
      <c r="J380" t="s">
        <v>15</v>
      </c>
      <c r="K380" t="str">
        <f>VLOOKUP(tblSalaries6[[#This Row],[Where do you work]],tblCountries[[Actual]:[Mapping]],2,FALSE)</f>
        <v>USA</v>
      </c>
      <c r="L380" t="s">
        <v>25</v>
      </c>
      <c r="M380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381" spans="2:13" ht="15" customHeight="1">
      <c r="B381" t="s">
        <v>2384</v>
      </c>
      <c r="C381" s="1">
        <v>41055.08315972222</v>
      </c>
      <c r="D381" s="4" t="s">
        <v>465</v>
      </c>
      <c r="E381">
        <v>46000</v>
      </c>
      <c r="F381" t="s">
        <v>6</v>
      </c>
      <c r="G381" s="8">
        <f>tblSalaries6[[#This Row],[clean Salary (in local currency)]]*VLOOKUP(tblSalaries6[[#This Row],[Currency]],tblXrate[],2,FALSE)</f>
        <v>46000</v>
      </c>
      <c r="H381" t="s">
        <v>466</v>
      </c>
      <c r="I381" t="s">
        <v>20</v>
      </c>
      <c r="J381" t="s">
        <v>15</v>
      </c>
      <c r="K381" t="str">
        <f>VLOOKUP(tblSalaries6[[#This Row],[Where do you work]],tblCountries[[Actual]:[Mapping]],2,FALSE)</f>
        <v>USA</v>
      </c>
      <c r="L381" t="s">
        <v>9</v>
      </c>
      <c r="M381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382" spans="2:13" ht="15" customHeight="1">
      <c r="B382" t="s">
        <v>2385</v>
      </c>
      <c r="C382" s="1">
        <v>41055.083194444444</v>
      </c>
      <c r="D382" s="4">
        <v>15000</v>
      </c>
      <c r="E382">
        <v>15000</v>
      </c>
      <c r="F382" t="s">
        <v>6</v>
      </c>
      <c r="G382" s="8">
        <f>tblSalaries6[[#This Row],[clean Salary (in local currency)]]*VLOOKUP(tblSalaries6[[#This Row],[Currency]],tblXrate[],2,FALSE)</f>
        <v>15000</v>
      </c>
      <c r="H382" t="s">
        <v>467</v>
      </c>
      <c r="I382" t="s">
        <v>3999</v>
      </c>
      <c r="J382" t="s">
        <v>27</v>
      </c>
      <c r="K382" t="str">
        <f>VLOOKUP(tblSalaries6[[#This Row],[Where do you work]],tblCountries[[Actual]:[Mapping]],2,FALSE)</f>
        <v>Ukraine</v>
      </c>
      <c r="L382" t="s">
        <v>18</v>
      </c>
      <c r="M382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383" spans="2:13" ht="15" customHeight="1">
      <c r="B383" t="s">
        <v>2386</v>
      </c>
      <c r="C383" s="1">
        <v>41055.083379629628</v>
      </c>
      <c r="D383" s="4" t="s">
        <v>468</v>
      </c>
      <c r="E383">
        <v>620000</v>
      </c>
      <c r="F383" t="s">
        <v>40</v>
      </c>
      <c r="G383" s="8">
        <f>tblSalaries6[[#This Row],[clean Salary (in local currency)]]*VLOOKUP(tblSalaries6[[#This Row],[Currency]],tblXrate[],2,FALSE)</f>
        <v>11040.908346214392</v>
      </c>
      <c r="H383" t="s">
        <v>469</v>
      </c>
      <c r="I383" t="s">
        <v>52</v>
      </c>
      <c r="J383" t="s">
        <v>8</v>
      </c>
      <c r="K383" t="str">
        <f>VLOOKUP(tblSalaries6[[#This Row],[Where do you work]],tblCountries[[Actual]:[Mapping]],2,FALSE)</f>
        <v>India</v>
      </c>
      <c r="L383" t="s">
        <v>25</v>
      </c>
      <c r="M383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384" spans="2:13" ht="15" customHeight="1">
      <c r="B384" t="s">
        <v>2387</v>
      </c>
      <c r="C384" s="1">
        <v>41055.083449074074</v>
      </c>
      <c r="D384" s="4" t="s">
        <v>470</v>
      </c>
      <c r="E384">
        <v>28000</v>
      </c>
      <c r="F384" t="s">
        <v>69</v>
      </c>
      <c r="G384" s="8">
        <f>tblSalaries6[[#This Row],[clean Salary (in local currency)]]*VLOOKUP(tblSalaries6[[#This Row],[Currency]],tblXrate[],2,FALSE)</f>
        <v>44132.991617883956</v>
      </c>
      <c r="H384" t="s">
        <v>471</v>
      </c>
      <c r="I384" t="s">
        <v>52</v>
      </c>
      <c r="J384" t="s">
        <v>71</v>
      </c>
      <c r="K384" t="str">
        <f>VLOOKUP(tblSalaries6[[#This Row],[Where do you work]],tblCountries[[Actual]:[Mapping]],2,FALSE)</f>
        <v>UK</v>
      </c>
      <c r="L384" t="s">
        <v>18</v>
      </c>
      <c r="M384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385" spans="2:13" ht="15" customHeight="1">
      <c r="B385" t="s">
        <v>2388</v>
      </c>
      <c r="C385" s="1">
        <v>41055.083495370367</v>
      </c>
      <c r="D385" s="4">
        <v>47000</v>
      </c>
      <c r="E385">
        <v>47000</v>
      </c>
      <c r="F385" t="s">
        <v>6</v>
      </c>
      <c r="G385" s="8">
        <f>tblSalaries6[[#This Row],[clean Salary (in local currency)]]*VLOOKUP(tblSalaries6[[#This Row],[Currency]],tblXrate[],2,FALSE)</f>
        <v>47000</v>
      </c>
      <c r="H385" t="s">
        <v>472</v>
      </c>
      <c r="I385" t="s">
        <v>52</v>
      </c>
      <c r="J385" t="s">
        <v>15</v>
      </c>
      <c r="K385" t="str">
        <f>VLOOKUP(tblSalaries6[[#This Row],[Where do you work]],tblCountries[[Actual]:[Mapping]],2,FALSE)</f>
        <v>USA</v>
      </c>
      <c r="L385" t="s">
        <v>18</v>
      </c>
      <c r="M385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386" spans="2:13" ht="15" customHeight="1">
      <c r="B386" t="s">
        <v>2389</v>
      </c>
      <c r="C386" s="1">
        <v>41055.083819444444</v>
      </c>
      <c r="D386" s="4">
        <v>44000</v>
      </c>
      <c r="E386">
        <v>44000</v>
      </c>
      <c r="F386" t="s">
        <v>6</v>
      </c>
      <c r="G386" s="8">
        <f>tblSalaries6[[#This Row],[clean Salary (in local currency)]]*VLOOKUP(tblSalaries6[[#This Row],[Currency]],tblXrate[],2,FALSE)</f>
        <v>44000</v>
      </c>
      <c r="H386" t="s">
        <v>473</v>
      </c>
      <c r="I386" t="s">
        <v>20</v>
      </c>
      <c r="J386" t="s">
        <v>15</v>
      </c>
      <c r="K386" t="str">
        <f>VLOOKUP(tblSalaries6[[#This Row],[Where do you work]],tblCountries[[Actual]:[Mapping]],2,FALSE)</f>
        <v>USA</v>
      </c>
      <c r="L386" t="s">
        <v>18</v>
      </c>
      <c r="M386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387" spans="2:13" ht="15" customHeight="1">
      <c r="B387" t="s">
        <v>2390</v>
      </c>
      <c r="C387" s="1">
        <v>41055.083865740744</v>
      </c>
      <c r="D387" s="4">
        <v>55000</v>
      </c>
      <c r="E387">
        <v>55000</v>
      </c>
      <c r="F387" t="s">
        <v>6</v>
      </c>
      <c r="G387" s="8">
        <f>tblSalaries6[[#This Row],[clean Salary (in local currency)]]*VLOOKUP(tblSalaries6[[#This Row],[Currency]],tblXrate[],2,FALSE)</f>
        <v>55000</v>
      </c>
      <c r="H387" t="s">
        <v>310</v>
      </c>
      <c r="I387" t="s">
        <v>310</v>
      </c>
      <c r="J387" t="s">
        <v>15</v>
      </c>
      <c r="K387" t="str">
        <f>VLOOKUP(tblSalaries6[[#This Row],[Where do you work]],tblCountries[[Actual]:[Mapping]],2,FALSE)</f>
        <v>USA</v>
      </c>
      <c r="L387" t="s">
        <v>9</v>
      </c>
      <c r="M387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388" spans="2:13" ht="15" customHeight="1">
      <c r="B388" t="s">
        <v>2391</v>
      </c>
      <c r="C388" s="1">
        <v>41055.083958333336</v>
      </c>
      <c r="D388" s="4">
        <v>12000</v>
      </c>
      <c r="E388">
        <v>12000</v>
      </c>
      <c r="F388" t="s">
        <v>6</v>
      </c>
      <c r="G388" s="8">
        <f>tblSalaries6[[#This Row],[clean Salary (in local currency)]]*VLOOKUP(tblSalaries6[[#This Row],[Currency]],tblXrate[],2,FALSE)</f>
        <v>12000</v>
      </c>
      <c r="H388" t="s">
        <v>474</v>
      </c>
      <c r="I388" t="s">
        <v>3999</v>
      </c>
      <c r="J388" t="s">
        <v>48</v>
      </c>
      <c r="K388" t="str">
        <f>VLOOKUP(tblSalaries6[[#This Row],[Where do you work]],tblCountries[[Actual]:[Mapping]],2,FALSE)</f>
        <v>South Africa</v>
      </c>
      <c r="L388" t="s">
        <v>9</v>
      </c>
      <c r="M388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389" spans="2:13" ht="15" customHeight="1">
      <c r="B389" t="s">
        <v>2392</v>
      </c>
      <c r="C389" s="1">
        <v>41055.084108796298</v>
      </c>
      <c r="D389" s="4">
        <v>50000</v>
      </c>
      <c r="E389">
        <v>50000</v>
      </c>
      <c r="F389" t="s">
        <v>6</v>
      </c>
      <c r="G389" s="8">
        <f>tblSalaries6[[#This Row],[clean Salary (in local currency)]]*VLOOKUP(tblSalaries6[[#This Row],[Currency]],tblXrate[],2,FALSE)</f>
        <v>50000</v>
      </c>
      <c r="H389" t="s">
        <v>475</v>
      </c>
      <c r="I389" t="s">
        <v>52</v>
      </c>
      <c r="J389" t="s">
        <v>15</v>
      </c>
      <c r="K389" t="str">
        <f>VLOOKUP(tblSalaries6[[#This Row],[Where do you work]],tblCountries[[Actual]:[Mapping]],2,FALSE)</f>
        <v>USA</v>
      </c>
      <c r="L389" t="s">
        <v>18</v>
      </c>
      <c r="M389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390" spans="2:13" ht="15" customHeight="1">
      <c r="B390" t="s">
        <v>2393</v>
      </c>
      <c r="C390" s="1">
        <v>41055.084386574075</v>
      </c>
      <c r="D390" s="4" t="s">
        <v>476</v>
      </c>
      <c r="E390">
        <v>750000</v>
      </c>
      <c r="F390" t="s">
        <v>40</v>
      </c>
      <c r="G390" s="8">
        <f>tblSalaries6[[#This Row],[clean Salary (in local currency)]]*VLOOKUP(tblSalaries6[[#This Row],[Currency]],tblXrate[],2,FALSE)</f>
        <v>13355.937515581925</v>
      </c>
      <c r="H390" t="s">
        <v>207</v>
      </c>
      <c r="I390" t="s">
        <v>20</v>
      </c>
      <c r="J390" t="s">
        <v>8</v>
      </c>
      <c r="K390" t="str">
        <f>VLOOKUP(tblSalaries6[[#This Row],[Where do you work]],tblCountries[[Actual]:[Mapping]],2,FALSE)</f>
        <v>India</v>
      </c>
      <c r="L390" t="s">
        <v>25</v>
      </c>
      <c r="M390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391" spans="2:13" ht="15" customHeight="1">
      <c r="B391" t="s">
        <v>2394</v>
      </c>
      <c r="C391" s="1">
        <v>41055.084745370368</v>
      </c>
      <c r="D391" s="4" t="s">
        <v>477</v>
      </c>
      <c r="E391">
        <v>99147</v>
      </c>
      <c r="F391" t="s">
        <v>6</v>
      </c>
      <c r="G391" s="8">
        <f>tblSalaries6[[#This Row],[clean Salary (in local currency)]]*VLOOKUP(tblSalaries6[[#This Row],[Currency]],tblXrate[],2,FALSE)</f>
        <v>99147</v>
      </c>
      <c r="H391" t="s">
        <v>478</v>
      </c>
      <c r="I391" t="s">
        <v>67</v>
      </c>
      <c r="J391" t="s">
        <v>65</v>
      </c>
      <c r="K391" t="str">
        <f>VLOOKUP(tblSalaries6[[#This Row],[Where do you work]],tblCountries[[Actual]:[Mapping]],2,FALSE)</f>
        <v>Russia</v>
      </c>
      <c r="L391" t="s">
        <v>9</v>
      </c>
      <c r="M391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392" spans="2:13" ht="15" customHeight="1">
      <c r="B392" t="s">
        <v>2395</v>
      </c>
      <c r="C392" s="1">
        <v>41055.085821759261</v>
      </c>
      <c r="D392" s="4">
        <v>45880</v>
      </c>
      <c r="E392">
        <v>45880</v>
      </c>
      <c r="F392" t="s">
        <v>6</v>
      </c>
      <c r="G392" s="8">
        <f>tblSalaries6[[#This Row],[clean Salary (in local currency)]]*VLOOKUP(tblSalaries6[[#This Row],[Currency]],tblXrate[],2,FALSE)</f>
        <v>45880</v>
      </c>
      <c r="H392" t="s">
        <v>479</v>
      </c>
      <c r="I392" t="s">
        <v>52</v>
      </c>
      <c r="J392" t="s">
        <v>15</v>
      </c>
      <c r="K392" t="str">
        <f>VLOOKUP(tblSalaries6[[#This Row],[Where do you work]],tblCountries[[Actual]:[Mapping]],2,FALSE)</f>
        <v>USA</v>
      </c>
      <c r="L392" t="s">
        <v>13</v>
      </c>
      <c r="M392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393" spans="2:13" ht="15" customHeight="1">
      <c r="B393" t="s">
        <v>2396</v>
      </c>
      <c r="C393" s="1">
        <v>41055.0859375</v>
      </c>
      <c r="D393" s="4">
        <v>70000</v>
      </c>
      <c r="E393">
        <v>70000</v>
      </c>
      <c r="F393" t="s">
        <v>6</v>
      </c>
      <c r="G393" s="8">
        <f>tblSalaries6[[#This Row],[clean Salary (in local currency)]]*VLOOKUP(tblSalaries6[[#This Row],[Currency]],tblXrate[],2,FALSE)</f>
        <v>70000</v>
      </c>
      <c r="H393" t="s">
        <v>480</v>
      </c>
      <c r="I393" t="s">
        <v>52</v>
      </c>
      <c r="J393" t="s">
        <v>15</v>
      </c>
      <c r="K393" t="str">
        <f>VLOOKUP(tblSalaries6[[#This Row],[Where do you work]],tblCountries[[Actual]:[Mapping]],2,FALSE)</f>
        <v>USA</v>
      </c>
      <c r="L393" t="s">
        <v>9</v>
      </c>
      <c r="M393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394" spans="2:13" ht="15" customHeight="1">
      <c r="B394" t="s">
        <v>2397</v>
      </c>
      <c r="C394" s="1">
        <v>41055.086122685185</v>
      </c>
      <c r="D394" s="4">
        <v>100000</v>
      </c>
      <c r="E394">
        <v>100000</v>
      </c>
      <c r="F394" t="s">
        <v>6</v>
      </c>
      <c r="G394" s="8">
        <f>tblSalaries6[[#This Row],[clean Salary (in local currency)]]*VLOOKUP(tblSalaries6[[#This Row],[Currency]],tblXrate[],2,FALSE)</f>
        <v>100000</v>
      </c>
      <c r="H394" t="s">
        <v>481</v>
      </c>
      <c r="I394" t="s">
        <v>20</v>
      </c>
      <c r="J394" t="s">
        <v>15</v>
      </c>
      <c r="K394" t="str">
        <f>VLOOKUP(tblSalaries6[[#This Row],[Where do you work]],tblCountries[[Actual]:[Mapping]],2,FALSE)</f>
        <v>USA</v>
      </c>
      <c r="L394" t="s">
        <v>13</v>
      </c>
      <c r="M394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395" spans="2:13" ht="15" customHeight="1">
      <c r="B395" t="s">
        <v>2398</v>
      </c>
      <c r="C395" s="1">
        <v>41055.086168981485</v>
      </c>
      <c r="D395" s="4" t="s">
        <v>482</v>
      </c>
      <c r="E395">
        <v>1440000</v>
      </c>
      <c r="F395" t="s">
        <v>483</v>
      </c>
      <c r="G395" s="8">
        <f>tblSalaries6[[#This Row],[clean Salary (in local currency)]]*VLOOKUP(tblSalaries6[[#This Row],[Currency]],tblXrate[],2,FALSE)</f>
        <v>17598.017290051986</v>
      </c>
      <c r="H395" t="s">
        <v>484</v>
      </c>
      <c r="I395" t="s">
        <v>20</v>
      </c>
      <c r="J395" t="s">
        <v>425</v>
      </c>
      <c r="K395" t="str">
        <f>VLOOKUP(tblSalaries6[[#This Row],[Where do you work]],tblCountries[[Actual]:[Mapping]],2,FALSE)</f>
        <v>Bangladesh</v>
      </c>
      <c r="L395" t="s">
        <v>18</v>
      </c>
      <c r="M395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396" spans="2:13" ht="15" customHeight="1">
      <c r="B396" t="s">
        <v>2399</v>
      </c>
      <c r="C396" s="1">
        <v>41055.086875000001</v>
      </c>
      <c r="D396" s="4">
        <v>85000</v>
      </c>
      <c r="E396">
        <v>85000</v>
      </c>
      <c r="F396" t="s">
        <v>6</v>
      </c>
      <c r="G396" s="8">
        <f>tblSalaries6[[#This Row],[clean Salary (in local currency)]]*VLOOKUP(tblSalaries6[[#This Row],[Currency]],tblXrate[],2,FALSE)</f>
        <v>85000</v>
      </c>
      <c r="H396" t="s">
        <v>485</v>
      </c>
      <c r="I396" t="s">
        <v>279</v>
      </c>
      <c r="J396" t="s">
        <v>15</v>
      </c>
      <c r="K396" t="str">
        <f>VLOOKUP(tblSalaries6[[#This Row],[Where do you work]],tblCountries[[Actual]:[Mapping]],2,FALSE)</f>
        <v>USA</v>
      </c>
      <c r="L396" t="s">
        <v>18</v>
      </c>
      <c r="M396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397" spans="2:13" ht="15" customHeight="1">
      <c r="B397" t="s">
        <v>2400</v>
      </c>
      <c r="C397" s="1">
        <v>41055.087372685186</v>
      </c>
      <c r="D397" s="4">
        <v>47000</v>
      </c>
      <c r="E397">
        <v>47000</v>
      </c>
      <c r="F397" t="s">
        <v>6</v>
      </c>
      <c r="G397" s="8">
        <f>tblSalaries6[[#This Row],[clean Salary (in local currency)]]*VLOOKUP(tblSalaries6[[#This Row],[Currency]],tblXrate[],2,FALSE)</f>
        <v>47000</v>
      </c>
      <c r="H397" t="s">
        <v>486</v>
      </c>
      <c r="I397" t="s">
        <v>52</v>
      </c>
      <c r="J397" t="s">
        <v>15</v>
      </c>
      <c r="K397" t="str">
        <f>VLOOKUP(tblSalaries6[[#This Row],[Where do you work]],tblCountries[[Actual]:[Mapping]],2,FALSE)</f>
        <v>USA</v>
      </c>
      <c r="L397" t="s">
        <v>9</v>
      </c>
      <c r="M397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398" spans="2:13" ht="15" customHeight="1">
      <c r="B398" t="s">
        <v>2401</v>
      </c>
      <c r="C398" s="1">
        <v>41055.087476851855</v>
      </c>
      <c r="D398" s="4">
        <v>40000</v>
      </c>
      <c r="E398">
        <v>40000</v>
      </c>
      <c r="F398" t="s">
        <v>6</v>
      </c>
      <c r="G398" s="8">
        <f>tblSalaries6[[#This Row],[clean Salary (in local currency)]]*VLOOKUP(tblSalaries6[[#This Row],[Currency]],tblXrate[],2,FALSE)</f>
        <v>40000</v>
      </c>
      <c r="H398" t="s">
        <v>487</v>
      </c>
      <c r="I398" t="s">
        <v>52</v>
      </c>
      <c r="J398" t="s">
        <v>15</v>
      </c>
      <c r="K398" t="str">
        <f>VLOOKUP(tblSalaries6[[#This Row],[Where do you work]],tblCountries[[Actual]:[Mapping]],2,FALSE)</f>
        <v>USA</v>
      </c>
      <c r="L398" t="s">
        <v>18</v>
      </c>
      <c r="M398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399" spans="2:13" ht="15" customHeight="1">
      <c r="B399" t="s">
        <v>2402</v>
      </c>
      <c r="C399" s="1">
        <v>41055.087939814817</v>
      </c>
      <c r="D399" s="4">
        <v>30000</v>
      </c>
      <c r="E399">
        <v>30000</v>
      </c>
      <c r="F399" t="s">
        <v>6</v>
      </c>
      <c r="G399" s="8">
        <f>tblSalaries6[[#This Row],[clean Salary (in local currency)]]*VLOOKUP(tblSalaries6[[#This Row],[Currency]],tblXrate[],2,FALSE)</f>
        <v>30000</v>
      </c>
      <c r="H399" t="s">
        <v>452</v>
      </c>
      <c r="I399" t="s">
        <v>4001</v>
      </c>
      <c r="J399" t="s">
        <v>8</v>
      </c>
      <c r="K399" t="str">
        <f>VLOOKUP(tblSalaries6[[#This Row],[Where do you work]],tblCountries[[Actual]:[Mapping]],2,FALSE)</f>
        <v>India</v>
      </c>
      <c r="L399" t="s">
        <v>18</v>
      </c>
      <c r="M399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400" spans="2:13" ht="15" customHeight="1">
      <c r="B400" t="s">
        <v>2403</v>
      </c>
      <c r="C400" s="1">
        <v>41055.088148148148</v>
      </c>
      <c r="D400" s="4">
        <v>72000</v>
      </c>
      <c r="E400">
        <v>72000</v>
      </c>
      <c r="F400" t="s">
        <v>86</v>
      </c>
      <c r="G400" s="8">
        <f>tblSalaries6[[#This Row],[clean Salary (in local currency)]]*VLOOKUP(tblSalaries6[[#This Row],[Currency]],tblXrate[],2,FALSE)</f>
        <v>70802.029658183528</v>
      </c>
      <c r="H400" t="s">
        <v>488</v>
      </c>
      <c r="I400" t="s">
        <v>488</v>
      </c>
      <c r="J400" t="s">
        <v>88</v>
      </c>
      <c r="K400" t="str">
        <f>VLOOKUP(tblSalaries6[[#This Row],[Where do you work]],tblCountries[[Actual]:[Mapping]],2,FALSE)</f>
        <v>Canada</v>
      </c>
      <c r="L400" t="s">
        <v>9</v>
      </c>
      <c r="M400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401" spans="2:13" ht="15" customHeight="1">
      <c r="B401" t="s">
        <v>2404</v>
      </c>
      <c r="C401" s="1">
        <v>41055.088518518518</v>
      </c>
      <c r="D401" s="4">
        <v>34000</v>
      </c>
      <c r="E401">
        <v>34000</v>
      </c>
      <c r="F401" t="s">
        <v>6</v>
      </c>
      <c r="G401" s="8">
        <f>tblSalaries6[[#This Row],[clean Salary (in local currency)]]*VLOOKUP(tblSalaries6[[#This Row],[Currency]],tblXrate[],2,FALSE)</f>
        <v>34000</v>
      </c>
      <c r="H401" t="s">
        <v>489</v>
      </c>
      <c r="I401" t="s">
        <v>20</v>
      </c>
      <c r="J401" t="s">
        <v>15</v>
      </c>
      <c r="K401" t="str">
        <f>VLOOKUP(tblSalaries6[[#This Row],[Where do you work]],tblCountries[[Actual]:[Mapping]],2,FALSE)</f>
        <v>USA</v>
      </c>
      <c r="L401" t="s">
        <v>9</v>
      </c>
      <c r="M401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402" spans="2:13" ht="15" customHeight="1">
      <c r="B402" t="s">
        <v>2405</v>
      </c>
      <c r="C402" s="1">
        <v>41055.088761574072</v>
      </c>
      <c r="D402" s="4">
        <v>52000</v>
      </c>
      <c r="E402">
        <v>52000</v>
      </c>
      <c r="F402" t="s">
        <v>6</v>
      </c>
      <c r="G402" s="8">
        <f>tblSalaries6[[#This Row],[clean Salary (in local currency)]]*VLOOKUP(tblSalaries6[[#This Row],[Currency]],tblXrate[],2,FALSE)</f>
        <v>52000</v>
      </c>
      <c r="H402" t="s">
        <v>153</v>
      </c>
      <c r="I402" t="s">
        <v>20</v>
      </c>
      <c r="J402" t="s">
        <v>15</v>
      </c>
      <c r="K402" t="str">
        <f>VLOOKUP(tblSalaries6[[#This Row],[Where do you work]],tblCountries[[Actual]:[Mapping]],2,FALSE)</f>
        <v>USA</v>
      </c>
      <c r="L402" t="s">
        <v>9</v>
      </c>
      <c r="M402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403" spans="2:13" ht="15" customHeight="1">
      <c r="B403" t="s">
        <v>2406</v>
      </c>
      <c r="C403" s="1">
        <v>41055.089004629626</v>
      </c>
      <c r="D403" s="4">
        <v>300000</v>
      </c>
      <c r="E403">
        <v>300000</v>
      </c>
      <c r="F403" t="s">
        <v>40</v>
      </c>
      <c r="G403" s="8">
        <f>tblSalaries6[[#This Row],[clean Salary (in local currency)]]*VLOOKUP(tblSalaries6[[#This Row],[Currency]],tblXrate[],2,FALSE)</f>
        <v>5342.3750062327708</v>
      </c>
      <c r="H403" t="s">
        <v>490</v>
      </c>
      <c r="I403" t="s">
        <v>279</v>
      </c>
      <c r="J403" t="s">
        <v>8</v>
      </c>
      <c r="K403" t="str">
        <f>VLOOKUP(tblSalaries6[[#This Row],[Where do you work]],tblCountries[[Actual]:[Mapping]],2,FALSE)</f>
        <v>India</v>
      </c>
      <c r="L403" t="s">
        <v>25</v>
      </c>
      <c r="M403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404" spans="2:13" ht="15" customHeight="1">
      <c r="B404" t="s">
        <v>2407</v>
      </c>
      <c r="C404" s="1">
        <v>41055.090243055558</v>
      </c>
      <c r="D404" s="4">
        <v>400000</v>
      </c>
      <c r="E404">
        <v>400000</v>
      </c>
      <c r="F404" t="s">
        <v>40</v>
      </c>
      <c r="G404" s="8">
        <f>tblSalaries6[[#This Row],[clean Salary (in local currency)]]*VLOOKUP(tblSalaries6[[#This Row],[Currency]],tblXrate[],2,FALSE)</f>
        <v>7123.1666749770275</v>
      </c>
      <c r="H404" t="s">
        <v>20</v>
      </c>
      <c r="I404" t="s">
        <v>20</v>
      </c>
      <c r="J404" t="s">
        <v>8</v>
      </c>
      <c r="K404" t="str">
        <f>VLOOKUP(tblSalaries6[[#This Row],[Where do you work]],tblCountries[[Actual]:[Mapping]],2,FALSE)</f>
        <v>India</v>
      </c>
      <c r="L404" t="s">
        <v>9</v>
      </c>
      <c r="M404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405" spans="2:13" ht="15" customHeight="1">
      <c r="B405" t="s">
        <v>2408</v>
      </c>
      <c r="C405" s="1">
        <v>41055.090682870374</v>
      </c>
      <c r="D405" s="4">
        <v>63586.95</v>
      </c>
      <c r="E405">
        <v>63586</v>
      </c>
      <c r="F405" t="s">
        <v>6</v>
      </c>
      <c r="G405" s="8">
        <f>tblSalaries6[[#This Row],[clean Salary (in local currency)]]*VLOOKUP(tblSalaries6[[#This Row],[Currency]],tblXrate[],2,FALSE)</f>
        <v>63586</v>
      </c>
      <c r="H405" t="s">
        <v>491</v>
      </c>
      <c r="I405" t="s">
        <v>52</v>
      </c>
      <c r="J405" t="s">
        <v>492</v>
      </c>
      <c r="K405" t="str">
        <f>VLOOKUP(tblSalaries6[[#This Row],[Where do you work]],tblCountries[[Actual]:[Mapping]],2,FALSE)</f>
        <v>UAE</v>
      </c>
      <c r="L405" t="s">
        <v>18</v>
      </c>
      <c r="M405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406" spans="2:13" ht="15" customHeight="1">
      <c r="B406" t="s">
        <v>2409</v>
      </c>
      <c r="C406" s="1">
        <v>41055.091435185182</v>
      </c>
      <c r="D406" s="4" t="s">
        <v>68</v>
      </c>
      <c r="E406">
        <v>35000</v>
      </c>
      <c r="F406" t="s">
        <v>69</v>
      </c>
      <c r="G406" s="8">
        <f>tblSalaries6[[#This Row],[clean Salary (in local currency)]]*VLOOKUP(tblSalaries6[[#This Row],[Currency]],tblXrate[],2,FALSE)</f>
        <v>55166.239522354947</v>
      </c>
      <c r="H406" t="s">
        <v>493</v>
      </c>
      <c r="I406" t="s">
        <v>310</v>
      </c>
      <c r="J406" t="s">
        <v>71</v>
      </c>
      <c r="K406" t="str">
        <f>VLOOKUP(tblSalaries6[[#This Row],[Where do you work]],tblCountries[[Actual]:[Mapping]],2,FALSE)</f>
        <v>UK</v>
      </c>
      <c r="L406" t="s">
        <v>9</v>
      </c>
      <c r="M406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407" spans="2:13" ht="15" customHeight="1">
      <c r="B407" t="s">
        <v>2410</v>
      </c>
      <c r="C407" s="1">
        <v>41055.09233796296</v>
      </c>
      <c r="D407" s="4">
        <v>60000</v>
      </c>
      <c r="E407">
        <v>60000</v>
      </c>
      <c r="F407" t="s">
        <v>6</v>
      </c>
      <c r="G407" s="8">
        <f>tblSalaries6[[#This Row],[clean Salary (in local currency)]]*VLOOKUP(tblSalaries6[[#This Row],[Currency]],tblXrate[],2,FALSE)</f>
        <v>60000</v>
      </c>
      <c r="H407" t="s">
        <v>494</v>
      </c>
      <c r="I407" t="s">
        <v>20</v>
      </c>
      <c r="J407" t="s">
        <v>15</v>
      </c>
      <c r="K407" t="str">
        <f>VLOOKUP(tblSalaries6[[#This Row],[Where do you work]],tblCountries[[Actual]:[Mapping]],2,FALSE)</f>
        <v>USA</v>
      </c>
      <c r="L407" t="s">
        <v>9</v>
      </c>
      <c r="M407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408" spans="2:13" ht="15" customHeight="1">
      <c r="B408" t="s">
        <v>2411</v>
      </c>
      <c r="C408" s="1">
        <v>41055.09302083333</v>
      </c>
      <c r="D408" s="4">
        <v>19200</v>
      </c>
      <c r="E408">
        <v>19200</v>
      </c>
      <c r="F408" t="s">
        <v>6</v>
      </c>
      <c r="G408" s="8">
        <f>tblSalaries6[[#This Row],[clean Salary (in local currency)]]*VLOOKUP(tblSalaries6[[#This Row],[Currency]],tblXrate[],2,FALSE)</f>
        <v>19200</v>
      </c>
      <c r="H408" t="s">
        <v>495</v>
      </c>
      <c r="I408" t="s">
        <v>52</v>
      </c>
      <c r="J408" t="s">
        <v>73</v>
      </c>
      <c r="K408" t="str">
        <f>VLOOKUP(tblSalaries6[[#This Row],[Where do you work]],tblCountries[[Actual]:[Mapping]],2,FALSE)</f>
        <v>Romania</v>
      </c>
      <c r="L408" t="s">
        <v>13</v>
      </c>
      <c r="M408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409" spans="2:13" ht="15" customHeight="1">
      <c r="B409" t="s">
        <v>2412</v>
      </c>
      <c r="C409" s="1">
        <v>41055.093113425923</v>
      </c>
      <c r="D409" s="4" t="s">
        <v>496</v>
      </c>
      <c r="E409">
        <v>14000000</v>
      </c>
      <c r="F409" t="s">
        <v>497</v>
      </c>
      <c r="G409" s="8">
        <f>tblSalaries6[[#This Row],[clean Salary (in local currency)]]*VLOOKUP(tblSalaries6[[#This Row],[Currency]],tblXrate[],2,FALSE)</f>
        <v>28109.627547434993</v>
      </c>
      <c r="H409" t="s">
        <v>498</v>
      </c>
      <c r="I409" t="s">
        <v>20</v>
      </c>
      <c r="J409" t="s">
        <v>499</v>
      </c>
      <c r="K409" t="str">
        <f>VLOOKUP(tblSalaries6[[#This Row],[Where do you work]],tblCountries[[Actual]:[Mapping]],2,FALSE)</f>
        <v>Costa Rica</v>
      </c>
      <c r="L409" t="s">
        <v>13</v>
      </c>
      <c r="M409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410" spans="2:13" ht="15" customHeight="1">
      <c r="B410" t="s">
        <v>2413</v>
      </c>
      <c r="C410" s="1">
        <v>41055.093391203707</v>
      </c>
      <c r="D410" s="4">
        <v>56000</v>
      </c>
      <c r="E410">
        <v>56000</v>
      </c>
      <c r="F410" t="s">
        <v>6</v>
      </c>
      <c r="G410" s="8">
        <f>tblSalaries6[[#This Row],[clean Salary (in local currency)]]*VLOOKUP(tblSalaries6[[#This Row],[Currency]],tblXrate[],2,FALSE)</f>
        <v>56000</v>
      </c>
      <c r="H410" t="s">
        <v>500</v>
      </c>
      <c r="I410" t="s">
        <v>20</v>
      </c>
      <c r="J410" t="s">
        <v>15</v>
      </c>
      <c r="K410" t="str">
        <f>VLOOKUP(tblSalaries6[[#This Row],[Where do you work]],tblCountries[[Actual]:[Mapping]],2,FALSE)</f>
        <v>USA</v>
      </c>
      <c r="L410" t="s">
        <v>9</v>
      </c>
      <c r="M410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411" spans="2:13" ht="15" customHeight="1">
      <c r="B411" t="s">
        <v>2414</v>
      </c>
      <c r="C411" s="1">
        <v>41055.093611111108</v>
      </c>
      <c r="D411" s="4">
        <v>52000</v>
      </c>
      <c r="E411">
        <v>52000</v>
      </c>
      <c r="F411" t="s">
        <v>6</v>
      </c>
      <c r="G411" s="8">
        <f>tblSalaries6[[#This Row],[clean Salary (in local currency)]]*VLOOKUP(tblSalaries6[[#This Row],[Currency]],tblXrate[],2,FALSE)</f>
        <v>52000</v>
      </c>
      <c r="H411" t="s">
        <v>501</v>
      </c>
      <c r="I411" t="s">
        <v>310</v>
      </c>
      <c r="J411" t="s">
        <v>15</v>
      </c>
      <c r="K411" t="str">
        <f>VLOOKUP(tblSalaries6[[#This Row],[Where do you work]],tblCountries[[Actual]:[Mapping]],2,FALSE)</f>
        <v>USA</v>
      </c>
      <c r="L411" t="s">
        <v>9</v>
      </c>
      <c r="M411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412" spans="2:13" ht="15" customHeight="1">
      <c r="B412" t="s">
        <v>2415</v>
      </c>
      <c r="C412" s="1">
        <v>41055.093969907408</v>
      </c>
      <c r="D412" s="4">
        <v>51613</v>
      </c>
      <c r="E412">
        <v>51613</v>
      </c>
      <c r="F412" t="s">
        <v>6</v>
      </c>
      <c r="G412" s="8">
        <f>tblSalaries6[[#This Row],[clean Salary (in local currency)]]*VLOOKUP(tblSalaries6[[#This Row],[Currency]],tblXrate[],2,FALSE)</f>
        <v>51613</v>
      </c>
      <c r="H412" t="s">
        <v>502</v>
      </c>
      <c r="I412" t="s">
        <v>20</v>
      </c>
      <c r="J412" t="s">
        <v>15</v>
      </c>
      <c r="K412" t="str">
        <f>VLOOKUP(tblSalaries6[[#This Row],[Where do you work]],tblCountries[[Actual]:[Mapping]],2,FALSE)</f>
        <v>USA</v>
      </c>
      <c r="L412" t="s">
        <v>13</v>
      </c>
      <c r="M412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413" spans="2:13" ht="15" customHeight="1">
      <c r="B413" t="s">
        <v>2416</v>
      </c>
      <c r="C413" s="1">
        <v>41055.095150462963</v>
      </c>
      <c r="D413" s="4">
        <v>35000</v>
      </c>
      <c r="E413">
        <v>35000</v>
      </c>
      <c r="F413" t="s">
        <v>6</v>
      </c>
      <c r="G413" s="8">
        <f>tblSalaries6[[#This Row],[clean Salary (in local currency)]]*VLOOKUP(tblSalaries6[[#This Row],[Currency]],tblXrate[],2,FALSE)</f>
        <v>35000</v>
      </c>
      <c r="H413" t="s">
        <v>503</v>
      </c>
      <c r="I413" t="s">
        <v>20</v>
      </c>
      <c r="J413" t="s">
        <v>65</v>
      </c>
      <c r="K413" t="str">
        <f>VLOOKUP(tblSalaries6[[#This Row],[Where do you work]],tblCountries[[Actual]:[Mapping]],2,FALSE)</f>
        <v>Russia</v>
      </c>
      <c r="L413" t="s">
        <v>9</v>
      </c>
      <c r="M413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414" spans="2:13" ht="15" customHeight="1">
      <c r="B414" t="s">
        <v>2417</v>
      </c>
      <c r="C414" s="1">
        <v>41055.095347222225</v>
      </c>
      <c r="D414" s="4">
        <v>56000</v>
      </c>
      <c r="E414">
        <v>56000</v>
      </c>
      <c r="F414" t="s">
        <v>6</v>
      </c>
      <c r="G414" s="8">
        <f>tblSalaries6[[#This Row],[clean Salary (in local currency)]]*VLOOKUP(tblSalaries6[[#This Row],[Currency]],tblXrate[],2,FALSE)</f>
        <v>56000</v>
      </c>
      <c r="H414" t="s">
        <v>504</v>
      </c>
      <c r="I414" t="s">
        <v>52</v>
      </c>
      <c r="J414" t="s">
        <v>15</v>
      </c>
      <c r="K414" t="str">
        <f>VLOOKUP(tblSalaries6[[#This Row],[Where do you work]],tblCountries[[Actual]:[Mapping]],2,FALSE)</f>
        <v>USA</v>
      </c>
      <c r="L414" t="s">
        <v>13</v>
      </c>
      <c r="M414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415" spans="2:13" ht="15" customHeight="1">
      <c r="B415" t="s">
        <v>2418</v>
      </c>
      <c r="C415" s="1">
        <v>41055.095578703702</v>
      </c>
      <c r="D415" s="4" t="s">
        <v>505</v>
      </c>
      <c r="E415">
        <v>115000</v>
      </c>
      <c r="F415" t="s">
        <v>6</v>
      </c>
      <c r="G415" s="8">
        <f>tblSalaries6[[#This Row],[clean Salary (in local currency)]]*VLOOKUP(tblSalaries6[[#This Row],[Currency]],tblXrate[],2,FALSE)</f>
        <v>115000</v>
      </c>
      <c r="H415" t="s">
        <v>356</v>
      </c>
      <c r="I415" t="s">
        <v>356</v>
      </c>
      <c r="J415" t="s">
        <v>15</v>
      </c>
      <c r="K415" t="str">
        <f>VLOOKUP(tblSalaries6[[#This Row],[Where do you work]],tblCountries[[Actual]:[Mapping]],2,FALSE)</f>
        <v>USA</v>
      </c>
      <c r="L415" t="s">
        <v>18</v>
      </c>
      <c r="M415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416" spans="2:13" ht="15" customHeight="1">
      <c r="B416" t="s">
        <v>2419</v>
      </c>
      <c r="C416" s="1">
        <v>41055.095868055556</v>
      </c>
      <c r="D416" s="4" t="s">
        <v>506</v>
      </c>
      <c r="E416">
        <v>66000</v>
      </c>
      <c r="F416" t="s">
        <v>69</v>
      </c>
      <c r="G416" s="8">
        <f>tblSalaries6[[#This Row],[clean Salary (in local currency)]]*VLOOKUP(tblSalaries6[[#This Row],[Currency]],tblXrate[],2,FALSE)</f>
        <v>104027.76595644075</v>
      </c>
      <c r="H416" t="s">
        <v>507</v>
      </c>
      <c r="I416" t="s">
        <v>52</v>
      </c>
      <c r="J416" t="s">
        <v>71</v>
      </c>
      <c r="K416" t="str">
        <f>VLOOKUP(tblSalaries6[[#This Row],[Where do you work]],tblCountries[[Actual]:[Mapping]],2,FALSE)</f>
        <v>UK</v>
      </c>
      <c r="L416" t="s">
        <v>25</v>
      </c>
      <c r="M416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417" spans="2:13" ht="15" customHeight="1">
      <c r="B417" t="s">
        <v>2420</v>
      </c>
      <c r="C417" s="1">
        <v>41055.096666666665</v>
      </c>
      <c r="D417" s="4" t="s">
        <v>508</v>
      </c>
      <c r="E417">
        <v>200000</v>
      </c>
      <c r="F417" t="s">
        <v>40</v>
      </c>
      <c r="G417" s="8">
        <f>tblSalaries6[[#This Row],[clean Salary (in local currency)]]*VLOOKUP(tblSalaries6[[#This Row],[Currency]],tblXrate[],2,FALSE)</f>
        <v>3561.5833374885137</v>
      </c>
      <c r="H417" t="s">
        <v>356</v>
      </c>
      <c r="I417" t="s">
        <v>356</v>
      </c>
      <c r="J417" t="s">
        <v>8</v>
      </c>
      <c r="K417" t="str">
        <f>VLOOKUP(tblSalaries6[[#This Row],[Where do you work]],tblCountries[[Actual]:[Mapping]],2,FALSE)</f>
        <v>India</v>
      </c>
      <c r="L417" t="s">
        <v>25</v>
      </c>
      <c r="M417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418" spans="2:13" ht="15" customHeight="1">
      <c r="B418" t="s">
        <v>2421</v>
      </c>
      <c r="C418" s="1">
        <v>41055.097083333334</v>
      </c>
      <c r="D418" s="4">
        <v>72000</v>
      </c>
      <c r="E418">
        <v>72000</v>
      </c>
      <c r="F418" t="s">
        <v>6</v>
      </c>
      <c r="G418" s="8">
        <f>tblSalaries6[[#This Row],[clean Salary (in local currency)]]*VLOOKUP(tblSalaries6[[#This Row],[Currency]],tblXrate[],2,FALSE)</f>
        <v>72000</v>
      </c>
      <c r="H418" t="s">
        <v>509</v>
      </c>
      <c r="I418" t="s">
        <v>4001</v>
      </c>
      <c r="J418" t="s">
        <v>15</v>
      </c>
      <c r="K418" t="str">
        <f>VLOOKUP(tblSalaries6[[#This Row],[Where do you work]],tblCountries[[Actual]:[Mapping]],2,FALSE)</f>
        <v>USA</v>
      </c>
      <c r="L418" t="s">
        <v>9</v>
      </c>
      <c r="M418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419" spans="2:13" ht="15" customHeight="1">
      <c r="B419" t="s">
        <v>2422</v>
      </c>
      <c r="C419" s="1">
        <v>41055.097129629627</v>
      </c>
      <c r="D419" s="4">
        <v>90000</v>
      </c>
      <c r="E419">
        <v>90000</v>
      </c>
      <c r="F419" t="s">
        <v>6</v>
      </c>
      <c r="G419" s="8">
        <f>tblSalaries6[[#This Row],[clean Salary (in local currency)]]*VLOOKUP(tblSalaries6[[#This Row],[Currency]],tblXrate[],2,FALSE)</f>
        <v>90000</v>
      </c>
      <c r="H419" t="s">
        <v>14</v>
      </c>
      <c r="I419" t="s">
        <v>20</v>
      </c>
      <c r="J419" t="s">
        <v>15</v>
      </c>
      <c r="K419" t="str">
        <f>VLOOKUP(tblSalaries6[[#This Row],[Where do you work]],tblCountries[[Actual]:[Mapping]],2,FALSE)</f>
        <v>USA</v>
      </c>
      <c r="L419" t="s">
        <v>13</v>
      </c>
      <c r="M419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420" spans="2:13" ht="15" customHeight="1">
      <c r="B420" t="s">
        <v>2423</v>
      </c>
      <c r="C420" s="1">
        <v>41055.097395833334</v>
      </c>
      <c r="D420" s="4" t="s">
        <v>510</v>
      </c>
      <c r="E420">
        <v>8500</v>
      </c>
      <c r="F420" t="s">
        <v>6</v>
      </c>
      <c r="G420" s="8">
        <f>tblSalaries6[[#This Row],[clean Salary (in local currency)]]*VLOOKUP(tblSalaries6[[#This Row],[Currency]],tblXrate[],2,FALSE)</f>
        <v>8500</v>
      </c>
      <c r="H420" t="s">
        <v>177</v>
      </c>
      <c r="I420" t="s">
        <v>310</v>
      </c>
      <c r="J420" t="s">
        <v>73</v>
      </c>
      <c r="K420" t="str">
        <f>VLOOKUP(tblSalaries6[[#This Row],[Where do you work]],tblCountries[[Actual]:[Mapping]],2,FALSE)</f>
        <v>Romania</v>
      </c>
      <c r="L420" t="s">
        <v>18</v>
      </c>
      <c r="M420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421" spans="2:13" ht="15" customHeight="1">
      <c r="B421" t="s">
        <v>2424</v>
      </c>
      <c r="C421" s="1">
        <v>41055.09747685185</v>
      </c>
      <c r="D421" s="4">
        <v>12000</v>
      </c>
      <c r="E421">
        <v>12000</v>
      </c>
      <c r="F421" t="s">
        <v>6</v>
      </c>
      <c r="G421" s="8">
        <f>tblSalaries6[[#This Row],[clean Salary (in local currency)]]*VLOOKUP(tblSalaries6[[#This Row],[Currency]],tblXrate[],2,FALSE)</f>
        <v>12000</v>
      </c>
      <c r="H421" t="s">
        <v>511</v>
      </c>
      <c r="I421" t="s">
        <v>20</v>
      </c>
      <c r="J421" t="s">
        <v>512</v>
      </c>
      <c r="K421" t="str">
        <f>VLOOKUP(tblSalaries6[[#This Row],[Where do you work]],tblCountries[[Actual]:[Mapping]],2,FALSE)</f>
        <v>iran</v>
      </c>
      <c r="L421" t="s">
        <v>18</v>
      </c>
      <c r="M421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422" spans="2:13" ht="15" customHeight="1">
      <c r="B422" t="s">
        <v>2425</v>
      </c>
      <c r="C422" s="1">
        <v>41055.098807870374</v>
      </c>
      <c r="D422" s="4" t="s">
        <v>513</v>
      </c>
      <c r="E422">
        <v>250000</v>
      </c>
      <c r="F422" t="s">
        <v>6</v>
      </c>
      <c r="G422" s="8">
        <f>tblSalaries6[[#This Row],[clean Salary (in local currency)]]*VLOOKUP(tblSalaries6[[#This Row],[Currency]],tblXrate[],2,FALSE)</f>
        <v>250000</v>
      </c>
      <c r="H422" t="s">
        <v>83</v>
      </c>
      <c r="I422" t="s">
        <v>356</v>
      </c>
      <c r="J422" t="s">
        <v>15</v>
      </c>
      <c r="K422" t="str">
        <f>VLOOKUP(tblSalaries6[[#This Row],[Where do you work]],tblCountries[[Actual]:[Mapping]],2,FALSE)</f>
        <v>USA</v>
      </c>
      <c r="L422" t="s">
        <v>13</v>
      </c>
      <c r="M422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423" spans="2:13" ht="15" customHeight="1">
      <c r="B423" t="s">
        <v>2426</v>
      </c>
      <c r="C423" s="1">
        <v>41055.100277777776</v>
      </c>
      <c r="D423" s="4">
        <v>5900</v>
      </c>
      <c r="E423">
        <v>70800</v>
      </c>
      <c r="F423" t="s">
        <v>22</v>
      </c>
      <c r="G423" s="8">
        <f>tblSalaries6[[#This Row],[clean Salary (in local currency)]]*VLOOKUP(tblSalaries6[[#This Row],[Currency]],tblXrate[],2,FALSE)</f>
        <v>89944.280280605832</v>
      </c>
      <c r="H423" t="s">
        <v>514</v>
      </c>
      <c r="I423" t="s">
        <v>20</v>
      </c>
      <c r="J423" t="s">
        <v>515</v>
      </c>
      <c r="K423" t="str">
        <f>VLOOKUP(tblSalaries6[[#This Row],[Where do you work]],tblCountries[[Actual]:[Mapping]],2,FALSE)</f>
        <v>Finland</v>
      </c>
      <c r="L423" t="s">
        <v>13</v>
      </c>
      <c r="M423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424" spans="2:13" ht="15" customHeight="1">
      <c r="B424" t="s">
        <v>2427</v>
      </c>
      <c r="C424" s="1">
        <v>41055.100810185184</v>
      </c>
      <c r="D424" s="4" t="s">
        <v>516</v>
      </c>
      <c r="E424">
        <v>240000</v>
      </c>
      <c r="F424" t="s">
        <v>40</v>
      </c>
      <c r="G424" s="8">
        <f>tblSalaries6[[#This Row],[clean Salary (in local currency)]]*VLOOKUP(tblSalaries6[[#This Row],[Currency]],tblXrate[],2,FALSE)</f>
        <v>4273.9000049862161</v>
      </c>
      <c r="H424" t="s">
        <v>517</v>
      </c>
      <c r="I424" t="s">
        <v>52</v>
      </c>
      <c r="J424" t="s">
        <v>8</v>
      </c>
      <c r="K424" t="str">
        <f>VLOOKUP(tblSalaries6[[#This Row],[Where do you work]],tblCountries[[Actual]:[Mapping]],2,FALSE)</f>
        <v>India</v>
      </c>
      <c r="L424" t="s">
        <v>13</v>
      </c>
      <c r="M424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425" spans="2:13" ht="15" customHeight="1">
      <c r="B425" t="s">
        <v>2428</v>
      </c>
      <c r="C425" s="1">
        <v>41055.102662037039</v>
      </c>
      <c r="D425" s="4" t="s">
        <v>518</v>
      </c>
      <c r="E425">
        <v>30000</v>
      </c>
      <c r="F425" t="s">
        <v>6</v>
      </c>
      <c r="G425" s="8">
        <f>tblSalaries6[[#This Row],[clean Salary (in local currency)]]*VLOOKUP(tblSalaries6[[#This Row],[Currency]],tblXrate[],2,FALSE)</f>
        <v>30000</v>
      </c>
      <c r="H425" t="s">
        <v>519</v>
      </c>
      <c r="I425" t="s">
        <v>52</v>
      </c>
      <c r="J425" t="s">
        <v>15</v>
      </c>
      <c r="K425" t="str">
        <f>VLOOKUP(tblSalaries6[[#This Row],[Where do you work]],tblCountries[[Actual]:[Mapping]],2,FALSE)</f>
        <v>USA</v>
      </c>
      <c r="L425" t="s">
        <v>18</v>
      </c>
      <c r="M425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426" spans="2:13" ht="15" customHeight="1">
      <c r="B426" t="s">
        <v>2429</v>
      </c>
      <c r="C426" s="1">
        <v>41055.103900462964</v>
      </c>
      <c r="D426" s="4" t="s">
        <v>520</v>
      </c>
      <c r="E426">
        <v>30000</v>
      </c>
      <c r="F426" t="s">
        <v>6</v>
      </c>
      <c r="G426" s="8">
        <f>tblSalaries6[[#This Row],[clean Salary (in local currency)]]*VLOOKUP(tblSalaries6[[#This Row],[Currency]],tblXrate[],2,FALSE)</f>
        <v>30000</v>
      </c>
      <c r="H426" t="s">
        <v>521</v>
      </c>
      <c r="I426" t="s">
        <v>3999</v>
      </c>
      <c r="J426" t="s">
        <v>73</v>
      </c>
      <c r="K426" t="str">
        <f>VLOOKUP(tblSalaries6[[#This Row],[Where do you work]],tblCountries[[Actual]:[Mapping]],2,FALSE)</f>
        <v>Romania</v>
      </c>
      <c r="L426" t="s">
        <v>25</v>
      </c>
      <c r="M426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427" spans="2:13" ht="15" customHeight="1">
      <c r="B427" t="s">
        <v>2430</v>
      </c>
      <c r="C427" s="1">
        <v>41055.105138888888</v>
      </c>
      <c r="D427" s="4">
        <v>24</v>
      </c>
      <c r="E427">
        <v>24000</v>
      </c>
      <c r="F427" t="s">
        <v>6</v>
      </c>
      <c r="G427" s="8">
        <f>tblSalaries6[[#This Row],[clean Salary (in local currency)]]*VLOOKUP(tblSalaries6[[#This Row],[Currency]],tblXrate[],2,FALSE)</f>
        <v>24000</v>
      </c>
      <c r="H427" t="s">
        <v>522</v>
      </c>
      <c r="I427" t="s">
        <v>279</v>
      </c>
      <c r="J427" t="s">
        <v>15</v>
      </c>
      <c r="K427" t="str">
        <f>VLOOKUP(tblSalaries6[[#This Row],[Where do you work]],tblCountries[[Actual]:[Mapping]],2,FALSE)</f>
        <v>USA</v>
      </c>
      <c r="L427" t="s">
        <v>25</v>
      </c>
      <c r="M427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428" spans="2:13" ht="15" customHeight="1">
      <c r="B428" t="s">
        <v>2431</v>
      </c>
      <c r="C428" s="1">
        <v>41055.106249999997</v>
      </c>
      <c r="D428" s="4">
        <v>60000</v>
      </c>
      <c r="E428">
        <v>60000</v>
      </c>
      <c r="F428" t="s">
        <v>6</v>
      </c>
      <c r="G428" s="8">
        <f>tblSalaries6[[#This Row],[clean Salary (in local currency)]]*VLOOKUP(tblSalaries6[[#This Row],[Currency]],tblXrate[],2,FALSE)</f>
        <v>60000</v>
      </c>
      <c r="H428" t="s">
        <v>523</v>
      </c>
      <c r="I428" t="s">
        <v>52</v>
      </c>
      <c r="J428" t="s">
        <v>15</v>
      </c>
      <c r="K428" t="str">
        <f>VLOOKUP(tblSalaries6[[#This Row],[Where do you work]],tblCountries[[Actual]:[Mapping]],2,FALSE)</f>
        <v>USA</v>
      </c>
      <c r="L428" t="s">
        <v>9</v>
      </c>
      <c r="M428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429" spans="2:13" ht="15" customHeight="1">
      <c r="B429" t="s">
        <v>2432</v>
      </c>
      <c r="C429" s="1">
        <v>41055.106319444443</v>
      </c>
      <c r="D429" s="4">
        <v>76600</v>
      </c>
      <c r="E429">
        <v>76600</v>
      </c>
      <c r="F429" t="s">
        <v>6</v>
      </c>
      <c r="G429" s="8">
        <f>tblSalaries6[[#This Row],[clean Salary (in local currency)]]*VLOOKUP(tblSalaries6[[#This Row],[Currency]],tblXrate[],2,FALSE)</f>
        <v>76600</v>
      </c>
      <c r="H429" t="s">
        <v>20</v>
      </c>
      <c r="I429" t="s">
        <v>20</v>
      </c>
      <c r="J429" t="s">
        <v>15</v>
      </c>
      <c r="K429" t="str">
        <f>VLOOKUP(tblSalaries6[[#This Row],[Where do you work]],tblCountries[[Actual]:[Mapping]],2,FALSE)</f>
        <v>USA</v>
      </c>
      <c r="L429" t="s">
        <v>18</v>
      </c>
      <c r="M429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430" spans="2:13" ht="15" customHeight="1">
      <c r="B430" t="s">
        <v>2433</v>
      </c>
      <c r="C430" s="1">
        <v>41055.106365740743</v>
      </c>
      <c r="D430" s="4" t="s">
        <v>524</v>
      </c>
      <c r="E430">
        <v>65000</v>
      </c>
      <c r="F430" t="s">
        <v>69</v>
      </c>
      <c r="G430" s="8">
        <f>tblSalaries6[[#This Row],[clean Salary (in local currency)]]*VLOOKUP(tblSalaries6[[#This Row],[Currency]],tblXrate[],2,FALSE)</f>
        <v>102451.58768437347</v>
      </c>
      <c r="H430" t="s">
        <v>181</v>
      </c>
      <c r="I430" t="s">
        <v>488</v>
      </c>
      <c r="J430" t="s">
        <v>71</v>
      </c>
      <c r="K430" t="str">
        <f>VLOOKUP(tblSalaries6[[#This Row],[Where do you work]],tblCountries[[Actual]:[Mapping]],2,FALSE)</f>
        <v>UK</v>
      </c>
      <c r="L430" t="s">
        <v>18</v>
      </c>
      <c r="M430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431" spans="2:13" ht="15" customHeight="1">
      <c r="B431" t="s">
        <v>2434</v>
      </c>
      <c r="C431" s="1">
        <v>41055.106944444444</v>
      </c>
      <c r="D431" s="4" t="s">
        <v>525</v>
      </c>
      <c r="E431">
        <v>6629</v>
      </c>
      <c r="F431" t="s">
        <v>6</v>
      </c>
      <c r="G431" s="8">
        <f>tblSalaries6[[#This Row],[clean Salary (in local currency)]]*VLOOKUP(tblSalaries6[[#This Row],[Currency]],tblXrate[],2,FALSE)</f>
        <v>6629</v>
      </c>
      <c r="H431" t="s">
        <v>279</v>
      </c>
      <c r="I431" t="s">
        <v>279</v>
      </c>
      <c r="J431" t="s">
        <v>526</v>
      </c>
      <c r="K431" t="str">
        <f>VLOOKUP(tblSalaries6[[#This Row],[Where do you work]],tblCountries[[Actual]:[Mapping]],2,FALSE)</f>
        <v>Dominican Republic</v>
      </c>
      <c r="L431" t="s">
        <v>13</v>
      </c>
      <c r="M431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432" spans="2:13" ht="15" customHeight="1">
      <c r="B432" t="s">
        <v>2435</v>
      </c>
      <c r="C432" s="1">
        <v>41055.107372685183</v>
      </c>
      <c r="D432" s="4">
        <v>90000</v>
      </c>
      <c r="E432">
        <v>90000</v>
      </c>
      <c r="F432" t="s">
        <v>6</v>
      </c>
      <c r="G432" s="8">
        <f>tblSalaries6[[#This Row],[clean Salary (in local currency)]]*VLOOKUP(tblSalaries6[[#This Row],[Currency]],tblXrate[],2,FALSE)</f>
        <v>90000</v>
      </c>
      <c r="H432" t="s">
        <v>527</v>
      </c>
      <c r="I432" t="s">
        <v>20</v>
      </c>
      <c r="J432" t="s">
        <v>15</v>
      </c>
      <c r="K432" t="str">
        <f>VLOOKUP(tblSalaries6[[#This Row],[Where do you work]],tblCountries[[Actual]:[Mapping]],2,FALSE)</f>
        <v>USA</v>
      </c>
      <c r="L432" t="s">
        <v>25</v>
      </c>
      <c r="M432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433" spans="2:13" ht="15" customHeight="1">
      <c r="B433" t="s">
        <v>2436</v>
      </c>
      <c r="C433" s="1">
        <v>41055.107754629629</v>
      </c>
      <c r="D433" s="4">
        <v>8500</v>
      </c>
      <c r="E433">
        <v>8500</v>
      </c>
      <c r="F433" t="s">
        <v>6</v>
      </c>
      <c r="G433" s="8">
        <f>tblSalaries6[[#This Row],[clean Salary (in local currency)]]*VLOOKUP(tblSalaries6[[#This Row],[Currency]],tblXrate[],2,FALSE)</f>
        <v>8500</v>
      </c>
      <c r="H433" t="s">
        <v>528</v>
      </c>
      <c r="I433" t="s">
        <v>20</v>
      </c>
      <c r="J433" t="s">
        <v>184</v>
      </c>
      <c r="K433" t="str">
        <f>VLOOKUP(tblSalaries6[[#This Row],[Where do you work]],tblCountries[[Actual]:[Mapping]],2,FALSE)</f>
        <v>Colombia</v>
      </c>
      <c r="L433" t="s">
        <v>25</v>
      </c>
      <c r="M433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434" spans="2:13" ht="15" customHeight="1">
      <c r="B434" t="s">
        <v>2437</v>
      </c>
      <c r="C434" s="1">
        <v>41055.107766203706</v>
      </c>
      <c r="D434" s="4">
        <v>75000</v>
      </c>
      <c r="E434">
        <v>75000</v>
      </c>
      <c r="F434" t="s">
        <v>6</v>
      </c>
      <c r="G434" s="8">
        <f>tblSalaries6[[#This Row],[clean Salary (in local currency)]]*VLOOKUP(tblSalaries6[[#This Row],[Currency]],tblXrate[],2,FALSE)</f>
        <v>75000</v>
      </c>
      <c r="H434" t="s">
        <v>529</v>
      </c>
      <c r="I434" t="s">
        <v>20</v>
      </c>
      <c r="J434" t="s">
        <v>15</v>
      </c>
      <c r="K434" t="str">
        <f>VLOOKUP(tblSalaries6[[#This Row],[Where do you work]],tblCountries[[Actual]:[Mapping]],2,FALSE)</f>
        <v>USA</v>
      </c>
      <c r="L434" t="s">
        <v>9</v>
      </c>
      <c r="M434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435" spans="2:13" ht="15" customHeight="1">
      <c r="B435" t="s">
        <v>2438</v>
      </c>
      <c r="C435" s="1">
        <v>41055.109606481485</v>
      </c>
      <c r="D435" s="4">
        <v>72000</v>
      </c>
      <c r="E435">
        <v>72000</v>
      </c>
      <c r="F435" t="s">
        <v>6</v>
      </c>
      <c r="G435" s="8">
        <f>tblSalaries6[[#This Row],[clean Salary (in local currency)]]*VLOOKUP(tblSalaries6[[#This Row],[Currency]],tblXrate[],2,FALSE)</f>
        <v>72000</v>
      </c>
      <c r="H435" t="s">
        <v>530</v>
      </c>
      <c r="I435" t="s">
        <v>20</v>
      </c>
      <c r="J435" t="s">
        <v>15</v>
      </c>
      <c r="K435" t="str">
        <f>VLOOKUP(tblSalaries6[[#This Row],[Where do you work]],tblCountries[[Actual]:[Mapping]],2,FALSE)</f>
        <v>USA</v>
      </c>
      <c r="L435" t="s">
        <v>18</v>
      </c>
      <c r="M435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436" spans="2:13" ht="15" customHeight="1">
      <c r="B436" t="s">
        <v>2439</v>
      </c>
      <c r="C436" s="1">
        <v>41055.110115740739</v>
      </c>
      <c r="D436" s="4">
        <v>65000</v>
      </c>
      <c r="E436">
        <v>65000</v>
      </c>
      <c r="F436" t="s">
        <v>6</v>
      </c>
      <c r="G436" s="8">
        <f>tblSalaries6[[#This Row],[clean Salary (in local currency)]]*VLOOKUP(tblSalaries6[[#This Row],[Currency]],tblXrate[],2,FALSE)</f>
        <v>65000</v>
      </c>
      <c r="H436" t="s">
        <v>531</v>
      </c>
      <c r="I436" t="s">
        <v>20</v>
      </c>
      <c r="J436" t="s">
        <v>15</v>
      </c>
      <c r="K436" t="str">
        <f>VLOOKUP(tblSalaries6[[#This Row],[Where do you work]],tblCountries[[Actual]:[Mapping]],2,FALSE)</f>
        <v>USA</v>
      </c>
      <c r="L436" t="s">
        <v>9</v>
      </c>
      <c r="M436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437" spans="2:13" ht="15" customHeight="1">
      <c r="B437" t="s">
        <v>2440</v>
      </c>
      <c r="C437" s="1">
        <v>41055.111064814817</v>
      </c>
      <c r="D437" s="4">
        <v>120000</v>
      </c>
      <c r="E437">
        <v>120000</v>
      </c>
      <c r="F437" t="s">
        <v>6</v>
      </c>
      <c r="G437" s="8">
        <f>tblSalaries6[[#This Row],[clean Salary (in local currency)]]*VLOOKUP(tblSalaries6[[#This Row],[Currency]],tblXrate[],2,FALSE)</f>
        <v>120000</v>
      </c>
      <c r="H437" t="s">
        <v>139</v>
      </c>
      <c r="I437" t="s">
        <v>4001</v>
      </c>
      <c r="J437" t="s">
        <v>15</v>
      </c>
      <c r="K437" t="str">
        <f>VLOOKUP(tblSalaries6[[#This Row],[Where do you work]],tblCountries[[Actual]:[Mapping]],2,FALSE)</f>
        <v>USA</v>
      </c>
      <c r="L437" t="s">
        <v>25</v>
      </c>
      <c r="M437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438" spans="2:13" ht="15" customHeight="1">
      <c r="B438" t="s">
        <v>2441</v>
      </c>
      <c r="C438" s="1">
        <v>41055.111562500002</v>
      </c>
      <c r="D438" s="4" t="s">
        <v>532</v>
      </c>
      <c r="E438">
        <v>4000000</v>
      </c>
      <c r="F438" t="s">
        <v>40</v>
      </c>
      <c r="G438" s="8">
        <f>tblSalaries6[[#This Row],[clean Salary (in local currency)]]*VLOOKUP(tblSalaries6[[#This Row],[Currency]],tblXrate[],2,FALSE)</f>
        <v>71231.666749770273</v>
      </c>
      <c r="H438" t="s">
        <v>533</v>
      </c>
      <c r="I438" t="s">
        <v>310</v>
      </c>
      <c r="J438" t="s">
        <v>8</v>
      </c>
      <c r="K438" t="str">
        <f>VLOOKUP(tblSalaries6[[#This Row],[Where do you work]],tblCountries[[Actual]:[Mapping]],2,FALSE)</f>
        <v>India</v>
      </c>
      <c r="L438" t="s">
        <v>13</v>
      </c>
      <c r="M438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439" spans="2:13" ht="15" customHeight="1">
      <c r="B439" t="s">
        <v>2442</v>
      </c>
      <c r="C439" s="1">
        <v>41055.11273148148</v>
      </c>
      <c r="D439" s="4" t="s">
        <v>534</v>
      </c>
      <c r="E439">
        <v>300000</v>
      </c>
      <c r="F439" t="s">
        <v>40</v>
      </c>
      <c r="G439" s="8">
        <f>tblSalaries6[[#This Row],[clean Salary (in local currency)]]*VLOOKUP(tblSalaries6[[#This Row],[Currency]],tblXrate[],2,FALSE)</f>
        <v>5342.3750062327708</v>
      </c>
      <c r="H439" t="s">
        <v>535</v>
      </c>
      <c r="I439" t="s">
        <v>52</v>
      </c>
      <c r="J439" t="s">
        <v>8</v>
      </c>
      <c r="K439" t="str">
        <f>VLOOKUP(tblSalaries6[[#This Row],[Where do you work]],tblCountries[[Actual]:[Mapping]],2,FALSE)</f>
        <v>India</v>
      </c>
      <c r="L439" t="s">
        <v>9</v>
      </c>
      <c r="M439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440" spans="2:13" ht="15" customHeight="1">
      <c r="B440" t="s">
        <v>2443</v>
      </c>
      <c r="C440" s="1">
        <v>41055.113437499997</v>
      </c>
      <c r="D440" s="4">
        <v>1100000</v>
      </c>
      <c r="E440">
        <v>1100000</v>
      </c>
      <c r="F440" t="s">
        <v>40</v>
      </c>
      <c r="G440" s="8">
        <f>tblSalaries6[[#This Row],[clean Salary (in local currency)]]*VLOOKUP(tblSalaries6[[#This Row],[Currency]],tblXrate[],2,FALSE)</f>
        <v>19588.708356186824</v>
      </c>
      <c r="H440" t="s">
        <v>536</v>
      </c>
      <c r="I440" t="s">
        <v>52</v>
      </c>
      <c r="J440" t="s">
        <v>8</v>
      </c>
      <c r="K440" t="str">
        <f>VLOOKUP(tblSalaries6[[#This Row],[Where do you work]],tblCountries[[Actual]:[Mapping]],2,FALSE)</f>
        <v>India</v>
      </c>
      <c r="L440" t="s">
        <v>9</v>
      </c>
      <c r="M440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441" spans="2:13" ht="15" customHeight="1">
      <c r="B441" t="s">
        <v>2444</v>
      </c>
      <c r="C441" s="1">
        <v>41055.115486111114</v>
      </c>
      <c r="D441" s="4">
        <v>80000</v>
      </c>
      <c r="E441">
        <v>80000</v>
      </c>
      <c r="F441" t="s">
        <v>6</v>
      </c>
      <c r="G441" s="8">
        <f>tblSalaries6[[#This Row],[clean Salary (in local currency)]]*VLOOKUP(tblSalaries6[[#This Row],[Currency]],tblXrate[],2,FALSE)</f>
        <v>80000</v>
      </c>
      <c r="H441" t="s">
        <v>537</v>
      </c>
      <c r="I441" t="s">
        <v>20</v>
      </c>
      <c r="J441" t="s">
        <v>15</v>
      </c>
      <c r="K441" t="str">
        <f>VLOOKUP(tblSalaries6[[#This Row],[Where do you work]],tblCountries[[Actual]:[Mapping]],2,FALSE)</f>
        <v>USA</v>
      </c>
      <c r="L441" t="s">
        <v>9</v>
      </c>
      <c r="M441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442" spans="2:13" ht="15" customHeight="1">
      <c r="B442" t="s">
        <v>2445</v>
      </c>
      <c r="C442" s="1">
        <v>41055.115925925929</v>
      </c>
      <c r="D442" s="4" t="s">
        <v>538</v>
      </c>
      <c r="E442">
        <v>3000000</v>
      </c>
      <c r="F442" t="s">
        <v>40</v>
      </c>
      <c r="G442" s="8">
        <f>tblSalaries6[[#This Row],[clean Salary (in local currency)]]*VLOOKUP(tblSalaries6[[#This Row],[Currency]],tblXrate[],2,FALSE)</f>
        <v>53423.750062327701</v>
      </c>
      <c r="H442" t="s">
        <v>539</v>
      </c>
      <c r="I442" t="s">
        <v>52</v>
      </c>
      <c r="J442" t="s">
        <v>8</v>
      </c>
      <c r="K442" t="str">
        <f>VLOOKUP(tblSalaries6[[#This Row],[Where do you work]],tblCountries[[Actual]:[Mapping]],2,FALSE)</f>
        <v>India</v>
      </c>
      <c r="L442" t="s">
        <v>9</v>
      </c>
      <c r="M442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443" spans="2:13" ht="15" customHeight="1">
      <c r="B443" t="s">
        <v>2446</v>
      </c>
      <c r="C443" s="1">
        <v>41055.117037037038</v>
      </c>
      <c r="D443" s="4">
        <v>110000</v>
      </c>
      <c r="E443">
        <v>110000</v>
      </c>
      <c r="F443" t="s">
        <v>86</v>
      </c>
      <c r="G443" s="8">
        <f>tblSalaries6[[#This Row],[clean Salary (in local currency)]]*VLOOKUP(tblSalaries6[[#This Row],[Currency]],tblXrate[],2,FALSE)</f>
        <v>108169.76753333595</v>
      </c>
      <c r="H443" t="s">
        <v>540</v>
      </c>
      <c r="I443" t="s">
        <v>488</v>
      </c>
      <c r="J443" t="s">
        <v>541</v>
      </c>
      <c r="K443" t="str">
        <f>VLOOKUP(tblSalaries6[[#This Row],[Where do you work]],tblCountries[[Actual]:[Mapping]],2,FALSE)</f>
        <v>Canada</v>
      </c>
      <c r="L443" t="s">
        <v>18</v>
      </c>
      <c r="M443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444" spans="2:13" ht="15" customHeight="1">
      <c r="B444" t="s">
        <v>2447</v>
      </c>
      <c r="C444" s="1">
        <v>41055.117638888885</v>
      </c>
      <c r="D444" s="4">
        <v>51000</v>
      </c>
      <c r="E444">
        <v>51000</v>
      </c>
      <c r="F444" t="s">
        <v>6</v>
      </c>
      <c r="G444" s="8">
        <f>tblSalaries6[[#This Row],[clean Salary (in local currency)]]*VLOOKUP(tblSalaries6[[#This Row],[Currency]],tblXrate[],2,FALSE)</f>
        <v>51000</v>
      </c>
      <c r="H444" t="s">
        <v>542</v>
      </c>
      <c r="I444" t="s">
        <v>52</v>
      </c>
      <c r="J444" t="s">
        <v>15</v>
      </c>
      <c r="K444" t="str">
        <f>VLOOKUP(tblSalaries6[[#This Row],[Where do you work]],tblCountries[[Actual]:[Mapping]],2,FALSE)</f>
        <v>USA</v>
      </c>
      <c r="L444" t="s">
        <v>18</v>
      </c>
      <c r="M444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445" spans="2:13" ht="15" customHeight="1">
      <c r="B445" t="s">
        <v>2448</v>
      </c>
      <c r="C445" s="1">
        <v>41055.11824074074</v>
      </c>
      <c r="D445" s="4" t="s">
        <v>543</v>
      </c>
      <c r="E445">
        <v>5000</v>
      </c>
      <c r="F445" t="s">
        <v>6</v>
      </c>
      <c r="G445" s="8">
        <f>tblSalaries6[[#This Row],[clean Salary (in local currency)]]*VLOOKUP(tblSalaries6[[#This Row],[Currency]],tblXrate[],2,FALSE)</f>
        <v>5000</v>
      </c>
      <c r="H445" t="s">
        <v>544</v>
      </c>
      <c r="I445" t="s">
        <v>3999</v>
      </c>
      <c r="J445" t="s">
        <v>8</v>
      </c>
      <c r="K445" t="str">
        <f>VLOOKUP(tblSalaries6[[#This Row],[Where do you work]],tblCountries[[Actual]:[Mapping]],2,FALSE)</f>
        <v>India</v>
      </c>
      <c r="L445" t="s">
        <v>9</v>
      </c>
      <c r="M445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446" spans="2:13" ht="15" customHeight="1">
      <c r="B446" t="s">
        <v>2449</v>
      </c>
      <c r="C446" s="1">
        <v>41055.120474537034</v>
      </c>
      <c r="D446" s="4">
        <v>74000</v>
      </c>
      <c r="E446">
        <v>74000</v>
      </c>
      <c r="F446" t="s">
        <v>6</v>
      </c>
      <c r="G446" s="8">
        <f>tblSalaries6[[#This Row],[clean Salary (in local currency)]]*VLOOKUP(tblSalaries6[[#This Row],[Currency]],tblXrate[],2,FALSE)</f>
        <v>74000</v>
      </c>
      <c r="H446" t="s">
        <v>279</v>
      </c>
      <c r="I446" t="s">
        <v>279</v>
      </c>
      <c r="J446" t="s">
        <v>15</v>
      </c>
      <c r="K446" t="str">
        <f>VLOOKUP(tblSalaries6[[#This Row],[Where do you work]],tblCountries[[Actual]:[Mapping]],2,FALSE)</f>
        <v>USA</v>
      </c>
      <c r="L446" t="s">
        <v>9</v>
      </c>
      <c r="M446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447" spans="2:13" ht="15" customHeight="1">
      <c r="B447" t="s">
        <v>2450</v>
      </c>
      <c r="C447" s="1">
        <v>41055.120694444442</v>
      </c>
      <c r="D447" s="4" t="s">
        <v>330</v>
      </c>
      <c r="E447">
        <v>60000</v>
      </c>
      <c r="F447" t="s">
        <v>69</v>
      </c>
      <c r="G447" s="8">
        <f>tblSalaries6[[#This Row],[clean Salary (in local currency)]]*VLOOKUP(tblSalaries6[[#This Row],[Currency]],tblXrate[],2,FALSE)</f>
        <v>94570.696324037053</v>
      </c>
      <c r="H447" t="s">
        <v>325</v>
      </c>
      <c r="I447" t="s">
        <v>356</v>
      </c>
      <c r="J447" t="s">
        <v>71</v>
      </c>
      <c r="K447" t="str">
        <f>VLOOKUP(tblSalaries6[[#This Row],[Where do you work]],tblCountries[[Actual]:[Mapping]],2,FALSE)</f>
        <v>UK</v>
      </c>
      <c r="L447" t="s">
        <v>9</v>
      </c>
      <c r="M447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448" spans="2:13" ht="15" customHeight="1">
      <c r="B448" t="s">
        <v>2451</v>
      </c>
      <c r="C448" s="1">
        <v>41055.121840277781</v>
      </c>
      <c r="D448" s="4">
        <v>50000</v>
      </c>
      <c r="E448">
        <v>50000</v>
      </c>
      <c r="F448" t="s">
        <v>6</v>
      </c>
      <c r="G448" s="8">
        <f>tblSalaries6[[#This Row],[clean Salary (in local currency)]]*VLOOKUP(tblSalaries6[[#This Row],[Currency]],tblXrate[],2,FALSE)</f>
        <v>50000</v>
      </c>
      <c r="H448" t="s">
        <v>545</v>
      </c>
      <c r="I448" t="s">
        <v>20</v>
      </c>
      <c r="J448" t="s">
        <v>15</v>
      </c>
      <c r="K448" t="str">
        <f>VLOOKUP(tblSalaries6[[#This Row],[Where do you work]],tblCountries[[Actual]:[Mapping]],2,FALSE)</f>
        <v>USA</v>
      </c>
      <c r="L448" t="s">
        <v>9</v>
      </c>
      <c r="M448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449" spans="2:13" ht="15" customHeight="1">
      <c r="B449" t="s">
        <v>2452</v>
      </c>
      <c r="C449" s="1">
        <v>41055.121863425928</v>
      </c>
      <c r="D449" s="4" t="s">
        <v>546</v>
      </c>
      <c r="E449">
        <v>500000</v>
      </c>
      <c r="F449" t="s">
        <v>40</v>
      </c>
      <c r="G449" s="8">
        <f>tblSalaries6[[#This Row],[clean Salary (in local currency)]]*VLOOKUP(tblSalaries6[[#This Row],[Currency]],tblXrate[],2,FALSE)</f>
        <v>8903.9583437212841</v>
      </c>
      <c r="H449" t="s">
        <v>207</v>
      </c>
      <c r="I449" t="s">
        <v>20</v>
      </c>
      <c r="J449" t="s">
        <v>8</v>
      </c>
      <c r="K449" t="str">
        <f>VLOOKUP(tblSalaries6[[#This Row],[Where do you work]],tblCountries[[Actual]:[Mapping]],2,FALSE)</f>
        <v>India</v>
      </c>
      <c r="L449" t="s">
        <v>9</v>
      </c>
      <c r="M449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450" spans="2:13" ht="15" customHeight="1">
      <c r="B450" t="s">
        <v>2453</v>
      </c>
      <c r="C450" s="1">
        <v>41055.123287037037</v>
      </c>
      <c r="D450" s="4">
        <v>78000</v>
      </c>
      <c r="E450">
        <v>78000</v>
      </c>
      <c r="F450" t="s">
        <v>6</v>
      </c>
      <c r="G450" s="8">
        <f>tblSalaries6[[#This Row],[clean Salary (in local currency)]]*VLOOKUP(tblSalaries6[[#This Row],[Currency]],tblXrate[],2,FALSE)</f>
        <v>78000</v>
      </c>
      <c r="H450" t="s">
        <v>547</v>
      </c>
      <c r="I450" t="s">
        <v>52</v>
      </c>
      <c r="J450" t="s">
        <v>548</v>
      </c>
      <c r="K450" t="str">
        <f>VLOOKUP(tblSalaries6[[#This Row],[Where do you work]],tblCountries[[Actual]:[Mapping]],2,FALSE)</f>
        <v>Somalia</v>
      </c>
      <c r="L450" t="s">
        <v>9</v>
      </c>
      <c r="M450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451" spans="2:13" ht="15" customHeight="1">
      <c r="B451" t="s">
        <v>2454</v>
      </c>
      <c r="C451" s="1">
        <v>41055.123460648145</v>
      </c>
      <c r="D451" s="4">
        <v>900000</v>
      </c>
      <c r="E451">
        <v>900000</v>
      </c>
      <c r="F451" t="s">
        <v>40</v>
      </c>
      <c r="G451" s="8">
        <f>tblSalaries6[[#This Row],[clean Salary (in local currency)]]*VLOOKUP(tblSalaries6[[#This Row],[Currency]],tblXrate[],2,FALSE)</f>
        <v>16027.125018698311</v>
      </c>
      <c r="H451" t="s">
        <v>549</v>
      </c>
      <c r="I451" t="s">
        <v>52</v>
      </c>
      <c r="J451" t="s">
        <v>8</v>
      </c>
      <c r="K451" t="str">
        <f>VLOOKUP(tblSalaries6[[#This Row],[Where do you work]],tblCountries[[Actual]:[Mapping]],2,FALSE)</f>
        <v>India</v>
      </c>
      <c r="L451" t="s">
        <v>25</v>
      </c>
      <c r="M451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452" spans="2:13" ht="15" customHeight="1">
      <c r="B452" t="s">
        <v>2455</v>
      </c>
      <c r="C452" s="1">
        <v>41055.12605324074</v>
      </c>
      <c r="D452" s="4" t="s">
        <v>550</v>
      </c>
      <c r="E452">
        <v>7500</v>
      </c>
      <c r="F452" t="s">
        <v>6</v>
      </c>
      <c r="G452" s="8">
        <f>tblSalaries6[[#This Row],[clean Salary (in local currency)]]*VLOOKUP(tblSalaries6[[#This Row],[Currency]],tblXrate[],2,FALSE)</f>
        <v>7500</v>
      </c>
      <c r="H452" t="s">
        <v>551</v>
      </c>
      <c r="I452" t="s">
        <v>20</v>
      </c>
      <c r="J452" t="s">
        <v>73</v>
      </c>
      <c r="K452" t="str">
        <f>VLOOKUP(tblSalaries6[[#This Row],[Where do you work]],tblCountries[[Actual]:[Mapping]],2,FALSE)</f>
        <v>Romania</v>
      </c>
      <c r="L452" t="s">
        <v>13</v>
      </c>
      <c r="M452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453" spans="2:13" ht="15" customHeight="1">
      <c r="B453" t="s">
        <v>2456</v>
      </c>
      <c r="C453" s="1">
        <v>41055.126180555555</v>
      </c>
      <c r="D453" s="4">
        <v>60000</v>
      </c>
      <c r="E453">
        <v>60000</v>
      </c>
      <c r="F453" t="s">
        <v>6</v>
      </c>
      <c r="G453" s="8">
        <f>tblSalaries6[[#This Row],[clean Salary (in local currency)]]*VLOOKUP(tblSalaries6[[#This Row],[Currency]],tblXrate[],2,FALSE)</f>
        <v>60000</v>
      </c>
      <c r="H453" t="s">
        <v>552</v>
      </c>
      <c r="I453" t="s">
        <v>20</v>
      </c>
      <c r="J453" t="s">
        <v>15</v>
      </c>
      <c r="K453" t="str">
        <f>VLOOKUP(tblSalaries6[[#This Row],[Where do you work]],tblCountries[[Actual]:[Mapping]],2,FALSE)</f>
        <v>USA</v>
      </c>
      <c r="L453" t="s">
        <v>13</v>
      </c>
      <c r="M453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454" spans="2:13" ht="15" customHeight="1">
      <c r="B454" t="s">
        <v>2457</v>
      </c>
      <c r="C454" s="1">
        <v>41055.126875000002</v>
      </c>
      <c r="D454" s="4" t="s">
        <v>553</v>
      </c>
      <c r="E454">
        <v>800000</v>
      </c>
      <c r="F454" t="s">
        <v>40</v>
      </c>
      <c r="G454" s="8">
        <f>tblSalaries6[[#This Row],[clean Salary (in local currency)]]*VLOOKUP(tblSalaries6[[#This Row],[Currency]],tblXrate[],2,FALSE)</f>
        <v>14246.333349954055</v>
      </c>
      <c r="H454" t="s">
        <v>554</v>
      </c>
      <c r="I454" t="s">
        <v>4001</v>
      </c>
      <c r="J454" t="s">
        <v>8</v>
      </c>
      <c r="K454" t="str">
        <f>VLOOKUP(tblSalaries6[[#This Row],[Where do you work]],tblCountries[[Actual]:[Mapping]],2,FALSE)</f>
        <v>India</v>
      </c>
      <c r="L454" t="s">
        <v>13</v>
      </c>
      <c r="M454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455" spans="2:13" ht="15" customHeight="1">
      <c r="B455" t="s">
        <v>2458</v>
      </c>
      <c r="C455" s="1">
        <v>41055.127187500002</v>
      </c>
      <c r="D455" s="4">
        <v>80000</v>
      </c>
      <c r="E455">
        <v>80000</v>
      </c>
      <c r="F455" t="s">
        <v>6</v>
      </c>
      <c r="G455" s="8">
        <f>tblSalaries6[[#This Row],[clean Salary (in local currency)]]*VLOOKUP(tblSalaries6[[#This Row],[Currency]],tblXrate[],2,FALSE)</f>
        <v>80000</v>
      </c>
      <c r="H455" t="s">
        <v>555</v>
      </c>
      <c r="I455" t="s">
        <v>52</v>
      </c>
      <c r="J455" t="s">
        <v>15</v>
      </c>
      <c r="K455" t="str">
        <f>VLOOKUP(tblSalaries6[[#This Row],[Where do you work]],tblCountries[[Actual]:[Mapping]],2,FALSE)</f>
        <v>USA</v>
      </c>
      <c r="L455" t="s">
        <v>25</v>
      </c>
      <c r="M455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456" spans="2:13" ht="15" customHeight="1">
      <c r="B456" t="s">
        <v>2459</v>
      </c>
      <c r="C456" s="1">
        <v>41055.127418981479</v>
      </c>
      <c r="D456" s="4" t="s">
        <v>556</v>
      </c>
      <c r="E456">
        <v>38000</v>
      </c>
      <c r="F456" t="s">
        <v>69</v>
      </c>
      <c r="G456" s="8">
        <f>tblSalaries6[[#This Row],[clean Salary (in local currency)]]*VLOOKUP(tblSalaries6[[#This Row],[Currency]],tblXrate[],2,FALSE)</f>
        <v>59894.774338556796</v>
      </c>
      <c r="H456" t="s">
        <v>557</v>
      </c>
      <c r="I456" t="s">
        <v>310</v>
      </c>
      <c r="J456" t="s">
        <v>71</v>
      </c>
      <c r="K456" t="str">
        <f>VLOOKUP(tblSalaries6[[#This Row],[Where do you work]],tblCountries[[Actual]:[Mapping]],2,FALSE)</f>
        <v>UK</v>
      </c>
      <c r="L456" t="s">
        <v>9</v>
      </c>
      <c r="M456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457" spans="2:13" ht="15" customHeight="1">
      <c r="B457" t="s">
        <v>2460</v>
      </c>
      <c r="C457" s="1">
        <v>41055.127847222226</v>
      </c>
      <c r="D457" s="4" t="s">
        <v>558</v>
      </c>
      <c r="E457">
        <v>52000</v>
      </c>
      <c r="F457" t="s">
        <v>86</v>
      </c>
      <c r="G457" s="8">
        <f>tblSalaries6[[#This Row],[clean Salary (in local currency)]]*VLOOKUP(tblSalaries6[[#This Row],[Currency]],tblXrate[],2,FALSE)</f>
        <v>51134.799197576998</v>
      </c>
      <c r="H457" t="s">
        <v>559</v>
      </c>
      <c r="I457" t="s">
        <v>52</v>
      </c>
      <c r="J457" t="s">
        <v>88</v>
      </c>
      <c r="K457" t="str">
        <f>VLOOKUP(tblSalaries6[[#This Row],[Where do you work]],tblCountries[[Actual]:[Mapping]],2,FALSE)</f>
        <v>Canada</v>
      </c>
      <c r="L457" t="s">
        <v>9</v>
      </c>
      <c r="M457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458" spans="2:13" ht="15" customHeight="1">
      <c r="B458" t="s">
        <v>2461</v>
      </c>
      <c r="C458" s="1">
        <v>41055.129351851851</v>
      </c>
      <c r="D458" s="4">
        <v>125000</v>
      </c>
      <c r="E458">
        <v>125000</v>
      </c>
      <c r="F458" t="s">
        <v>6</v>
      </c>
      <c r="G458" s="8">
        <f>tblSalaries6[[#This Row],[clean Salary (in local currency)]]*VLOOKUP(tblSalaries6[[#This Row],[Currency]],tblXrate[],2,FALSE)</f>
        <v>125000</v>
      </c>
      <c r="H458" t="s">
        <v>560</v>
      </c>
      <c r="I458" t="s">
        <v>52</v>
      </c>
      <c r="J458" t="s">
        <v>15</v>
      </c>
      <c r="K458" t="str">
        <f>VLOOKUP(tblSalaries6[[#This Row],[Where do you work]],tblCountries[[Actual]:[Mapping]],2,FALSE)</f>
        <v>USA</v>
      </c>
      <c r="L458" t="s">
        <v>18</v>
      </c>
      <c r="M458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459" spans="2:13" ht="15" customHeight="1">
      <c r="B459" t="s">
        <v>2462</v>
      </c>
      <c r="C459" s="1">
        <v>41055.129594907405</v>
      </c>
      <c r="D459" s="4">
        <v>52000</v>
      </c>
      <c r="E459">
        <v>52000</v>
      </c>
      <c r="F459" t="s">
        <v>6</v>
      </c>
      <c r="G459" s="8">
        <f>tblSalaries6[[#This Row],[clean Salary (in local currency)]]*VLOOKUP(tblSalaries6[[#This Row],[Currency]],tblXrate[],2,FALSE)</f>
        <v>52000</v>
      </c>
      <c r="H459" t="s">
        <v>561</v>
      </c>
      <c r="I459" t="s">
        <v>20</v>
      </c>
      <c r="J459" t="s">
        <v>15</v>
      </c>
      <c r="K459" t="str">
        <f>VLOOKUP(tblSalaries6[[#This Row],[Where do you work]],tblCountries[[Actual]:[Mapping]],2,FALSE)</f>
        <v>USA</v>
      </c>
      <c r="L459" t="s">
        <v>18</v>
      </c>
      <c r="M459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460" spans="2:13" ht="15" customHeight="1">
      <c r="B460" t="s">
        <v>2463</v>
      </c>
      <c r="C460" s="1">
        <v>41055.130393518521</v>
      </c>
      <c r="D460" s="4">
        <v>45000</v>
      </c>
      <c r="E460">
        <v>45000</v>
      </c>
      <c r="F460" t="s">
        <v>6</v>
      </c>
      <c r="G460" s="8">
        <f>tblSalaries6[[#This Row],[clean Salary (in local currency)]]*VLOOKUP(tblSalaries6[[#This Row],[Currency]],tblXrate[],2,FALSE)</f>
        <v>45000</v>
      </c>
      <c r="H460" t="s">
        <v>20</v>
      </c>
      <c r="I460" t="s">
        <v>20</v>
      </c>
      <c r="J460" t="s">
        <v>15</v>
      </c>
      <c r="K460" t="str">
        <f>VLOOKUP(tblSalaries6[[#This Row],[Where do you work]],tblCountries[[Actual]:[Mapping]],2,FALSE)</f>
        <v>USA</v>
      </c>
      <c r="L460" t="s">
        <v>9</v>
      </c>
      <c r="M460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461" spans="2:13" ht="15" customHeight="1">
      <c r="B461" t="s">
        <v>2464</v>
      </c>
      <c r="C461" s="1">
        <v>41055.130879629629</v>
      </c>
      <c r="D461" s="4">
        <v>25000</v>
      </c>
      <c r="E461">
        <v>25000</v>
      </c>
      <c r="F461" t="s">
        <v>69</v>
      </c>
      <c r="G461" s="8">
        <f>tblSalaries6[[#This Row],[clean Salary (in local currency)]]*VLOOKUP(tblSalaries6[[#This Row],[Currency]],tblXrate[],2,FALSE)</f>
        <v>39404.456801682099</v>
      </c>
      <c r="H461" t="s">
        <v>20</v>
      </c>
      <c r="I461" t="s">
        <v>20</v>
      </c>
      <c r="J461" t="s">
        <v>71</v>
      </c>
      <c r="K461" t="str">
        <f>VLOOKUP(tblSalaries6[[#This Row],[Where do you work]],tblCountries[[Actual]:[Mapping]],2,FALSE)</f>
        <v>UK</v>
      </c>
      <c r="L461" t="s">
        <v>9</v>
      </c>
      <c r="M461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462" spans="2:13" ht="15" customHeight="1">
      <c r="B462" t="s">
        <v>2465</v>
      </c>
      <c r="C462" s="1">
        <v>41055.131747685184</v>
      </c>
      <c r="D462" s="4">
        <v>60000</v>
      </c>
      <c r="E462">
        <v>60000</v>
      </c>
      <c r="F462" t="s">
        <v>6</v>
      </c>
      <c r="G462" s="8">
        <f>tblSalaries6[[#This Row],[clean Salary (in local currency)]]*VLOOKUP(tblSalaries6[[#This Row],[Currency]],tblXrate[],2,FALSE)</f>
        <v>60000</v>
      </c>
      <c r="H462" t="s">
        <v>562</v>
      </c>
      <c r="I462" t="s">
        <v>52</v>
      </c>
      <c r="J462" t="s">
        <v>15</v>
      </c>
      <c r="K462" t="str">
        <f>VLOOKUP(tblSalaries6[[#This Row],[Where do you work]],tblCountries[[Actual]:[Mapping]],2,FALSE)</f>
        <v>USA</v>
      </c>
      <c r="L462" t="s">
        <v>13</v>
      </c>
      <c r="M462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463" spans="2:13" ht="15" customHeight="1">
      <c r="B463" t="s">
        <v>2466</v>
      </c>
      <c r="C463" s="1">
        <v>41055.13181712963</v>
      </c>
      <c r="D463" s="4" t="s">
        <v>563</v>
      </c>
      <c r="E463">
        <v>70000</v>
      </c>
      <c r="F463" t="s">
        <v>86</v>
      </c>
      <c r="G463" s="8">
        <f>tblSalaries6[[#This Row],[clean Salary (in local currency)]]*VLOOKUP(tblSalaries6[[#This Row],[Currency]],tblXrate[],2,FALSE)</f>
        <v>68835.306612122877</v>
      </c>
      <c r="H463" t="s">
        <v>564</v>
      </c>
      <c r="I463" t="s">
        <v>52</v>
      </c>
      <c r="J463" t="s">
        <v>88</v>
      </c>
      <c r="K463" t="str">
        <f>VLOOKUP(tblSalaries6[[#This Row],[Where do you work]],tblCountries[[Actual]:[Mapping]],2,FALSE)</f>
        <v>Canada</v>
      </c>
      <c r="L463" t="s">
        <v>25</v>
      </c>
      <c r="M463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464" spans="2:13" ht="15" customHeight="1">
      <c r="B464" t="s">
        <v>2467</v>
      </c>
      <c r="C464" s="1">
        <v>41055.132881944446</v>
      </c>
      <c r="D464" s="4" t="s">
        <v>565</v>
      </c>
      <c r="E464">
        <v>5250</v>
      </c>
      <c r="F464" t="s">
        <v>6</v>
      </c>
      <c r="G464" s="8">
        <f>tblSalaries6[[#This Row],[clean Salary (in local currency)]]*VLOOKUP(tblSalaries6[[#This Row],[Currency]],tblXrate[],2,FALSE)</f>
        <v>5250</v>
      </c>
      <c r="H464" t="s">
        <v>566</v>
      </c>
      <c r="I464" t="s">
        <v>67</v>
      </c>
      <c r="J464" t="s">
        <v>567</v>
      </c>
      <c r="K464" t="str">
        <f>VLOOKUP(tblSalaries6[[#This Row],[Where do you work]],tblCountries[[Actual]:[Mapping]],2,FALSE)</f>
        <v>Republic of Georgia</v>
      </c>
      <c r="L464" t="s">
        <v>9</v>
      </c>
      <c r="M464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465" spans="2:13" ht="15" customHeight="1">
      <c r="B465" t="s">
        <v>2468</v>
      </c>
      <c r="C465" s="1">
        <v>41055.133148148147</v>
      </c>
      <c r="D465" s="4">
        <v>87000</v>
      </c>
      <c r="E465">
        <v>87000</v>
      </c>
      <c r="F465" t="s">
        <v>86</v>
      </c>
      <c r="G465" s="8">
        <f>tblSalaries6[[#This Row],[clean Salary (in local currency)]]*VLOOKUP(tblSalaries6[[#This Row],[Currency]],tblXrate[],2,FALSE)</f>
        <v>85552.452503638444</v>
      </c>
      <c r="H465" t="s">
        <v>568</v>
      </c>
      <c r="I465" t="s">
        <v>52</v>
      </c>
      <c r="J465" t="s">
        <v>88</v>
      </c>
      <c r="K465" t="str">
        <f>VLOOKUP(tblSalaries6[[#This Row],[Where do you work]],tblCountries[[Actual]:[Mapping]],2,FALSE)</f>
        <v>Canada</v>
      </c>
      <c r="L465" t="s">
        <v>9</v>
      </c>
      <c r="M465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466" spans="2:13" ht="15" customHeight="1">
      <c r="B466" t="s">
        <v>2469</v>
      </c>
      <c r="C466" s="1">
        <v>41055.13417824074</v>
      </c>
      <c r="D466" s="4">
        <v>125000</v>
      </c>
      <c r="E466">
        <v>125000</v>
      </c>
      <c r="F466" t="s">
        <v>40</v>
      </c>
      <c r="G466" s="8">
        <f>tblSalaries6[[#This Row],[clean Salary (in local currency)]]*VLOOKUP(tblSalaries6[[#This Row],[Currency]],tblXrate[],2,FALSE)</f>
        <v>2225.989585930321</v>
      </c>
      <c r="H466" t="s">
        <v>569</v>
      </c>
      <c r="I466" t="s">
        <v>20</v>
      </c>
      <c r="J466" t="s">
        <v>8</v>
      </c>
      <c r="K466" t="str">
        <f>VLOOKUP(tblSalaries6[[#This Row],[Where do you work]],tblCountries[[Actual]:[Mapping]],2,FALSE)</f>
        <v>India</v>
      </c>
      <c r="L466" t="s">
        <v>9</v>
      </c>
      <c r="M466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467" spans="2:13" ht="15" customHeight="1">
      <c r="B467" t="s">
        <v>2470</v>
      </c>
      <c r="C467" s="1">
        <v>41055.135231481479</v>
      </c>
      <c r="D467" s="4">
        <v>150000</v>
      </c>
      <c r="E467">
        <v>150000</v>
      </c>
      <c r="F467" t="s">
        <v>6</v>
      </c>
      <c r="G467" s="8">
        <f>tblSalaries6[[#This Row],[clean Salary (in local currency)]]*VLOOKUP(tblSalaries6[[#This Row],[Currency]],tblXrate[],2,FALSE)</f>
        <v>150000</v>
      </c>
      <c r="H467" t="s">
        <v>29</v>
      </c>
      <c r="I467" t="s">
        <v>4001</v>
      </c>
      <c r="J467" t="s">
        <v>15</v>
      </c>
      <c r="K467" t="str">
        <f>VLOOKUP(tblSalaries6[[#This Row],[Where do you work]],tblCountries[[Actual]:[Mapping]],2,FALSE)</f>
        <v>USA</v>
      </c>
      <c r="L467" t="s">
        <v>18</v>
      </c>
      <c r="M467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468" spans="2:13" ht="15" customHeight="1">
      <c r="B468" t="s">
        <v>2471</v>
      </c>
      <c r="C468" s="1">
        <v>41055.135428240741</v>
      </c>
      <c r="D468" s="4">
        <v>50000</v>
      </c>
      <c r="E468">
        <v>50000</v>
      </c>
      <c r="F468" t="s">
        <v>6</v>
      </c>
      <c r="G468" s="8">
        <f>tblSalaries6[[#This Row],[clean Salary (in local currency)]]*VLOOKUP(tblSalaries6[[#This Row],[Currency]],tblXrate[],2,FALSE)</f>
        <v>50000</v>
      </c>
      <c r="H468" t="s">
        <v>570</v>
      </c>
      <c r="I468" t="s">
        <v>20</v>
      </c>
      <c r="J468" t="s">
        <v>15</v>
      </c>
      <c r="K468" t="str">
        <f>VLOOKUP(tblSalaries6[[#This Row],[Where do you work]],tblCountries[[Actual]:[Mapping]],2,FALSE)</f>
        <v>USA</v>
      </c>
      <c r="L468" t="s">
        <v>9</v>
      </c>
      <c r="M468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469" spans="2:13" ht="15" customHeight="1">
      <c r="B469" t="s">
        <v>2472</v>
      </c>
      <c r="C469" s="1">
        <v>41055.135462962964</v>
      </c>
      <c r="D469" s="4">
        <v>70000</v>
      </c>
      <c r="E469">
        <v>70000</v>
      </c>
      <c r="F469" t="s">
        <v>6</v>
      </c>
      <c r="G469" s="8">
        <f>tblSalaries6[[#This Row],[clean Salary (in local currency)]]*VLOOKUP(tblSalaries6[[#This Row],[Currency]],tblXrate[],2,FALSE)</f>
        <v>70000</v>
      </c>
      <c r="H469" t="s">
        <v>20</v>
      </c>
      <c r="I469" t="s">
        <v>20</v>
      </c>
      <c r="J469" t="s">
        <v>15</v>
      </c>
      <c r="K469" t="str">
        <f>VLOOKUP(tblSalaries6[[#This Row],[Where do you work]],tblCountries[[Actual]:[Mapping]],2,FALSE)</f>
        <v>USA</v>
      </c>
      <c r="L469" t="s">
        <v>9</v>
      </c>
      <c r="M469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470" spans="2:13" ht="15" customHeight="1">
      <c r="B470" t="s">
        <v>2473</v>
      </c>
      <c r="C470" s="1">
        <v>41055.135763888888</v>
      </c>
      <c r="D470" s="4" t="s">
        <v>571</v>
      </c>
      <c r="E470">
        <v>28500</v>
      </c>
      <c r="F470" t="s">
        <v>69</v>
      </c>
      <c r="G470" s="8">
        <f>tblSalaries6[[#This Row],[clean Salary (in local currency)]]*VLOOKUP(tblSalaries6[[#This Row],[Currency]],tblXrate[],2,FALSE)</f>
        <v>44921.080753917595</v>
      </c>
      <c r="H470" t="s">
        <v>572</v>
      </c>
      <c r="I470" t="s">
        <v>52</v>
      </c>
      <c r="J470" t="s">
        <v>71</v>
      </c>
      <c r="K470" t="str">
        <f>VLOOKUP(tblSalaries6[[#This Row],[Where do you work]],tblCountries[[Actual]:[Mapping]],2,FALSE)</f>
        <v>UK</v>
      </c>
      <c r="L470" t="s">
        <v>18</v>
      </c>
      <c r="M470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471" spans="2:13" ht="15" customHeight="1">
      <c r="B471" t="s">
        <v>2474</v>
      </c>
      <c r="C471" s="1">
        <v>41055.135995370372</v>
      </c>
      <c r="D471" s="4">
        <v>20000</v>
      </c>
      <c r="E471">
        <v>20000</v>
      </c>
      <c r="F471" t="s">
        <v>6</v>
      </c>
      <c r="G471" s="8">
        <f>tblSalaries6[[#This Row],[clean Salary (in local currency)]]*VLOOKUP(tblSalaries6[[#This Row],[Currency]],tblXrate[],2,FALSE)</f>
        <v>20000</v>
      </c>
      <c r="H471" t="s">
        <v>67</v>
      </c>
      <c r="I471" t="s">
        <v>67</v>
      </c>
      <c r="J471" t="s">
        <v>8</v>
      </c>
      <c r="K471" t="str">
        <f>VLOOKUP(tblSalaries6[[#This Row],[Where do you work]],tblCountries[[Actual]:[Mapping]],2,FALSE)</f>
        <v>India</v>
      </c>
      <c r="L471" t="s">
        <v>9</v>
      </c>
      <c r="M471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472" spans="2:13" ht="15" customHeight="1">
      <c r="B472" t="s">
        <v>2475</v>
      </c>
      <c r="C472" s="1">
        <v>41055.136782407404</v>
      </c>
      <c r="D472" s="4">
        <v>12000</v>
      </c>
      <c r="E472">
        <v>12000</v>
      </c>
      <c r="F472" t="s">
        <v>6</v>
      </c>
      <c r="G472" s="8">
        <f>tblSalaries6[[#This Row],[clean Salary (in local currency)]]*VLOOKUP(tblSalaries6[[#This Row],[Currency]],tblXrate[],2,FALSE)</f>
        <v>12000</v>
      </c>
      <c r="H472" t="s">
        <v>573</v>
      </c>
      <c r="I472" t="s">
        <v>20</v>
      </c>
      <c r="J472" t="s">
        <v>574</v>
      </c>
      <c r="K472" t="str">
        <f>VLOOKUP(tblSalaries6[[#This Row],[Where do you work]],tblCountries[[Actual]:[Mapping]],2,FALSE)</f>
        <v>Estonia</v>
      </c>
      <c r="L472" t="s">
        <v>13</v>
      </c>
      <c r="M472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473" spans="2:13" ht="15" customHeight="1">
      <c r="B473" t="s">
        <v>2477</v>
      </c>
      <c r="C473" s="1">
        <v>41055.138194444444</v>
      </c>
      <c r="D473" s="4">
        <v>30000</v>
      </c>
      <c r="E473">
        <v>30000</v>
      </c>
      <c r="F473" t="s">
        <v>6</v>
      </c>
      <c r="G473" s="8">
        <f>tblSalaries6[[#This Row],[clean Salary (in local currency)]]*VLOOKUP(tblSalaries6[[#This Row],[Currency]],tblXrate[],2,FALSE)</f>
        <v>30000</v>
      </c>
      <c r="H473" t="s">
        <v>576</v>
      </c>
      <c r="I473" t="s">
        <v>20</v>
      </c>
      <c r="J473" t="s">
        <v>15</v>
      </c>
      <c r="K473" t="str">
        <f>VLOOKUP(tblSalaries6[[#This Row],[Where do you work]],tblCountries[[Actual]:[Mapping]],2,FALSE)</f>
        <v>USA</v>
      </c>
      <c r="L473" t="s">
        <v>186</v>
      </c>
      <c r="M473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474" spans="2:13" ht="15" customHeight="1">
      <c r="B474" t="s">
        <v>2478</v>
      </c>
      <c r="C474" s="1">
        <v>41055.139884259261</v>
      </c>
      <c r="D474" s="4">
        <v>2000</v>
      </c>
      <c r="E474">
        <v>24000</v>
      </c>
      <c r="F474" t="s">
        <v>6</v>
      </c>
      <c r="G474" s="8">
        <f>tblSalaries6[[#This Row],[clean Salary (in local currency)]]*VLOOKUP(tblSalaries6[[#This Row],[Currency]],tblXrate[],2,FALSE)</f>
        <v>24000</v>
      </c>
      <c r="H474" t="s">
        <v>522</v>
      </c>
      <c r="I474" t="s">
        <v>279</v>
      </c>
      <c r="J474" t="s">
        <v>577</v>
      </c>
      <c r="K474" t="str">
        <f>VLOOKUP(tblSalaries6[[#This Row],[Where do you work]],tblCountries[[Actual]:[Mapping]],2,FALSE)</f>
        <v>mozambique</v>
      </c>
      <c r="L474" t="s">
        <v>18</v>
      </c>
      <c r="M474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475" spans="2:13" ht="15" customHeight="1">
      <c r="B475" t="s">
        <v>2479</v>
      </c>
      <c r="C475" s="1">
        <v>41055.140219907407</v>
      </c>
      <c r="D475" s="4">
        <v>92000</v>
      </c>
      <c r="E475">
        <v>92000</v>
      </c>
      <c r="F475" t="s">
        <v>6</v>
      </c>
      <c r="G475" s="8">
        <f>tblSalaries6[[#This Row],[clean Salary (in local currency)]]*VLOOKUP(tblSalaries6[[#This Row],[Currency]],tblXrate[],2,FALSE)</f>
        <v>92000</v>
      </c>
      <c r="H475" t="s">
        <v>578</v>
      </c>
      <c r="I475" t="s">
        <v>279</v>
      </c>
      <c r="J475" t="s">
        <v>15</v>
      </c>
      <c r="K475" t="str">
        <f>VLOOKUP(tblSalaries6[[#This Row],[Where do you work]],tblCountries[[Actual]:[Mapping]],2,FALSE)</f>
        <v>USA</v>
      </c>
      <c r="L475" t="s">
        <v>25</v>
      </c>
      <c r="M475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476" spans="2:13" ht="15" customHeight="1">
      <c r="B476" t="s">
        <v>2480</v>
      </c>
      <c r="C476" s="1">
        <v>41055.140659722223</v>
      </c>
      <c r="D476" s="4">
        <v>52000</v>
      </c>
      <c r="E476">
        <v>52000</v>
      </c>
      <c r="F476" t="s">
        <v>6</v>
      </c>
      <c r="G476" s="8">
        <f>tblSalaries6[[#This Row],[clean Salary (in local currency)]]*VLOOKUP(tblSalaries6[[#This Row],[Currency]],tblXrate[],2,FALSE)</f>
        <v>52000</v>
      </c>
      <c r="H476" t="s">
        <v>579</v>
      </c>
      <c r="I476" t="s">
        <v>20</v>
      </c>
      <c r="J476" t="s">
        <v>15</v>
      </c>
      <c r="K476" t="str">
        <f>VLOOKUP(tblSalaries6[[#This Row],[Where do you work]],tblCountries[[Actual]:[Mapping]],2,FALSE)</f>
        <v>USA</v>
      </c>
      <c r="L476" t="s">
        <v>9</v>
      </c>
      <c r="M476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477" spans="2:13" ht="15" customHeight="1">
      <c r="B477" t="s">
        <v>2481</v>
      </c>
      <c r="C477" s="1">
        <v>41055.141562500001</v>
      </c>
      <c r="D477" s="4" t="s">
        <v>580</v>
      </c>
      <c r="E477">
        <v>169000</v>
      </c>
      <c r="F477" t="s">
        <v>6</v>
      </c>
      <c r="G477" s="8">
        <f>tblSalaries6[[#This Row],[clean Salary (in local currency)]]*VLOOKUP(tblSalaries6[[#This Row],[Currency]],tblXrate[],2,FALSE)</f>
        <v>169000</v>
      </c>
      <c r="H477" t="s">
        <v>581</v>
      </c>
      <c r="I477" t="s">
        <v>4001</v>
      </c>
      <c r="J477" t="s">
        <v>15</v>
      </c>
      <c r="K477" t="str">
        <f>VLOOKUP(tblSalaries6[[#This Row],[Where do you work]],tblCountries[[Actual]:[Mapping]],2,FALSE)</f>
        <v>USA</v>
      </c>
      <c r="L477" t="s">
        <v>18</v>
      </c>
      <c r="M477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478" spans="2:13" ht="15" customHeight="1">
      <c r="B478" t="s">
        <v>2482</v>
      </c>
      <c r="C478" s="1">
        <v>41055.143020833333</v>
      </c>
      <c r="D478" s="4">
        <v>110000</v>
      </c>
      <c r="E478">
        <v>110000</v>
      </c>
      <c r="F478" t="s">
        <v>6</v>
      </c>
      <c r="G478" s="8">
        <f>tblSalaries6[[#This Row],[clean Salary (in local currency)]]*VLOOKUP(tblSalaries6[[#This Row],[Currency]],tblXrate[],2,FALSE)</f>
        <v>110000</v>
      </c>
      <c r="H478" t="s">
        <v>582</v>
      </c>
      <c r="I478" t="s">
        <v>310</v>
      </c>
      <c r="J478" t="s">
        <v>583</v>
      </c>
      <c r="K478" t="str">
        <f>VLOOKUP(tblSalaries6[[#This Row],[Where do you work]],tblCountries[[Actual]:[Mapping]],2,FALSE)</f>
        <v>Norway</v>
      </c>
      <c r="L478" t="s">
        <v>18</v>
      </c>
      <c r="M478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479" spans="2:13" ht="15" customHeight="1">
      <c r="B479" t="s">
        <v>2483</v>
      </c>
      <c r="C479" s="1">
        <v>41055.14439814815</v>
      </c>
      <c r="D479" s="4" t="s">
        <v>584</v>
      </c>
      <c r="E479">
        <v>1080000</v>
      </c>
      <c r="F479" t="s">
        <v>585</v>
      </c>
      <c r="G479" s="8">
        <f>tblSalaries6[[#This Row],[clean Salary (in local currency)]]*VLOOKUP(tblSalaries6[[#This Row],[Currency]],tblXrate[],2,FALSE)</f>
        <v>131675.52225194403</v>
      </c>
      <c r="H479" t="s">
        <v>586</v>
      </c>
      <c r="I479" t="s">
        <v>52</v>
      </c>
      <c r="J479" t="s">
        <v>587</v>
      </c>
      <c r="K479" t="str">
        <f>VLOOKUP(tblSalaries6[[#This Row],[Where do you work]],tblCountries[[Actual]:[Mapping]],2,FALSE)</f>
        <v>South Africa</v>
      </c>
      <c r="L479" t="s">
        <v>18</v>
      </c>
      <c r="M479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480" spans="2:13" ht="15" customHeight="1">
      <c r="B480" t="s">
        <v>2484</v>
      </c>
      <c r="C480" s="1">
        <v>41055.146319444444</v>
      </c>
      <c r="D480" s="4" t="s">
        <v>588</v>
      </c>
      <c r="E480">
        <v>59000</v>
      </c>
      <c r="F480" t="s">
        <v>69</v>
      </c>
      <c r="G480" s="8">
        <f>tblSalaries6[[#This Row],[clean Salary (in local currency)]]*VLOOKUP(tblSalaries6[[#This Row],[Currency]],tblXrate[],2,FALSE)</f>
        <v>92994.518051969761</v>
      </c>
      <c r="H480" t="s">
        <v>589</v>
      </c>
      <c r="I480" t="s">
        <v>356</v>
      </c>
      <c r="J480" t="s">
        <v>71</v>
      </c>
      <c r="K480" t="str">
        <f>VLOOKUP(tblSalaries6[[#This Row],[Where do you work]],tblCountries[[Actual]:[Mapping]],2,FALSE)</f>
        <v>UK</v>
      </c>
      <c r="L480" t="s">
        <v>18</v>
      </c>
      <c r="M480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481" spans="2:13" ht="15" customHeight="1">
      <c r="B481" t="s">
        <v>2485</v>
      </c>
      <c r="C481" s="1">
        <v>41055.146921296298</v>
      </c>
      <c r="D481" s="4">
        <v>50000</v>
      </c>
      <c r="E481">
        <v>50000</v>
      </c>
      <c r="F481" t="s">
        <v>6</v>
      </c>
      <c r="G481" s="8">
        <f>tblSalaries6[[#This Row],[clean Salary (in local currency)]]*VLOOKUP(tblSalaries6[[#This Row],[Currency]],tblXrate[],2,FALSE)</f>
        <v>50000</v>
      </c>
      <c r="H481" t="s">
        <v>590</v>
      </c>
      <c r="I481" t="s">
        <v>20</v>
      </c>
      <c r="J481" t="s">
        <v>15</v>
      </c>
      <c r="K481" t="str">
        <f>VLOOKUP(tblSalaries6[[#This Row],[Where do you work]],tblCountries[[Actual]:[Mapping]],2,FALSE)</f>
        <v>USA</v>
      </c>
      <c r="L481" t="s">
        <v>9</v>
      </c>
      <c r="M481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482" spans="2:13" ht="15" customHeight="1">
      <c r="B482" t="s">
        <v>2486</v>
      </c>
      <c r="C482" s="1">
        <v>41055.147372685184</v>
      </c>
      <c r="D482" s="4">
        <v>65000</v>
      </c>
      <c r="E482">
        <v>65000</v>
      </c>
      <c r="F482" t="s">
        <v>6</v>
      </c>
      <c r="G482" s="8">
        <f>tblSalaries6[[#This Row],[clean Salary (in local currency)]]*VLOOKUP(tblSalaries6[[#This Row],[Currency]],tblXrate[],2,FALSE)</f>
        <v>65000</v>
      </c>
      <c r="H482" t="s">
        <v>117</v>
      </c>
      <c r="I482" t="s">
        <v>20</v>
      </c>
      <c r="J482" t="s">
        <v>15</v>
      </c>
      <c r="K482" t="str">
        <f>VLOOKUP(tblSalaries6[[#This Row],[Where do you work]],tblCountries[[Actual]:[Mapping]],2,FALSE)</f>
        <v>USA</v>
      </c>
      <c r="L482" t="s">
        <v>18</v>
      </c>
      <c r="M482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483" spans="2:13" ht="15" customHeight="1">
      <c r="B483" t="s">
        <v>2487</v>
      </c>
      <c r="C483" s="1">
        <v>41055.147835648146</v>
      </c>
      <c r="D483" s="4">
        <v>46000</v>
      </c>
      <c r="E483">
        <v>46000</v>
      </c>
      <c r="F483" t="s">
        <v>86</v>
      </c>
      <c r="G483" s="8">
        <f>tblSalaries6[[#This Row],[clean Salary (in local currency)]]*VLOOKUP(tblSalaries6[[#This Row],[Currency]],tblXrate[],2,FALSE)</f>
        <v>45234.630059395036</v>
      </c>
      <c r="H483" t="s">
        <v>591</v>
      </c>
      <c r="I483" t="s">
        <v>20</v>
      </c>
      <c r="J483" t="s">
        <v>88</v>
      </c>
      <c r="K483" t="str">
        <f>VLOOKUP(tblSalaries6[[#This Row],[Where do you work]],tblCountries[[Actual]:[Mapping]],2,FALSE)</f>
        <v>Canada</v>
      </c>
      <c r="L483" t="s">
        <v>13</v>
      </c>
      <c r="M483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484" spans="2:13" ht="15" customHeight="1">
      <c r="B484" t="s">
        <v>2488</v>
      </c>
      <c r="C484" s="1">
        <v>41055.148287037038</v>
      </c>
      <c r="D484" s="4">
        <v>55000</v>
      </c>
      <c r="E484">
        <v>55000</v>
      </c>
      <c r="F484" t="s">
        <v>6</v>
      </c>
      <c r="G484" s="8">
        <f>tblSalaries6[[#This Row],[clean Salary (in local currency)]]*VLOOKUP(tblSalaries6[[#This Row],[Currency]],tblXrate[],2,FALSE)</f>
        <v>55000</v>
      </c>
      <c r="H484" t="s">
        <v>20</v>
      </c>
      <c r="I484" t="s">
        <v>20</v>
      </c>
      <c r="J484" t="s">
        <v>15</v>
      </c>
      <c r="K484" t="str">
        <f>VLOOKUP(tblSalaries6[[#This Row],[Where do you work]],tblCountries[[Actual]:[Mapping]],2,FALSE)</f>
        <v>USA</v>
      </c>
      <c r="L484" t="s">
        <v>18</v>
      </c>
      <c r="M484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485" spans="2:13" ht="15" customHeight="1">
      <c r="B485" t="s">
        <v>2489</v>
      </c>
      <c r="C485" s="1">
        <v>41055.148657407408</v>
      </c>
      <c r="D485" s="4" t="s">
        <v>592</v>
      </c>
      <c r="E485">
        <v>20000</v>
      </c>
      <c r="F485" t="s">
        <v>6</v>
      </c>
      <c r="G485" s="8">
        <f>tblSalaries6[[#This Row],[clean Salary (in local currency)]]*VLOOKUP(tblSalaries6[[#This Row],[Currency]],tblXrate[],2,FALSE)</f>
        <v>20000</v>
      </c>
      <c r="H485" t="s">
        <v>356</v>
      </c>
      <c r="I485" t="s">
        <v>356</v>
      </c>
      <c r="J485" t="s">
        <v>8</v>
      </c>
      <c r="K485" t="str">
        <f>VLOOKUP(tblSalaries6[[#This Row],[Where do you work]],tblCountries[[Actual]:[Mapping]],2,FALSE)</f>
        <v>India</v>
      </c>
      <c r="L485" t="s">
        <v>18</v>
      </c>
      <c r="M485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486" spans="2:13" ht="15" customHeight="1">
      <c r="B486" t="s">
        <v>2490</v>
      </c>
      <c r="C486" s="1">
        <v>41055.148784722223</v>
      </c>
      <c r="D486" s="4">
        <v>6000</v>
      </c>
      <c r="E486">
        <v>6000</v>
      </c>
      <c r="F486" t="s">
        <v>6</v>
      </c>
      <c r="G486" s="8">
        <f>tblSalaries6[[#This Row],[clean Salary (in local currency)]]*VLOOKUP(tblSalaries6[[#This Row],[Currency]],tblXrate[],2,FALSE)</f>
        <v>6000</v>
      </c>
      <c r="H486" t="s">
        <v>360</v>
      </c>
      <c r="I486" t="s">
        <v>3999</v>
      </c>
      <c r="J486" t="s">
        <v>8</v>
      </c>
      <c r="K486" t="str">
        <f>VLOOKUP(tblSalaries6[[#This Row],[Where do you work]],tblCountries[[Actual]:[Mapping]],2,FALSE)</f>
        <v>India</v>
      </c>
      <c r="L486" t="s">
        <v>13</v>
      </c>
      <c r="M486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487" spans="2:13" ht="15" customHeight="1">
      <c r="B487" t="s">
        <v>2491</v>
      </c>
      <c r="C487" s="1">
        <v>41055.151076388887</v>
      </c>
      <c r="D487" s="4">
        <v>190000</v>
      </c>
      <c r="E487">
        <v>190000</v>
      </c>
      <c r="F487" t="s">
        <v>69</v>
      </c>
      <c r="G487" s="8">
        <f>tblSalaries6[[#This Row],[clean Salary (in local currency)]]*VLOOKUP(tblSalaries6[[#This Row],[Currency]],tblXrate[],2,FALSE)</f>
        <v>299473.87169278396</v>
      </c>
      <c r="H487" t="s">
        <v>593</v>
      </c>
      <c r="I487" t="s">
        <v>4001</v>
      </c>
      <c r="J487" t="s">
        <v>71</v>
      </c>
      <c r="K487" t="str">
        <f>VLOOKUP(tblSalaries6[[#This Row],[Where do you work]],tblCountries[[Actual]:[Mapping]],2,FALSE)</f>
        <v>UK</v>
      </c>
      <c r="L487" t="s">
        <v>9</v>
      </c>
      <c r="M487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488" spans="2:13" ht="15" customHeight="1">
      <c r="B488" t="s">
        <v>2492</v>
      </c>
      <c r="C488" s="1">
        <v>41055.151226851849</v>
      </c>
      <c r="D488" s="4">
        <v>28164</v>
      </c>
      <c r="E488">
        <v>28164</v>
      </c>
      <c r="F488" t="s">
        <v>69</v>
      </c>
      <c r="G488" s="8">
        <f>tblSalaries6[[#This Row],[clean Salary (in local currency)]]*VLOOKUP(tblSalaries6[[#This Row],[Currency]],tblXrate[],2,FALSE)</f>
        <v>44391.484854502989</v>
      </c>
      <c r="H488" t="s">
        <v>594</v>
      </c>
      <c r="I488" t="s">
        <v>52</v>
      </c>
      <c r="J488" t="s">
        <v>71</v>
      </c>
      <c r="K488" t="str">
        <f>VLOOKUP(tblSalaries6[[#This Row],[Where do you work]],tblCountries[[Actual]:[Mapping]],2,FALSE)</f>
        <v>UK</v>
      </c>
      <c r="L488" t="s">
        <v>9</v>
      </c>
      <c r="M488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489" spans="2:13" ht="15" customHeight="1">
      <c r="B489" t="s">
        <v>2493</v>
      </c>
      <c r="C489" s="1">
        <v>41055.153078703705</v>
      </c>
      <c r="D489" s="4">
        <v>40000</v>
      </c>
      <c r="E489">
        <v>40000</v>
      </c>
      <c r="F489" t="s">
        <v>6</v>
      </c>
      <c r="G489" s="8">
        <f>tblSalaries6[[#This Row],[clean Salary (in local currency)]]*VLOOKUP(tblSalaries6[[#This Row],[Currency]],tblXrate[],2,FALSE)</f>
        <v>40000</v>
      </c>
      <c r="H489" t="s">
        <v>595</v>
      </c>
      <c r="I489" t="s">
        <v>20</v>
      </c>
      <c r="J489" t="s">
        <v>15</v>
      </c>
      <c r="K489" t="str">
        <f>VLOOKUP(tblSalaries6[[#This Row],[Where do you work]],tblCountries[[Actual]:[Mapping]],2,FALSE)</f>
        <v>USA</v>
      </c>
      <c r="L489" t="s">
        <v>18</v>
      </c>
      <c r="M489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490" spans="2:13" ht="15" customHeight="1">
      <c r="B490" t="s">
        <v>2494</v>
      </c>
      <c r="C490" s="1">
        <v>41055.158819444441</v>
      </c>
      <c r="D490" s="4" t="s">
        <v>596</v>
      </c>
      <c r="E490">
        <v>108000</v>
      </c>
      <c r="F490" t="s">
        <v>6</v>
      </c>
      <c r="G490" s="8">
        <f>tblSalaries6[[#This Row],[clean Salary (in local currency)]]*VLOOKUP(tblSalaries6[[#This Row],[Currency]],tblXrate[],2,FALSE)</f>
        <v>108000</v>
      </c>
      <c r="H490" t="s">
        <v>52</v>
      </c>
      <c r="I490" t="s">
        <v>52</v>
      </c>
      <c r="J490" t="s">
        <v>583</v>
      </c>
      <c r="K490" t="str">
        <f>VLOOKUP(tblSalaries6[[#This Row],[Where do you work]],tblCountries[[Actual]:[Mapping]],2,FALSE)</f>
        <v>Norway</v>
      </c>
      <c r="L490" t="s">
        <v>9</v>
      </c>
      <c r="M490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491" spans="2:13" ht="15" customHeight="1">
      <c r="B491" t="s">
        <v>2495</v>
      </c>
      <c r="C491" s="1">
        <v>41055.159270833334</v>
      </c>
      <c r="D491" s="4" t="s">
        <v>597</v>
      </c>
      <c r="E491">
        <v>200000</v>
      </c>
      <c r="F491" t="s">
        <v>40</v>
      </c>
      <c r="G491" s="8">
        <f>tblSalaries6[[#This Row],[clean Salary (in local currency)]]*VLOOKUP(tblSalaries6[[#This Row],[Currency]],tblXrate[],2,FALSE)</f>
        <v>3561.5833374885137</v>
      </c>
      <c r="H491" t="s">
        <v>598</v>
      </c>
      <c r="I491" t="s">
        <v>20</v>
      </c>
      <c r="J491" t="s">
        <v>8</v>
      </c>
      <c r="K491" t="str">
        <f>VLOOKUP(tblSalaries6[[#This Row],[Where do you work]],tblCountries[[Actual]:[Mapping]],2,FALSE)</f>
        <v>India</v>
      </c>
      <c r="L491" t="s">
        <v>18</v>
      </c>
      <c r="M491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492" spans="2:13" ht="15" customHeight="1">
      <c r="B492" t="s">
        <v>2496</v>
      </c>
      <c r="C492" s="1">
        <v>41055.160000000003</v>
      </c>
      <c r="D492" s="4">
        <v>84000</v>
      </c>
      <c r="E492">
        <v>84000</v>
      </c>
      <c r="F492" t="s">
        <v>6</v>
      </c>
      <c r="G492" s="8">
        <f>tblSalaries6[[#This Row],[clean Salary (in local currency)]]*VLOOKUP(tblSalaries6[[#This Row],[Currency]],tblXrate[],2,FALSE)</f>
        <v>84000</v>
      </c>
      <c r="H492" t="s">
        <v>72</v>
      </c>
      <c r="I492" t="s">
        <v>20</v>
      </c>
      <c r="J492" t="s">
        <v>15</v>
      </c>
      <c r="K492" t="str">
        <f>VLOOKUP(tblSalaries6[[#This Row],[Where do you work]],tblCountries[[Actual]:[Mapping]],2,FALSE)</f>
        <v>USA</v>
      </c>
      <c r="L492" t="s">
        <v>13</v>
      </c>
      <c r="M492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493" spans="2:13" ht="15" customHeight="1">
      <c r="B493" t="s">
        <v>2497</v>
      </c>
      <c r="C493" s="1">
        <v>41055.16138888889</v>
      </c>
      <c r="D493" s="4">
        <v>33000</v>
      </c>
      <c r="E493">
        <v>33000</v>
      </c>
      <c r="F493" t="s">
        <v>69</v>
      </c>
      <c r="G493" s="8">
        <f>tblSalaries6[[#This Row],[clean Salary (in local currency)]]*VLOOKUP(tblSalaries6[[#This Row],[Currency]],tblXrate[],2,FALSE)</f>
        <v>52013.882978220376</v>
      </c>
      <c r="H493" t="s">
        <v>599</v>
      </c>
      <c r="I493" t="s">
        <v>52</v>
      </c>
      <c r="J493" t="s">
        <v>71</v>
      </c>
      <c r="K493" t="str">
        <f>VLOOKUP(tblSalaries6[[#This Row],[Where do you work]],tblCountries[[Actual]:[Mapping]],2,FALSE)</f>
        <v>UK</v>
      </c>
      <c r="L493" t="s">
        <v>9</v>
      </c>
      <c r="M493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494" spans="2:13" ht="15" customHeight="1">
      <c r="B494" t="s">
        <v>2498</v>
      </c>
      <c r="C494" s="1">
        <v>41055.162141203706</v>
      </c>
      <c r="D494" s="4" t="s">
        <v>600</v>
      </c>
      <c r="E494">
        <v>720000</v>
      </c>
      <c r="F494" t="s">
        <v>40</v>
      </c>
      <c r="G494" s="8">
        <f>tblSalaries6[[#This Row],[clean Salary (in local currency)]]*VLOOKUP(tblSalaries6[[#This Row],[Currency]],tblXrate[],2,FALSE)</f>
        <v>12821.700014958649</v>
      </c>
      <c r="H494" t="s">
        <v>601</v>
      </c>
      <c r="I494" t="s">
        <v>52</v>
      </c>
      <c r="J494" t="s">
        <v>8</v>
      </c>
      <c r="K494" t="str">
        <f>VLOOKUP(tblSalaries6[[#This Row],[Where do you work]],tblCountries[[Actual]:[Mapping]],2,FALSE)</f>
        <v>India</v>
      </c>
      <c r="L494" t="s">
        <v>18</v>
      </c>
      <c r="M494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495" spans="2:13" ht="15" customHeight="1">
      <c r="B495" t="s">
        <v>2499</v>
      </c>
      <c r="C495" s="1">
        <v>41055.166909722226</v>
      </c>
      <c r="D495" s="4">
        <v>68500</v>
      </c>
      <c r="E495">
        <v>68500</v>
      </c>
      <c r="F495" t="s">
        <v>86</v>
      </c>
      <c r="G495" s="8">
        <f>tblSalaries6[[#This Row],[clean Salary (in local currency)]]*VLOOKUP(tblSalaries6[[#This Row],[Currency]],tblXrate[],2,FALSE)</f>
        <v>67360.264327577388</v>
      </c>
      <c r="H495" t="s">
        <v>14</v>
      </c>
      <c r="I495" t="s">
        <v>20</v>
      </c>
      <c r="J495" t="s">
        <v>88</v>
      </c>
      <c r="K495" t="str">
        <f>VLOOKUP(tblSalaries6[[#This Row],[Where do you work]],tblCountries[[Actual]:[Mapping]],2,FALSE)</f>
        <v>Canada</v>
      </c>
      <c r="L495" t="s">
        <v>9</v>
      </c>
      <c r="M495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496" spans="2:13" ht="15" customHeight="1">
      <c r="B496" t="s">
        <v>2500</v>
      </c>
      <c r="C496" s="1">
        <v>41055.167881944442</v>
      </c>
      <c r="D496" s="4" t="s">
        <v>602</v>
      </c>
      <c r="E496">
        <v>23000</v>
      </c>
      <c r="F496" t="s">
        <v>6</v>
      </c>
      <c r="G496" s="8">
        <f>tblSalaries6[[#This Row],[clean Salary (in local currency)]]*VLOOKUP(tblSalaries6[[#This Row],[Currency]],tblXrate[],2,FALSE)</f>
        <v>23000</v>
      </c>
      <c r="H496" t="s">
        <v>603</v>
      </c>
      <c r="I496" t="s">
        <v>52</v>
      </c>
      <c r="J496" t="s">
        <v>38</v>
      </c>
      <c r="K496" t="str">
        <f>VLOOKUP(tblSalaries6[[#This Row],[Where do you work]],tblCountries[[Actual]:[Mapping]],2,FALSE)</f>
        <v>Hungary</v>
      </c>
      <c r="L496" t="s">
        <v>9</v>
      </c>
      <c r="M496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497" spans="2:13" ht="15" customHeight="1">
      <c r="B497" t="s">
        <v>2501</v>
      </c>
      <c r="C497" s="1">
        <v>41055.168043981481</v>
      </c>
      <c r="D497" s="4">
        <v>58000</v>
      </c>
      <c r="E497">
        <v>58000</v>
      </c>
      <c r="F497" t="s">
        <v>69</v>
      </c>
      <c r="G497" s="8">
        <f>tblSalaries6[[#This Row],[clean Salary (in local currency)]]*VLOOKUP(tblSalaries6[[#This Row],[Currency]],tblXrate[],2,FALSE)</f>
        <v>91418.339779902482</v>
      </c>
      <c r="H497" t="s">
        <v>604</v>
      </c>
      <c r="I497" t="s">
        <v>52</v>
      </c>
      <c r="J497" t="s">
        <v>71</v>
      </c>
      <c r="K497" t="str">
        <f>VLOOKUP(tblSalaries6[[#This Row],[Where do you work]],tblCountries[[Actual]:[Mapping]],2,FALSE)</f>
        <v>UK</v>
      </c>
      <c r="L497" t="s">
        <v>13</v>
      </c>
      <c r="M497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498" spans="2:13" ht="15" customHeight="1">
      <c r="B498" t="s">
        <v>2502</v>
      </c>
      <c r="C498" s="1">
        <v>41055.169131944444</v>
      </c>
      <c r="D498" s="4">
        <v>77000</v>
      </c>
      <c r="E498">
        <v>77000</v>
      </c>
      <c r="F498" t="s">
        <v>6</v>
      </c>
      <c r="G498" s="8">
        <f>tblSalaries6[[#This Row],[clean Salary (in local currency)]]*VLOOKUP(tblSalaries6[[#This Row],[Currency]],tblXrate[],2,FALSE)</f>
        <v>77000</v>
      </c>
      <c r="H498" t="s">
        <v>424</v>
      </c>
      <c r="I498" t="s">
        <v>20</v>
      </c>
      <c r="J498" t="s">
        <v>15</v>
      </c>
      <c r="K498" t="str">
        <f>VLOOKUP(tblSalaries6[[#This Row],[Where do you work]],tblCountries[[Actual]:[Mapping]],2,FALSE)</f>
        <v>USA</v>
      </c>
      <c r="L498" t="s">
        <v>13</v>
      </c>
      <c r="M498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499" spans="2:13" ht="15" customHeight="1">
      <c r="B499" t="s">
        <v>2503</v>
      </c>
      <c r="C499" s="1">
        <v>41055.170231481483</v>
      </c>
      <c r="D499" s="4">
        <v>100000</v>
      </c>
      <c r="E499">
        <v>100000</v>
      </c>
      <c r="F499" t="s">
        <v>6</v>
      </c>
      <c r="G499" s="8">
        <f>tblSalaries6[[#This Row],[clean Salary (in local currency)]]*VLOOKUP(tblSalaries6[[#This Row],[Currency]],tblXrate[],2,FALSE)</f>
        <v>100000</v>
      </c>
      <c r="H499" t="s">
        <v>20</v>
      </c>
      <c r="I499" t="s">
        <v>20</v>
      </c>
      <c r="J499" t="s">
        <v>15</v>
      </c>
      <c r="K499" t="str">
        <f>VLOOKUP(tblSalaries6[[#This Row],[Where do you work]],tblCountries[[Actual]:[Mapping]],2,FALSE)</f>
        <v>USA</v>
      </c>
      <c r="L499" t="s">
        <v>9</v>
      </c>
      <c r="M499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500" spans="2:13" ht="15" customHeight="1">
      <c r="B500" t="s">
        <v>2504</v>
      </c>
      <c r="C500" s="1">
        <v>41055.174224537041</v>
      </c>
      <c r="D500" s="4">
        <v>55500</v>
      </c>
      <c r="E500">
        <v>55500</v>
      </c>
      <c r="F500" t="s">
        <v>6</v>
      </c>
      <c r="G500" s="8">
        <f>tblSalaries6[[#This Row],[clean Salary (in local currency)]]*VLOOKUP(tblSalaries6[[#This Row],[Currency]],tblXrate[],2,FALSE)</f>
        <v>55500</v>
      </c>
      <c r="H500" t="s">
        <v>605</v>
      </c>
      <c r="I500" t="s">
        <v>488</v>
      </c>
      <c r="J500" t="s">
        <v>179</v>
      </c>
      <c r="K500" t="str">
        <f>VLOOKUP(tblSalaries6[[#This Row],[Where do you work]],tblCountries[[Actual]:[Mapping]],2,FALSE)</f>
        <v>UAE</v>
      </c>
      <c r="L500" t="s">
        <v>9</v>
      </c>
      <c r="M500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501" spans="2:13" ht="15" customHeight="1">
      <c r="B501" t="s">
        <v>2505</v>
      </c>
      <c r="C501" s="1">
        <v>41055.175185185188</v>
      </c>
      <c r="D501" s="4" t="s">
        <v>606</v>
      </c>
      <c r="E501">
        <v>15000</v>
      </c>
      <c r="F501" t="s">
        <v>22</v>
      </c>
      <c r="G501" s="8">
        <f>tblSalaries6[[#This Row],[clean Salary (in local currency)]]*VLOOKUP(tblSalaries6[[#This Row],[Currency]],tblXrate[],2,FALSE)</f>
        <v>19055.991584874118</v>
      </c>
      <c r="H501" t="s">
        <v>607</v>
      </c>
      <c r="I501" t="s">
        <v>20</v>
      </c>
      <c r="J501" t="s">
        <v>608</v>
      </c>
      <c r="K501" t="str">
        <f>VLOOKUP(tblSalaries6[[#This Row],[Where do you work]],tblCountries[[Actual]:[Mapping]],2,FALSE)</f>
        <v>Spain</v>
      </c>
      <c r="L501" t="s">
        <v>13</v>
      </c>
      <c r="M501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502" spans="2:13" ht="15" customHeight="1">
      <c r="B502" t="s">
        <v>2506</v>
      </c>
      <c r="C502" s="1">
        <v>41055.176319444443</v>
      </c>
      <c r="D502" s="4" t="s">
        <v>609</v>
      </c>
      <c r="E502">
        <v>600000</v>
      </c>
      <c r="F502" t="s">
        <v>40</v>
      </c>
      <c r="G502" s="8">
        <f>tblSalaries6[[#This Row],[clean Salary (in local currency)]]*VLOOKUP(tblSalaries6[[#This Row],[Currency]],tblXrate[],2,FALSE)</f>
        <v>10684.750012465542</v>
      </c>
      <c r="H502" t="s">
        <v>610</v>
      </c>
      <c r="I502" t="s">
        <v>52</v>
      </c>
      <c r="J502" t="s">
        <v>8</v>
      </c>
      <c r="K502" t="str">
        <f>VLOOKUP(tblSalaries6[[#This Row],[Where do you work]],tblCountries[[Actual]:[Mapping]],2,FALSE)</f>
        <v>India</v>
      </c>
      <c r="L502" t="s">
        <v>9</v>
      </c>
      <c r="M502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503" spans="2:13" ht="15" customHeight="1">
      <c r="B503" t="s">
        <v>2507</v>
      </c>
      <c r="C503" s="1">
        <v>41055.176701388889</v>
      </c>
      <c r="D503" s="4">
        <v>8400</v>
      </c>
      <c r="E503">
        <v>8400</v>
      </c>
      <c r="F503" t="s">
        <v>6</v>
      </c>
      <c r="G503" s="8">
        <f>tblSalaries6[[#This Row],[clean Salary (in local currency)]]*VLOOKUP(tblSalaries6[[#This Row],[Currency]],tblXrate[],2,FALSE)</f>
        <v>8400</v>
      </c>
      <c r="H503" t="s">
        <v>52</v>
      </c>
      <c r="I503" t="s">
        <v>52</v>
      </c>
      <c r="J503" t="s">
        <v>8</v>
      </c>
      <c r="K503" t="str">
        <f>VLOOKUP(tblSalaries6[[#This Row],[Where do you work]],tblCountries[[Actual]:[Mapping]],2,FALSE)</f>
        <v>India</v>
      </c>
      <c r="L503" t="s">
        <v>9</v>
      </c>
      <c r="M503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504" spans="2:13" ht="15" customHeight="1">
      <c r="B504" t="s">
        <v>2508</v>
      </c>
      <c r="C504" s="1">
        <v>41055.17796296296</v>
      </c>
      <c r="D504" s="4" t="s">
        <v>611</v>
      </c>
      <c r="E504">
        <v>500000</v>
      </c>
      <c r="F504" t="s">
        <v>40</v>
      </c>
      <c r="G504" s="8">
        <f>tblSalaries6[[#This Row],[clean Salary (in local currency)]]*VLOOKUP(tblSalaries6[[#This Row],[Currency]],tblXrate[],2,FALSE)</f>
        <v>8903.9583437212841</v>
      </c>
      <c r="H504" t="s">
        <v>612</v>
      </c>
      <c r="I504" t="s">
        <v>52</v>
      </c>
      <c r="J504" t="s">
        <v>8</v>
      </c>
      <c r="K504" t="str">
        <f>VLOOKUP(tblSalaries6[[#This Row],[Where do you work]],tblCountries[[Actual]:[Mapping]],2,FALSE)</f>
        <v>India</v>
      </c>
      <c r="L504" t="s">
        <v>18</v>
      </c>
      <c r="M504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505" spans="2:13" ht="15" customHeight="1">
      <c r="B505" t="s">
        <v>2509</v>
      </c>
      <c r="C505" s="1">
        <v>41055.178703703707</v>
      </c>
      <c r="D505" s="4">
        <v>12000</v>
      </c>
      <c r="E505">
        <v>12000</v>
      </c>
      <c r="F505" t="s">
        <v>6</v>
      </c>
      <c r="G505" s="8">
        <f>tblSalaries6[[#This Row],[clean Salary (in local currency)]]*VLOOKUP(tblSalaries6[[#This Row],[Currency]],tblXrate[],2,FALSE)</f>
        <v>12000</v>
      </c>
      <c r="H505" t="s">
        <v>607</v>
      </c>
      <c r="I505" t="s">
        <v>20</v>
      </c>
      <c r="J505" t="s">
        <v>143</v>
      </c>
      <c r="K505" t="str">
        <f>VLOOKUP(tblSalaries6[[#This Row],[Where do you work]],tblCountries[[Actual]:[Mapping]],2,FALSE)</f>
        <v>Brazil</v>
      </c>
      <c r="L505" t="s">
        <v>13</v>
      </c>
      <c r="M505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506" spans="2:13" ht="15" customHeight="1">
      <c r="B506" t="s">
        <v>2510</v>
      </c>
      <c r="C506" s="1">
        <v>41055.179340277777</v>
      </c>
      <c r="D506" s="4">
        <v>65000</v>
      </c>
      <c r="E506">
        <v>65000</v>
      </c>
      <c r="F506" t="s">
        <v>6</v>
      </c>
      <c r="G506" s="8">
        <f>tblSalaries6[[#This Row],[clean Salary (in local currency)]]*VLOOKUP(tblSalaries6[[#This Row],[Currency]],tblXrate[],2,FALSE)</f>
        <v>65000</v>
      </c>
      <c r="H506" t="s">
        <v>613</v>
      </c>
      <c r="I506" t="s">
        <v>52</v>
      </c>
      <c r="J506" t="s">
        <v>15</v>
      </c>
      <c r="K506" t="str">
        <f>VLOOKUP(tblSalaries6[[#This Row],[Where do you work]],tblCountries[[Actual]:[Mapping]],2,FALSE)</f>
        <v>USA</v>
      </c>
      <c r="L506" t="s">
        <v>13</v>
      </c>
      <c r="M506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507" spans="2:13" ht="15" customHeight="1">
      <c r="B507" t="s">
        <v>2511</v>
      </c>
      <c r="C507" s="1">
        <v>41055.179918981485</v>
      </c>
      <c r="D507" s="4" t="s">
        <v>614</v>
      </c>
      <c r="E507">
        <v>16400</v>
      </c>
      <c r="F507" t="s">
        <v>69</v>
      </c>
      <c r="G507" s="8">
        <f>tblSalaries6[[#This Row],[clean Salary (in local currency)]]*VLOOKUP(tblSalaries6[[#This Row],[Currency]],tblXrate[],2,FALSE)</f>
        <v>25849.323661903458</v>
      </c>
      <c r="H507" t="s">
        <v>615</v>
      </c>
      <c r="I507" t="s">
        <v>20</v>
      </c>
      <c r="J507" t="s">
        <v>71</v>
      </c>
      <c r="K507" t="str">
        <f>VLOOKUP(tblSalaries6[[#This Row],[Where do you work]],tblCountries[[Actual]:[Mapping]],2,FALSE)</f>
        <v>UK</v>
      </c>
      <c r="L507" t="s">
        <v>9</v>
      </c>
      <c r="M507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508" spans="2:13" ht="15" customHeight="1">
      <c r="B508" t="s">
        <v>2512</v>
      </c>
      <c r="C508" s="1">
        <v>41055.180752314816</v>
      </c>
      <c r="D508" s="4">
        <v>78000</v>
      </c>
      <c r="E508">
        <v>78000</v>
      </c>
      <c r="F508" t="s">
        <v>69</v>
      </c>
      <c r="G508" s="8">
        <f>tblSalaries6[[#This Row],[clean Salary (in local currency)]]*VLOOKUP(tblSalaries6[[#This Row],[Currency]],tblXrate[],2,FALSE)</f>
        <v>122941.90522124816</v>
      </c>
      <c r="H508" t="s">
        <v>616</v>
      </c>
      <c r="I508" t="s">
        <v>20</v>
      </c>
      <c r="J508" t="s">
        <v>71</v>
      </c>
      <c r="K508" t="str">
        <f>VLOOKUP(tblSalaries6[[#This Row],[Where do you work]],tblCountries[[Actual]:[Mapping]],2,FALSE)</f>
        <v>UK</v>
      </c>
      <c r="L508" t="s">
        <v>25</v>
      </c>
      <c r="M508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509" spans="2:13" ht="15" customHeight="1">
      <c r="B509" t="s">
        <v>2513</v>
      </c>
      <c r="C509" s="1">
        <v>41055.184305555558</v>
      </c>
      <c r="D509" s="4">
        <v>76000</v>
      </c>
      <c r="E509">
        <v>76000</v>
      </c>
      <c r="F509" t="s">
        <v>6</v>
      </c>
      <c r="G509" s="8">
        <f>tblSalaries6[[#This Row],[clean Salary (in local currency)]]*VLOOKUP(tblSalaries6[[#This Row],[Currency]],tblXrate[],2,FALSE)</f>
        <v>76000</v>
      </c>
      <c r="H509" t="s">
        <v>487</v>
      </c>
      <c r="I509" t="s">
        <v>52</v>
      </c>
      <c r="J509" t="s">
        <v>15</v>
      </c>
      <c r="K509" t="str">
        <f>VLOOKUP(tblSalaries6[[#This Row],[Where do you work]],tblCountries[[Actual]:[Mapping]],2,FALSE)</f>
        <v>USA</v>
      </c>
      <c r="L509" t="s">
        <v>18</v>
      </c>
      <c r="M509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510" spans="2:13" ht="15" customHeight="1">
      <c r="B510" t="s">
        <v>2514</v>
      </c>
      <c r="C510" s="1">
        <v>41055.184837962966</v>
      </c>
      <c r="D510" s="4" t="s">
        <v>617</v>
      </c>
      <c r="E510">
        <v>150000</v>
      </c>
      <c r="F510" t="s">
        <v>6</v>
      </c>
      <c r="G510" s="8">
        <f>tblSalaries6[[#This Row],[clean Salary (in local currency)]]*VLOOKUP(tblSalaries6[[#This Row],[Currency]],tblXrate[],2,FALSE)</f>
        <v>150000</v>
      </c>
      <c r="H510" t="s">
        <v>356</v>
      </c>
      <c r="I510" t="s">
        <v>356</v>
      </c>
      <c r="J510" t="s">
        <v>15</v>
      </c>
      <c r="K510" t="str">
        <f>VLOOKUP(tblSalaries6[[#This Row],[Where do you work]],tblCountries[[Actual]:[Mapping]],2,FALSE)</f>
        <v>USA</v>
      </c>
      <c r="L510" t="s">
        <v>13</v>
      </c>
      <c r="M510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511" spans="2:13" ht="15" customHeight="1">
      <c r="B511" t="s">
        <v>2515</v>
      </c>
      <c r="C511" s="1">
        <v>41055.185555555552</v>
      </c>
      <c r="D511" s="4">
        <v>54000</v>
      </c>
      <c r="E511">
        <v>54000</v>
      </c>
      <c r="F511" t="s">
        <v>6</v>
      </c>
      <c r="G511" s="8">
        <f>tblSalaries6[[#This Row],[clean Salary (in local currency)]]*VLOOKUP(tblSalaries6[[#This Row],[Currency]],tblXrate[],2,FALSE)</f>
        <v>54000</v>
      </c>
      <c r="H511" t="s">
        <v>207</v>
      </c>
      <c r="I511" t="s">
        <v>20</v>
      </c>
      <c r="J511" t="s">
        <v>15</v>
      </c>
      <c r="K511" t="str">
        <f>VLOOKUP(tblSalaries6[[#This Row],[Where do you work]],tblCountries[[Actual]:[Mapping]],2,FALSE)</f>
        <v>USA</v>
      </c>
      <c r="L511" t="s">
        <v>9</v>
      </c>
      <c r="M511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512" spans="2:13" ht="15" customHeight="1">
      <c r="B512" t="s">
        <v>2516</v>
      </c>
      <c r="C512" s="1">
        <v>41055.189618055556</v>
      </c>
      <c r="D512" s="4" t="s">
        <v>618</v>
      </c>
      <c r="E512">
        <v>57000</v>
      </c>
      <c r="F512" t="s">
        <v>6</v>
      </c>
      <c r="G512" s="8">
        <f>tblSalaries6[[#This Row],[clean Salary (in local currency)]]*VLOOKUP(tblSalaries6[[#This Row],[Currency]],tblXrate[],2,FALSE)</f>
        <v>57000</v>
      </c>
      <c r="H512" t="s">
        <v>619</v>
      </c>
      <c r="I512" t="s">
        <v>52</v>
      </c>
      <c r="J512" t="s">
        <v>620</v>
      </c>
      <c r="K512" t="str">
        <f>VLOOKUP(tblSalaries6[[#This Row],[Where do you work]],tblCountries[[Actual]:[Mapping]],2,FALSE)</f>
        <v>Israel</v>
      </c>
      <c r="L512" t="s">
        <v>9</v>
      </c>
      <c r="M512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513" spans="2:13" ht="15" customHeight="1">
      <c r="B513" t="s">
        <v>2517</v>
      </c>
      <c r="C513" s="1">
        <v>41055.189895833333</v>
      </c>
      <c r="D513" s="4">
        <v>61000</v>
      </c>
      <c r="E513">
        <v>61000</v>
      </c>
      <c r="F513" t="s">
        <v>6</v>
      </c>
      <c r="G513" s="8">
        <f>tblSalaries6[[#This Row],[clean Salary (in local currency)]]*VLOOKUP(tblSalaries6[[#This Row],[Currency]],tblXrate[],2,FALSE)</f>
        <v>61000</v>
      </c>
      <c r="H513" t="s">
        <v>89</v>
      </c>
      <c r="I513" t="s">
        <v>310</v>
      </c>
      <c r="J513" t="s">
        <v>15</v>
      </c>
      <c r="K513" t="str">
        <f>VLOOKUP(tblSalaries6[[#This Row],[Where do you work]],tblCountries[[Actual]:[Mapping]],2,FALSE)</f>
        <v>USA</v>
      </c>
      <c r="L513" t="s">
        <v>9</v>
      </c>
      <c r="M513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514" spans="2:13" ht="15" customHeight="1">
      <c r="B514" t="s">
        <v>2518</v>
      </c>
      <c r="C514" s="1">
        <v>41055.190752314818</v>
      </c>
      <c r="D514" s="4">
        <v>70000</v>
      </c>
      <c r="E514">
        <v>70000</v>
      </c>
      <c r="F514" t="s">
        <v>6</v>
      </c>
      <c r="G514" s="8">
        <f>tblSalaries6[[#This Row],[clean Salary (in local currency)]]*VLOOKUP(tblSalaries6[[#This Row],[Currency]],tblXrate[],2,FALSE)</f>
        <v>70000</v>
      </c>
      <c r="H514" t="s">
        <v>621</v>
      </c>
      <c r="I514" t="s">
        <v>20</v>
      </c>
      <c r="J514" t="s">
        <v>15</v>
      </c>
      <c r="K514" t="str">
        <f>VLOOKUP(tblSalaries6[[#This Row],[Where do you work]],tblCountries[[Actual]:[Mapping]],2,FALSE)</f>
        <v>USA</v>
      </c>
      <c r="L514" t="s">
        <v>13</v>
      </c>
      <c r="M514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515" spans="2:13" ht="15" customHeight="1">
      <c r="B515" t="s">
        <v>2519</v>
      </c>
      <c r="C515" s="1">
        <v>41055.192164351851</v>
      </c>
      <c r="D515" s="4">
        <v>15000</v>
      </c>
      <c r="E515">
        <v>15000</v>
      </c>
      <c r="F515" t="s">
        <v>6</v>
      </c>
      <c r="G515" s="8">
        <f>tblSalaries6[[#This Row],[clean Salary (in local currency)]]*VLOOKUP(tblSalaries6[[#This Row],[Currency]],tblXrate[],2,FALSE)</f>
        <v>15000</v>
      </c>
      <c r="H515" t="s">
        <v>622</v>
      </c>
      <c r="I515" t="s">
        <v>52</v>
      </c>
      <c r="J515" t="s">
        <v>8</v>
      </c>
      <c r="K515" t="str">
        <f>VLOOKUP(tblSalaries6[[#This Row],[Where do you work]],tblCountries[[Actual]:[Mapping]],2,FALSE)</f>
        <v>India</v>
      </c>
      <c r="L515" t="s">
        <v>9</v>
      </c>
      <c r="M515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516" spans="2:13" ht="15" customHeight="1">
      <c r="B516" t="s">
        <v>2520</v>
      </c>
      <c r="C516" s="1">
        <v>41055.193877314814</v>
      </c>
      <c r="D516" s="4">
        <v>87550</v>
      </c>
      <c r="E516">
        <v>87550</v>
      </c>
      <c r="F516" t="s">
        <v>86</v>
      </c>
      <c r="G516" s="8">
        <f>tblSalaries6[[#This Row],[clean Salary (in local currency)]]*VLOOKUP(tblSalaries6[[#This Row],[Currency]],tblXrate[],2,FALSE)</f>
        <v>86093.301341305123</v>
      </c>
      <c r="H516" t="s">
        <v>52</v>
      </c>
      <c r="I516" t="s">
        <v>52</v>
      </c>
      <c r="J516" t="s">
        <v>88</v>
      </c>
      <c r="K516" t="str">
        <f>VLOOKUP(tblSalaries6[[#This Row],[Where do you work]],tblCountries[[Actual]:[Mapping]],2,FALSE)</f>
        <v>Canada</v>
      </c>
      <c r="L516" t="s">
        <v>9</v>
      </c>
      <c r="M516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517" spans="2:13" ht="15" customHeight="1">
      <c r="B517" t="s">
        <v>2521</v>
      </c>
      <c r="C517" s="1">
        <v>41055.194861111115</v>
      </c>
      <c r="D517" s="4">
        <v>72600</v>
      </c>
      <c r="E517">
        <v>72600</v>
      </c>
      <c r="F517" t="s">
        <v>6</v>
      </c>
      <c r="G517" s="8">
        <f>tblSalaries6[[#This Row],[clean Salary (in local currency)]]*VLOOKUP(tblSalaries6[[#This Row],[Currency]],tblXrate[],2,FALSE)</f>
        <v>72600</v>
      </c>
      <c r="H517" t="s">
        <v>623</v>
      </c>
      <c r="I517" t="s">
        <v>52</v>
      </c>
      <c r="J517" t="s">
        <v>15</v>
      </c>
      <c r="K517" t="str">
        <f>VLOOKUP(tblSalaries6[[#This Row],[Where do you work]],tblCountries[[Actual]:[Mapping]],2,FALSE)</f>
        <v>USA</v>
      </c>
      <c r="L517" t="s">
        <v>18</v>
      </c>
      <c r="M517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518" spans="2:13" ht="15" customHeight="1">
      <c r="B518" t="s">
        <v>2522</v>
      </c>
      <c r="C518" s="1">
        <v>41055.195370370369</v>
      </c>
      <c r="D518" s="4">
        <v>100000</v>
      </c>
      <c r="E518">
        <v>100000</v>
      </c>
      <c r="F518" t="s">
        <v>6</v>
      </c>
      <c r="G518" s="8">
        <f>tblSalaries6[[#This Row],[clean Salary (in local currency)]]*VLOOKUP(tblSalaries6[[#This Row],[Currency]],tblXrate[],2,FALSE)</f>
        <v>100000</v>
      </c>
      <c r="H518" t="s">
        <v>139</v>
      </c>
      <c r="I518" t="s">
        <v>4001</v>
      </c>
      <c r="J518" t="s">
        <v>15</v>
      </c>
      <c r="K518" t="str">
        <f>VLOOKUP(tblSalaries6[[#This Row],[Where do you work]],tblCountries[[Actual]:[Mapping]],2,FALSE)</f>
        <v>USA</v>
      </c>
      <c r="L518" t="s">
        <v>18</v>
      </c>
      <c r="M518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519" spans="2:13" ht="15" customHeight="1">
      <c r="B519" t="s">
        <v>2523</v>
      </c>
      <c r="C519" s="1">
        <v>41055.197523148148</v>
      </c>
      <c r="D519" s="4">
        <v>104000</v>
      </c>
      <c r="E519">
        <v>104000</v>
      </c>
      <c r="F519" t="s">
        <v>6</v>
      </c>
      <c r="G519" s="8">
        <f>tblSalaries6[[#This Row],[clean Salary (in local currency)]]*VLOOKUP(tblSalaries6[[#This Row],[Currency]],tblXrate[],2,FALSE)</f>
        <v>104000</v>
      </c>
      <c r="H519" t="s">
        <v>624</v>
      </c>
      <c r="I519" t="s">
        <v>20</v>
      </c>
      <c r="J519" t="s">
        <v>15</v>
      </c>
      <c r="K519" t="str">
        <f>VLOOKUP(tblSalaries6[[#This Row],[Where do you work]],tblCountries[[Actual]:[Mapping]],2,FALSE)</f>
        <v>USA</v>
      </c>
      <c r="L519" t="s">
        <v>9</v>
      </c>
      <c r="M519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520" spans="2:13" ht="15" customHeight="1">
      <c r="B520" t="s">
        <v>2524</v>
      </c>
      <c r="C520" s="1">
        <v>41055.20040509259</v>
      </c>
      <c r="D520" s="4">
        <v>600000</v>
      </c>
      <c r="E520">
        <v>600000</v>
      </c>
      <c r="F520" t="s">
        <v>40</v>
      </c>
      <c r="G520" s="8">
        <f>tblSalaries6[[#This Row],[clean Salary (in local currency)]]*VLOOKUP(tblSalaries6[[#This Row],[Currency]],tblXrate[],2,FALSE)</f>
        <v>10684.750012465542</v>
      </c>
      <c r="H520" t="s">
        <v>201</v>
      </c>
      <c r="I520" t="s">
        <v>52</v>
      </c>
      <c r="J520" t="s">
        <v>8</v>
      </c>
      <c r="K520" t="str">
        <f>VLOOKUP(tblSalaries6[[#This Row],[Where do you work]],tblCountries[[Actual]:[Mapping]],2,FALSE)</f>
        <v>India</v>
      </c>
      <c r="L520" t="s">
        <v>9</v>
      </c>
      <c r="M520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521" spans="2:13" ht="15" customHeight="1">
      <c r="B521" t="s">
        <v>2525</v>
      </c>
      <c r="C521" s="1">
        <v>41055.200624999998</v>
      </c>
      <c r="D521" s="4">
        <v>200000</v>
      </c>
      <c r="E521">
        <v>200000</v>
      </c>
      <c r="F521" t="s">
        <v>6</v>
      </c>
      <c r="G521" s="8">
        <f>tblSalaries6[[#This Row],[clean Salary (in local currency)]]*VLOOKUP(tblSalaries6[[#This Row],[Currency]],tblXrate[],2,FALSE)</f>
        <v>200000</v>
      </c>
      <c r="H521" t="s">
        <v>625</v>
      </c>
      <c r="I521" t="s">
        <v>4001</v>
      </c>
      <c r="J521" t="s">
        <v>15</v>
      </c>
      <c r="K521" t="str">
        <f>VLOOKUP(tblSalaries6[[#This Row],[Where do you work]],tblCountries[[Actual]:[Mapping]],2,FALSE)</f>
        <v>USA</v>
      </c>
      <c r="L521" t="s">
        <v>18</v>
      </c>
      <c r="M521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522" spans="2:13" ht="15" customHeight="1">
      <c r="B522" t="s">
        <v>2526</v>
      </c>
      <c r="C522" s="1">
        <v>41055.201631944445</v>
      </c>
      <c r="D522" s="4" t="s">
        <v>626</v>
      </c>
      <c r="E522">
        <v>49248</v>
      </c>
      <c r="F522" t="s">
        <v>22</v>
      </c>
      <c r="G522" s="8">
        <f>tblSalaries6[[#This Row],[clean Salary (in local currency)]]*VLOOKUP(tblSalaries6[[#This Row],[Currency]],tblXrate[],2,FALSE)</f>
        <v>62564.631571458704</v>
      </c>
      <c r="H522" t="s">
        <v>627</v>
      </c>
      <c r="I522" t="s">
        <v>310</v>
      </c>
      <c r="J522" t="s">
        <v>628</v>
      </c>
      <c r="K522" t="str">
        <f>VLOOKUP(tblSalaries6[[#This Row],[Where do you work]],tblCountries[[Actual]:[Mapping]],2,FALSE)</f>
        <v>Netherlands</v>
      </c>
      <c r="L522" t="s">
        <v>13</v>
      </c>
      <c r="M522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523" spans="2:13" ht="15" customHeight="1">
      <c r="B523" t="s">
        <v>2527</v>
      </c>
      <c r="C523" s="1">
        <v>41055.201932870368</v>
      </c>
      <c r="D523" s="4">
        <v>36500</v>
      </c>
      <c r="E523">
        <v>36500</v>
      </c>
      <c r="F523" t="s">
        <v>69</v>
      </c>
      <c r="G523" s="8">
        <f>tblSalaries6[[#This Row],[clean Salary (in local currency)]]*VLOOKUP(tblSalaries6[[#This Row],[Currency]],tblXrate[],2,FALSE)</f>
        <v>57530.506930455871</v>
      </c>
      <c r="H523" t="s">
        <v>629</v>
      </c>
      <c r="I523" t="s">
        <v>52</v>
      </c>
      <c r="J523" t="s">
        <v>71</v>
      </c>
      <c r="K523" t="str">
        <f>VLOOKUP(tblSalaries6[[#This Row],[Where do you work]],tblCountries[[Actual]:[Mapping]],2,FALSE)</f>
        <v>UK</v>
      </c>
      <c r="L523" t="s">
        <v>18</v>
      </c>
      <c r="M523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524" spans="2:13" ht="15" customHeight="1">
      <c r="B524" t="s">
        <v>2528</v>
      </c>
      <c r="C524" s="1">
        <v>41055.20857638889</v>
      </c>
      <c r="D524" s="4">
        <v>82300</v>
      </c>
      <c r="E524">
        <v>82300</v>
      </c>
      <c r="F524" t="s">
        <v>6</v>
      </c>
      <c r="G524" s="8">
        <f>tblSalaries6[[#This Row],[clean Salary (in local currency)]]*VLOOKUP(tblSalaries6[[#This Row],[Currency]],tblXrate[],2,FALSE)</f>
        <v>82300</v>
      </c>
      <c r="H524" t="s">
        <v>630</v>
      </c>
      <c r="I524" t="s">
        <v>52</v>
      </c>
      <c r="J524" t="s">
        <v>15</v>
      </c>
      <c r="K524" t="str">
        <f>VLOOKUP(tblSalaries6[[#This Row],[Where do you work]],tblCountries[[Actual]:[Mapping]],2,FALSE)</f>
        <v>USA</v>
      </c>
      <c r="L524" t="s">
        <v>18</v>
      </c>
      <c r="M524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525" spans="2:13" ht="15" customHeight="1">
      <c r="B525" t="s">
        <v>2529</v>
      </c>
      <c r="C525" s="1">
        <v>41055.211678240739</v>
      </c>
      <c r="D525" s="4">
        <v>95000</v>
      </c>
      <c r="E525">
        <v>95000</v>
      </c>
      <c r="F525" t="s">
        <v>6</v>
      </c>
      <c r="G525" s="8">
        <f>tblSalaries6[[#This Row],[clean Salary (in local currency)]]*VLOOKUP(tblSalaries6[[#This Row],[Currency]],tblXrate[],2,FALSE)</f>
        <v>95000</v>
      </c>
      <c r="H525" t="s">
        <v>631</v>
      </c>
      <c r="I525" t="s">
        <v>356</v>
      </c>
      <c r="J525" t="s">
        <v>15</v>
      </c>
      <c r="K525" t="str">
        <f>VLOOKUP(tblSalaries6[[#This Row],[Where do you work]],tblCountries[[Actual]:[Mapping]],2,FALSE)</f>
        <v>USA</v>
      </c>
      <c r="L525" t="s">
        <v>9</v>
      </c>
      <c r="M525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526" spans="2:13" ht="15" customHeight="1">
      <c r="B526" t="s">
        <v>2530</v>
      </c>
      <c r="C526" s="1">
        <v>41055.213541666664</v>
      </c>
      <c r="D526" s="4">
        <v>140000</v>
      </c>
      <c r="E526">
        <v>140000</v>
      </c>
      <c r="F526" t="s">
        <v>69</v>
      </c>
      <c r="G526" s="8">
        <f>tblSalaries6[[#This Row],[clean Salary (in local currency)]]*VLOOKUP(tblSalaries6[[#This Row],[Currency]],tblXrate[],2,FALSE)</f>
        <v>220664.95808941979</v>
      </c>
      <c r="H526" t="s">
        <v>632</v>
      </c>
      <c r="I526" t="s">
        <v>67</v>
      </c>
      <c r="J526" t="s">
        <v>71</v>
      </c>
      <c r="K526" t="str">
        <f>VLOOKUP(tblSalaries6[[#This Row],[Where do you work]],tblCountries[[Actual]:[Mapping]],2,FALSE)</f>
        <v>UK</v>
      </c>
      <c r="L526" t="s">
        <v>13</v>
      </c>
      <c r="M526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527" spans="2:13" ht="15" customHeight="1">
      <c r="B527" t="s">
        <v>2531</v>
      </c>
      <c r="C527" s="1">
        <v>41055.217395833337</v>
      </c>
      <c r="D527" s="4">
        <v>72000</v>
      </c>
      <c r="E527">
        <v>72000</v>
      </c>
      <c r="F527" t="s">
        <v>6</v>
      </c>
      <c r="G527" s="8">
        <f>tblSalaries6[[#This Row],[clean Salary (in local currency)]]*VLOOKUP(tblSalaries6[[#This Row],[Currency]],tblXrate[],2,FALSE)</f>
        <v>72000</v>
      </c>
      <c r="H527" t="s">
        <v>633</v>
      </c>
      <c r="I527" t="s">
        <v>20</v>
      </c>
      <c r="J527" t="s">
        <v>65</v>
      </c>
      <c r="K527" t="str">
        <f>VLOOKUP(tblSalaries6[[#This Row],[Where do you work]],tblCountries[[Actual]:[Mapping]],2,FALSE)</f>
        <v>Russia</v>
      </c>
      <c r="L527" t="s">
        <v>18</v>
      </c>
      <c r="M527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528" spans="2:13" ht="15" customHeight="1">
      <c r="B528" t="s">
        <v>2532</v>
      </c>
      <c r="C528" s="1">
        <v>41055.219375000001</v>
      </c>
      <c r="D528" s="4">
        <v>60000</v>
      </c>
      <c r="E528">
        <v>60000</v>
      </c>
      <c r="F528" t="s">
        <v>82</v>
      </c>
      <c r="G528" s="8">
        <f>tblSalaries6[[#This Row],[clean Salary (in local currency)]]*VLOOKUP(tblSalaries6[[#This Row],[Currency]],tblXrate[],2,FALSE)</f>
        <v>61194.579384158147</v>
      </c>
      <c r="H528" t="s">
        <v>20</v>
      </c>
      <c r="I528" t="s">
        <v>20</v>
      </c>
      <c r="J528" t="s">
        <v>84</v>
      </c>
      <c r="K528" t="str">
        <f>VLOOKUP(tblSalaries6[[#This Row],[Where do you work]],tblCountries[[Actual]:[Mapping]],2,FALSE)</f>
        <v>Australia</v>
      </c>
      <c r="L528" t="s">
        <v>18</v>
      </c>
      <c r="M528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529" spans="2:13" ht="15" customHeight="1">
      <c r="B529" t="s">
        <v>2533</v>
      </c>
      <c r="C529" s="1">
        <v>41055.220972222225</v>
      </c>
      <c r="D529" s="4" t="s">
        <v>634</v>
      </c>
      <c r="E529">
        <v>120000</v>
      </c>
      <c r="F529" t="s">
        <v>6</v>
      </c>
      <c r="G529" s="8">
        <f>tblSalaries6[[#This Row],[clean Salary (in local currency)]]*VLOOKUP(tblSalaries6[[#This Row],[Currency]],tblXrate[],2,FALSE)</f>
        <v>120000</v>
      </c>
      <c r="H529" t="s">
        <v>635</v>
      </c>
      <c r="I529" t="s">
        <v>52</v>
      </c>
      <c r="J529" t="s">
        <v>636</v>
      </c>
      <c r="K529" t="str">
        <f>VLOOKUP(tblSalaries6[[#This Row],[Where do you work]],tblCountries[[Actual]:[Mapping]],2,FALSE)</f>
        <v>New Zealand</v>
      </c>
      <c r="L529" t="s">
        <v>18</v>
      </c>
      <c r="M529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530" spans="2:13" ht="15" customHeight="1">
      <c r="B530" t="s">
        <v>2534</v>
      </c>
      <c r="C530" s="1">
        <v>41055.221145833333</v>
      </c>
      <c r="D530" s="4" t="s">
        <v>637</v>
      </c>
      <c r="E530">
        <v>95000</v>
      </c>
      <c r="F530" t="s">
        <v>6</v>
      </c>
      <c r="G530" s="8">
        <f>tblSalaries6[[#This Row],[clean Salary (in local currency)]]*VLOOKUP(tblSalaries6[[#This Row],[Currency]],tblXrate[],2,FALSE)</f>
        <v>95000</v>
      </c>
      <c r="H530" t="s">
        <v>638</v>
      </c>
      <c r="I530" t="s">
        <v>4001</v>
      </c>
      <c r="J530" t="s">
        <v>639</v>
      </c>
      <c r="K530" t="str">
        <f>VLOOKUP(tblSalaries6[[#This Row],[Where do you work]],tblCountries[[Actual]:[Mapping]],2,FALSE)</f>
        <v>Central America</v>
      </c>
      <c r="L530" t="s">
        <v>18</v>
      </c>
      <c r="M530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531" spans="2:13" ht="15" customHeight="1">
      <c r="B531" t="s">
        <v>2535</v>
      </c>
      <c r="C531" s="1">
        <v>41055.222719907404</v>
      </c>
      <c r="D531" s="4">
        <v>50000</v>
      </c>
      <c r="E531">
        <v>50000</v>
      </c>
      <c r="F531" t="s">
        <v>6</v>
      </c>
      <c r="G531" s="8">
        <f>tblSalaries6[[#This Row],[clean Salary (in local currency)]]*VLOOKUP(tblSalaries6[[#This Row],[Currency]],tblXrate[],2,FALSE)</f>
        <v>50000</v>
      </c>
      <c r="H531" t="s">
        <v>640</v>
      </c>
      <c r="I531" t="s">
        <v>20</v>
      </c>
      <c r="J531" t="s">
        <v>15</v>
      </c>
      <c r="K531" t="str">
        <f>VLOOKUP(tblSalaries6[[#This Row],[Where do you work]],tblCountries[[Actual]:[Mapping]],2,FALSE)</f>
        <v>USA</v>
      </c>
      <c r="L531" t="s">
        <v>18</v>
      </c>
      <c r="M531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532" spans="2:13" ht="15" customHeight="1">
      <c r="B532" t="s">
        <v>2536</v>
      </c>
      <c r="C532" s="1">
        <v>41055.224537037036</v>
      </c>
      <c r="D532" s="4" t="s">
        <v>641</v>
      </c>
      <c r="E532">
        <v>73000</v>
      </c>
      <c r="F532" t="s">
        <v>69</v>
      </c>
      <c r="G532" s="8">
        <f>tblSalaries6[[#This Row],[clean Salary (in local currency)]]*VLOOKUP(tblSalaries6[[#This Row],[Currency]],tblXrate[],2,FALSE)</f>
        <v>115061.01386091174</v>
      </c>
      <c r="H532" t="s">
        <v>642</v>
      </c>
      <c r="I532" t="s">
        <v>52</v>
      </c>
      <c r="J532" t="s">
        <v>71</v>
      </c>
      <c r="K532" t="str">
        <f>VLOOKUP(tblSalaries6[[#This Row],[Where do you work]],tblCountries[[Actual]:[Mapping]],2,FALSE)</f>
        <v>UK</v>
      </c>
      <c r="L532" t="s">
        <v>9</v>
      </c>
      <c r="M532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533" spans="2:13" ht="15" customHeight="1">
      <c r="B533" t="s">
        <v>2537</v>
      </c>
      <c r="C533" s="1">
        <v>41055.225185185183</v>
      </c>
      <c r="D533" s="4">
        <v>50000</v>
      </c>
      <c r="E533">
        <v>50000</v>
      </c>
      <c r="F533" t="s">
        <v>6</v>
      </c>
      <c r="G533" s="8">
        <f>tblSalaries6[[#This Row],[clean Salary (in local currency)]]*VLOOKUP(tblSalaries6[[#This Row],[Currency]],tblXrate[],2,FALSE)</f>
        <v>50000</v>
      </c>
      <c r="H533" t="s">
        <v>643</v>
      </c>
      <c r="I533" t="s">
        <v>20</v>
      </c>
      <c r="J533" t="s">
        <v>644</v>
      </c>
      <c r="K533" t="str">
        <f>VLOOKUP(tblSalaries6[[#This Row],[Where do you work]],tblCountries[[Actual]:[Mapping]],2,FALSE)</f>
        <v>self-employed</v>
      </c>
      <c r="L533" t="s">
        <v>9</v>
      </c>
      <c r="M533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534" spans="2:13" ht="15" customHeight="1">
      <c r="B534" t="s">
        <v>2538</v>
      </c>
      <c r="C534" s="1">
        <v>41055.22724537037</v>
      </c>
      <c r="D534" s="4">
        <v>46000</v>
      </c>
      <c r="E534">
        <v>46000</v>
      </c>
      <c r="F534" t="s">
        <v>6</v>
      </c>
      <c r="G534" s="8">
        <f>tblSalaries6[[#This Row],[clean Salary (in local currency)]]*VLOOKUP(tblSalaries6[[#This Row],[Currency]],tblXrate[],2,FALSE)</f>
        <v>46000</v>
      </c>
      <c r="H534" t="s">
        <v>200</v>
      </c>
      <c r="I534" t="s">
        <v>20</v>
      </c>
      <c r="J534" t="s">
        <v>15</v>
      </c>
      <c r="K534" t="str">
        <f>VLOOKUP(tblSalaries6[[#This Row],[Where do you work]],tblCountries[[Actual]:[Mapping]],2,FALSE)</f>
        <v>USA</v>
      </c>
      <c r="L534" t="s">
        <v>18</v>
      </c>
      <c r="M534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535" spans="2:13" ht="15" customHeight="1">
      <c r="B535" t="s">
        <v>2539</v>
      </c>
      <c r="C535" s="1">
        <v>41055.227511574078</v>
      </c>
      <c r="D535" s="4" t="s">
        <v>645</v>
      </c>
      <c r="E535">
        <v>600000</v>
      </c>
      <c r="F535" t="s">
        <v>32</v>
      </c>
      <c r="G535" s="8">
        <f>tblSalaries6[[#This Row],[clean Salary (in local currency)]]*VLOOKUP(tblSalaries6[[#This Row],[Currency]],tblXrate[],2,FALSE)</f>
        <v>6368.453230079479</v>
      </c>
      <c r="H535" t="s">
        <v>646</v>
      </c>
      <c r="I535" t="s">
        <v>356</v>
      </c>
      <c r="J535" t="s">
        <v>17</v>
      </c>
      <c r="K535" t="str">
        <f>VLOOKUP(tblSalaries6[[#This Row],[Where do you work]],tblCountries[[Actual]:[Mapping]],2,FALSE)</f>
        <v>Pakistan</v>
      </c>
      <c r="L535" t="s">
        <v>9</v>
      </c>
      <c r="M535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536" spans="2:13" ht="15" customHeight="1">
      <c r="B536" t="s">
        <v>2540</v>
      </c>
      <c r="C536" s="1">
        <v>41055.228310185186</v>
      </c>
      <c r="D536" s="4">
        <v>85000</v>
      </c>
      <c r="E536">
        <v>85000</v>
      </c>
      <c r="F536" t="s">
        <v>82</v>
      </c>
      <c r="G536" s="8">
        <f>tblSalaries6[[#This Row],[clean Salary (in local currency)]]*VLOOKUP(tblSalaries6[[#This Row],[Currency]],tblXrate[],2,FALSE)</f>
        <v>86692.320794224041</v>
      </c>
      <c r="H536" t="s">
        <v>647</v>
      </c>
      <c r="I536" t="s">
        <v>20</v>
      </c>
      <c r="J536" t="s">
        <v>84</v>
      </c>
      <c r="K536" t="str">
        <f>VLOOKUP(tblSalaries6[[#This Row],[Where do you work]],tblCountries[[Actual]:[Mapping]],2,FALSE)</f>
        <v>Australia</v>
      </c>
      <c r="L536" t="s">
        <v>9</v>
      </c>
      <c r="M536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537" spans="2:13" ht="15" customHeight="1">
      <c r="B537" t="s">
        <v>2541</v>
      </c>
      <c r="C537" s="1">
        <v>41055.229108796295</v>
      </c>
      <c r="D537" s="4">
        <v>450000</v>
      </c>
      <c r="E537">
        <v>450000</v>
      </c>
      <c r="F537" t="s">
        <v>40</v>
      </c>
      <c r="G537" s="8">
        <f>tblSalaries6[[#This Row],[clean Salary (in local currency)]]*VLOOKUP(tblSalaries6[[#This Row],[Currency]],tblXrate[],2,FALSE)</f>
        <v>8013.5625093491553</v>
      </c>
      <c r="H537" t="s">
        <v>648</v>
      </c>
      <c r="I537" t="s">
        <v>52</v>
      </c>
      <c r="J537" t="s">
        <v>8</v>
      </c>
      <c r="K537" t="str">
        <f>VLOOKUP(tblSalaries6[[#This Row],[Where do you work]],tblCountries[[Actual]:[Mapping]],2,FALSE)</f>
        <v>India</v>
      </c>
      <c r="L537" t="s">
        <v>13</v>
      </c>
      <c r="M537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538" spans="2:13" ht="15" customHeight="1">
      <c r="B538" t="s">
        <v>2542</v>
      </c>
      <c r="C538" s="1">
        <v>41055.229143518518</v>
      </c>
      <c r="D538" s="4">
        <v>43000</v>
      </c>
      <c r="E538">
        <v>43000</v>
      </c>
      <c r="F538" t="s">
        <v>6</v>
      </c>
      <c r="G538" s="8">
        <f>tblSalaries6[[#This Row],[clean Salary (in local currency)]]*VLOOKUP(tblSalaries6[[#This Row],[Currency]],tblXrate[],2,FALSE)</f>
        <v>43000</v>
      </c>
      <c r="H538" t="s">
        <v>310</v>
      </c>
      <c r="I538" t="s">
        <v>310</v>
      </c>
      <c r="J538" t="s">
        <v>15</v>
      </c>
      <c r="K538" t="str">
        <f>VLOOKUP(tblSalaries6[[#This Row],[Where do you work]],tblCountries[[Actual]:[Mapping]],2,FALSE)</f>
        <v>USA</v>
      </c>
      <c r="L538" t="s">
        <v>13</v>
      </c>
      <c r="M538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539" spans="2:13" ht="15" customHeight="1">
      <c r="B539" t="s">
        <v>2543</v>
      </c>
      <c r="C539" s="1">
        <v>41055.229305555556</v>
      </c>
      <c r="D539" s="4">
        <v>1500</v>
      </c>
      <c r="E539">
        <v>18000</v>
      </c>
      <c r="F539" t="s">
        <v>6</v>
      </c>
      <c r="G539" s="8">
        <f>tblSalaries6[[#This Row],[clean Salary (in local currency)]]*VLOOKUP(tblSalaries6[[#This Row],[Currency]],tblXrate[],2,FALSE)</f>
        <v>18000</v>
      </c>
      <c r="H539" t="s">
        <v>279</v>
      </c>
      <c r="I539" t="s">
        <v>279</v>
      </c>
      <c r="J539" t="s">
        <v>143</v>
      </c>
      <c r="K539" t="str">
        <f>VLOOKUP(tblSalaries6[[#This Row],[Where do you work]],tblCountries[[Actual]:[Mapping]],2,FALSE)</f>
        <v>Brazil</v>
      </c>
      <c r="L539" t="s">
        <v>9</v>
      </c>
      <c r="M539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540" spans="2:13" ht="15" customHeight="1">
      <c r="B540" t="s">
        <v>2544</v>
      </c>
      <c r="C540" s="1">
        <v>41055.229930555557</v>
      </c>
      <c r="D540" s="4">
        <v>55000</v>
      </c>
      <c r="E540">
        <v>55000</v>
      </c>
      <c r="F540" t="s">
        <v>6</v>
      </c>
      <c r="G540" s="8">
        <f>tblSalaries6[[#This Row],[clean Salary (in local currency)]]*VLOOKUP(tblSalaries6[[#This Row],[Currency]],tblXrate[],2,FALSE)</f>
        <v>55000</v>
      </c>
      <c r="H540" t="s">
        <v>387</v>
      </c>
      <c r="I540" t="s">
        <v>20</v>
      </c>
      <c r="J540" t="s">
        <v>15</v>
      </c>
      <c r="K540" t="str">
        <f>VLOOKUP(tblSalaries6[[#This Row],[Where do you work]],tblCountries[[Actual]:[Mapping]],2,FALSE)</f>
        <v>USA</v>
      </c>
      <c r="L540" t="s">
        <v>18</v>
      </c>
      <c r="M540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541" spans="2:13" ht="15" customHeight="1">
      <c r="B541" t="s">
        <v>2545</v>
      </c>
      <c r="C541" s="1">
        <v>41055.230150462965</v>
      </c>
      <c r="D541" s="4" t="s">
        <v>457</v>
      </c>
      <c r="E541">
        <v>500000</v>
      </c>
      <c r="F541" t="s">
        <v>40</v>
      </c>
      <c r="G541" s="8">
        <f>tblSalaries6[[#This Row],[clean Salary (in local currency)]]*VLOOKUP(tblSalaries6[[#This Row],[Currency]],tblXrate[],2,FALSE)</f>
        <v>8903.9583437212841</v>
      </c>
      <c r="H541" t="s">
        <v>649</v>
      </c>
      <c r="I541" t="s">
        <v>20</v>
      </c>
      <c r="J541" t="s">
        <v>8</v>
      </c>
      <c r="K541" t="str">
        <f>VLOOKUP(tblSalaries6[[#This Row],[Where do you work]],tblCountries[[Actual]:[Mapping]],2,FALSE)</f>
        <v>India</v>
      </c>
      <c r="L541" t="s">
        <v>13</v>
      </c>
      <c r="M541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542" spans="2:13" ht="15" customHeight="1">
      <c r="B542" t="s">
        <v>2546</v>
      </c>
      <c r="C542" s="1">
        <v>41055.231747685182</v>
      </c>
      <c r="D542" s="4">
        <v>45000</v>
      </c>
      <c r="E542">
        <v>45000</v>
      </c>
      <c r="F542" t="s">
        <v>6</v>
      </c>
      <c r="G542" s="8">
        <f>tblSalaries6[[#This Row],[clean Salary (in local currency)]]*VLOOKUP(tblSalaries6[[#This Row],[Currency]],tblXrate[],2,FALSE)</f>
        <v>45000</v>
      </c>
      <c r="H542" t="s">
        <v>650</v>
      </c>
      <c r="I542" t="s">
        <v>3999</v>
      </c>
      <c r="J542" t="s">
        <v>15</v>
      </c>
      <c r="K542" t="str">
        <f>VLOOKUP(tblSalaries6[[#This Row],[Where do you work]],tblCountries[[Actual]:[Mapping]],2,FALSE)</f>
        <v>USA</v>
      </c>
      <c r="L542" t="s">
        <v>13</v>
      </c>
      <c r="M542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543" spans="2:13" ht="15" customHeight="1">
      <c r="B543" t="s">
        <v>2547</v>
      </c>
      <c r="C543" s="1">
        <v>41055.232638888891</v>
      </c>
      <c r="D543" s="4">
        <v>50000</v>
      </c>
      <c r="E543">
        <v>50000</v>
      </c>
      <c r="F543" t="s">
        <v>6</v>
      </c>
      <c r="G543" s="8">
        <f>tblSalaries6[[#This Row],[clean Salary (in local currency)]]*VLOOKUP(tblSalaries6[[#This Row],[Currency]],tblXrate[],2,FALSE)</f>
        <v>50000</v>
      </c>
      <c r="H543" t="s">
        <v>651</v>
      </c>
      <c r="I543" t="s">
        <v>52</v>
      </c>
      <c r="J543" t="s">
        <v>15</v>
      </c>
      <c r="K543" t="str">
        <f>VLOOKUP(tblSalaries6[[#This Row],[Where do you work]],tblCountries[[Actual]:[Mapping]],2,FALSE)</f>
        <v>USA</v>
      </c>
      <c r="L543" t="s">
        <v>9</v>
      </c>
      <c r="M543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544" spans="2:13" ht="15" customHeight="1">
      <c r="B544" t="s">
        <v>2548</v>
      </c>
      <c r="C544" s="1">
        <v>41055.239374999997</v>
      </c>
      <c r="D544" s="4" t="s">
        <v>652</v>
      </c>
      <c r="E544">
        <v>80000</v>
      </c>
      <c r="F544" t="s">
        <v>6</v>
      </c>
      <c r="G544" s="8">
        <f>tblSalaries6[[#This Row],[clean Salary (in local currency)]]*VLOOKUP(tblSalaries6[[#This Row],[Currency]],tblXrate[],2,FALSE)</f>
        <v>80000</v>
      </c>
      <c r="H544" t="s">
        <v>653</v>
      </c>
      <c r="I544" t="s">
        <v>20</v>
      </c>
      <c r="J544" t="s">
        <v>15</v>
      </c>
      <c r="K544" t="str">
        <f>VLOOKUP(tblSalaries6[[#This Row],[Where do you work]],tblCountries[[Actual]:[Mapping]],2,FALSE)</f>
        <v>USA</v>
      </c>
      <c r="L544" t="s">
        <v>13</v>
      </c>
      <c r="M544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545" spans="2:14" ht="15" customHeight="1">
      <c r="B545" t="s">
        <v>2549</v>
      </c>
      <c r="C545" s="1">
        <v>41055.240300925929</v>
      </c>
      <c r="D545" s="4">
        <v>67000</v>
      </c>
      <c r="E545">
        <v>67000</v>
      </c>
      <c r="F545" t="s">
        <v>6</v>
      </c>
      <c r="G545" s="8">
        <f>tblSalaries6[[#This Row],[clean Salary (in local currency)]]*VLOOKUP(tblSalaries6[[#This Row],[Currency]],tblXrate[],2,FALSE)</f>
        <v>67000</v>
      </c>
      <c r="H545" t="s">
        <v>394</v>
      </c>
      <c r="I545" t="s">
        <v>20</v>
      </c>
      <c r="J545" t="s">
        <v>15</v>
      </c>
      <c r="K545" t="str">
        <f>VLOOKUP(tblSalaries6[[#This Row],[Where do you work]],tblCountries[[Actual]:[Mapping]],2,FALSE)</f>
        <v>USA</v>
      </c>
      <c r="L545" t="s">
        <v>9</v>
      </c>
      <c r="M545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546" spans="2:14" ht="15" customHeight="1">
      <c r="B546" t="s">
        <v>2550</v>
      </c>
      <c r="C546" s="1">
        <v>41055.240763888891</v>
      </c>
      <c r="D546" s="4">
        <v>111000</v>
      </c>
      <c r="E546">
        <v>111000</v>
      </c>
      <c r="F546" t="s">
        <v>6</v>
      </c>
      <c r="G546" s="8">
        <f>tblSalaries6[[#This Row],[clean Salary (in local currency)]]*VLOOKUP(tblSalaries6[[#This Row],[Currency]],tblXrate[],2,FALSE)</f>
        <v>111000</v>
      </c>
      <c r="H546" t="s">
        <v>424</v>
      </c>
      <c r="I546" t="s">
        <v>20</v>
      </c>
      <c r="J546" t="s">
        <v>654</v>
      </c>
      <c r="K546" t="str">
        <f>VLOOKUP(tblSalaries6[[#This Row],[Where do you work]],tblCountries[[Actual]:[Mapping]],2,FALSE)</f>
        <v>Japan</v>
      </c>
      <c r="L546" t="s">
        <v>13</v>
      </c>
      <c r="M546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547" spans="2:14" ht="15" customHeight="1">
      <c r="B547" t="s">
        <v>2551</v>
      </c>
      <c r="C547" s="1">
        <v>41055.241782407407</v>
      </c>
      <c r="D547" s="4">
        <v>120000</v>
      </c>
      <c r="E547">
        <v>120000</v>
      </c>
      <c r="F547" t="s">
        <v>6</v>
      </c>
      <c r="G547" s="8">
        <f>tblSalaries6[[#This Row],[clean Salary (in local currency)]]*VLOOKUP(tblSalaries6[[#This Row],[Currency]],tblXrate[],2,FALSE)</f>
        <v>120000</v>
      </c>
      <c r="H547" t="s">
        <v>139</v>
      </c>
      <c r="I547" t="s">
        <v>4001</v>
      </c>
      <c r="J547" t="s">
        <v>15</v>
      </c>
      <c r="K547" t="str">
        <f>VLOOKUP(tblSalaries6[[#This Row],[Where do you work]],tblCountries[[Actual]:[Mapping]],2,FALSE)</f>
        <v>USA</v>
      </c>
      <c r="L547" t="s">
        <v>9</v>
      </c>
      <c r="M547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548" spans="2:14" ht="15" customHeight="1">
      <c r="B548" t="s">
        <v>2552</v>
      </c>
      <c r="C548" s="1">
        <v>41055.241805555554</v>
      </c>
      <c r="D548" s="4" t="s">
        <v>655</v>
      </c>
      <c r="E548">
        <v>20000</v>
      </c>
      <c r="F548" t="s">
        <v>69</v>
      </c>
      <c r="G548" s="8">
        <f>tblSalaries6[[#This Row],[clean Salary (in local currency)]]*VLOOKUP(tblSalaries6[[#This Row],[Currency]],tblXrate[],2,FALSE)</f>
        <v>31523.565441345683</v>
      </c>
      <c r="H548" t="s">
        <v>656</v>
      </c>
      <c r="I548" t="s">
        <v>356</v>
      </c>
      <c r="J548" t="s">
        <v>71</v>
      </c>
      <c r="K548" t="str">
        <f>VLOOKUP(tblSalaries6[[#This Row],[Where do you work]],tblCountries[[Actual]:[Mapping]],2,FALSE)</f>
        <v>UK</v>
      </c>
      <c r="L548" t="s">
        <v>9</v>
      </c>
      <c r="M548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549" spans="2:14" ht="15" customHeight="1">
      <c r="B549" t="s">
        <v>2553</v>
      </c>
      <c r="C549" s="1">
        <v>41055.243298611109</v>
      </c>
      <c r="D549" s="4">
        <v>77000</v>
      </c>
      <c r="E549">
        <v>77000</v>
      </c>
      <c r="F549" t="s">
        <v>82</v>
      </c>
      <c r="G549" s="8">
        <f>tblSalaries6[[#This Row],[clean Salary (in local currency)]]*VLOOKUP(tblSalaries6[[#This Row],[Currency]],tblXrate[],2,FALSE)</f>
        <v>78533.043543002947</v>
      </c>
      <c r="H549" t="s">
        <v>657</v>
      </c>
      <c r="I549" t="s">
        <v>20</v>
      </c>
      <c r="J549" t="s">
        <v>84</v>
      </c>
      <c r="K549" t="str">
        <f>VLOOKUP(tblSalaries6[[#This Row],[Where do you work]],tblCountries[[Actual]:[Mapping]],2,FALSE)</f>
        <v>Australia</v>
      </c>
      <c r="L549" t="s">
        <v>18</v>
      </c>
      <c r="M549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550" spans="2:14" ht="15" customHeight="1">
      <c r="B550" t="s">
        <v>2554</v>
      </c>
      <c r="C550" s="1">
        <v>41055.243321759262</v>
      </c>
      <c r="D550" s="4">
        <v>60000</v>
      </c>
      <c r="E550">
        <v>60000</v>
      </c>
      <c r="F550" t="s">
        <v>6</v>
      </c>
      <c r="G550" s="8">
        <f>tblSalaries6[[#This Row],[clean Salary (in local currency)]]*VLOOKUP(tblSalaries6[[#This Row],[Currency]],tblXrate[],2,FALSE)</f>
        <v>60000</v>
      </c>
      <c r="H550" t="s">
        <v>658</v>
      </c>
      <c r="I550" t="s">
        <v>67</v>
      </c>
      <c r="J550" t="s">
        <v>15</v>
      </c>
      <c r="K550" t="str">
        <f>VLOOKUP(tblSalaries6[[#This Row],[Where do you work]],tblCountries[[Actual]:[Mapping]],2,FALSE)</f>
        <v>USA</v>
      </c>
      <c r="L550" t="s">
        <v>25</v>
      </c>
      <c r="M550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551" spans="2:14" ht="15" customHeight="1">
      <c r="B551" t="s">
        <v>2555</v>
      </c>
      <c r="C551" s="1">
        <v>41055.243356481478</v>
      </c>
      <c r="D551" s="4">
        <v>35000</v>
      </c>
      <c r="E551">
        <v>35000</v>
      </c>
      <c r="F551" t="s">
        <v>6</v>
      </c>
      <c r="G551" s="8">
        <f>tblSalaries6[[#This Row],[clean Salary (in local currency)]]*VLOOKUP(tblSalaries6[[#This Row],[Currency]],tblXrate[],2,FALSE)</f>
        <v>35000</v>
      </c>
      <c r="H551" t="s">
        <v>20</v>
      </c>
      <c r="I551" t="s">
        <v>20</v>
      </c>
      <c r="J551" t="s">
        <v>15</v>
      </c>
      <c r="K551" t="str">
        <f>VLOOKUP(tblSalaries6[[#This Row],[Where do you work]],tblCountries[[Actual]:[Mapping]],2,FALSE)</f>
        <v>USA</v>
      </c>
      <c r="L551" t="s">
        <v>18</v>
      </c>
      <c r="M551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552" spans="2:14" ht="15" customHeight="1">
      <c r="B552" t="s">
        <v>2556</v>
      </c>
      <c r="C552" s="1">
        <v>41055.244988425926</v>
      </c>
      <c r="D552" s="4">
        <v>50000</v>
      </c>
      <c r="E552">
        <v>50000</v>
      </c>
      <c r="F552" t="s">
        <v>22</v>
      </c>
      <c r="G552" s="8">
        <f>tblSalaries6[[#This Row],[clean Salary (in local currency)]]*VLOOKUP(tblSalaries6[[#This Row],[Currency]],tblXrate[],2,FALSE)</f>
        <v>63519.971949580387</v>
      </c>
      <c r="H552" t="s">
        <v>659</v>
      </c>
      <c r="I552" t="s">
        <v>52</v>
      </c>
      <c r="J552" t="s">
        <v>136</v>
      </c>
      <c r="K552" t="str">
        <f>VLOOKUP(tblSalaries6[[#This Row],[Where do you work]],tblCountries[[Actual]:[Mapping]],2,FALSE)</f>
        <v>Panama</v>
      </c>
      <c r="L552" t="s">
        <v>18</v>
      </c>
      <c r="M552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/>
      </c>
    </row>
    <row r="553" spans="2:14" ht="15" customHeight="1">
      <c r="B553" t="s">
        <v>2557</v>
      </c>
      <c r="C553" s="1">
        <v>41055.246782407405</v>
      </c>
      <c r="D553" s="4">
        <v>54000</v>
      </c>
      <c r="E553">
        <v>54000</v>
      </c>
      <c r="F553" t="s">
        <v>6</v>
      </c>
      <c r="G553" s="8">
        <f>tblSalaries6[[#This Row],[clean Salary (in local currency)]]*VLOOKUP(tblSalaries6[[#This Row],[Currency]],tblXrate[],2,FALSE)</f>
        <v>54000</v>
      </c>
      <c r="H553" t="s">
        <v>660</v>
      </c>
      <c r="I553" t="s">
        <v>67</v>
      </c>
      <c r="J553" t="s">
        <v>15</v>
      </c>
      <c r="K553" t="str">
        <f>VLOOKUP(tblSalaries6[[#This Row],[Where do you work]],tblCountries[[Actual]:[Mapping]],2,FALSE)</f>
        <v>USA</v>
      </c>
      <c r="L553" t="s">
        <v>13</v>
      </c>
      <c r="M553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5 and 10</v>
      </c>
      <c r="N553">
        <v>5</v>
      </c>
    </row>
    <row r="554" spans="2:14" ht="15" customHeight="1">
      <c r="B554" t="s">
        <v>2558</v>
      </c>
      <c r="C554" s="1">
        <v>41055.251354166663</v>
      </c>
      <c r="D554" s="4">
        <v>1300</v>
      </c>
      <c r="E554">
        <v>15600</v>
      </c>
      <c r="F554" t="s">
        <v>6</v>
      </c>
      <c r="G554" s="8">
        <f>tblSalaries6[[#This Row],[clean Salary (in local currency)]]*VLOOKUP(tblSalaries6[[#This Row],[Currency]],tblXrate[],2,FALSE)</f>
        <v>15600</v>
      </c>
      <c r="H554" t="s">
        <v>661</v>
      </c>
      <c r="I554" t="s">
        <v>488</v>
      </c>
      <c r="J554" t="s">
        <v>662</v>
      </c>
      <c r="K554" t="str">
        <f>VLOOKUP(tblSalaries6[[#This Row],[Where do you work]],tblCountries[[Actual]:[Mapping]],2,FALSE)</f>
        <v>Brazil</v>
      </c>
      <c r="L554" t="s">
        <v>9</v>
      </c>
      <c r="M554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554">
        <v>20</v>
      </c>
    </row>
    <row r="555" spans="2:14" ht="15" customHeight="1">
      <c r="B555" t="s">
        <v>2559</v>
      </c>
      <c r="C555" s="1">
        <v>41055.25582175926</v>
      </c>
      <c r="D555" s="4">
        <v>35000</v>
      </c>
      <c r="E555">
        <v>35000</v>
      </c>
      <c r="F555" t="s">
        <v>6</v>
      </c>
      <c r="G555" s="8">
        <f>tblSalaries6[[#This Row],[clean Salary (in local currency)]]*VLOOKUP(tblSalaries6[[#This Row],[Currency]],tblXrate[],2,FALSE)</f>
        <v>35000</v>
      </c>
      <c r="H555" t="s">
        <v>663</v>
      </c>
      <c r="I555" t="s">
        <v>20</v>
      </c>
      <c r="J555" t="s">
        <v>15</v>
      </c>
      <c r="K555" t="str">
        <f>VLOOKUP(tblSalaries6[[#This Row],[Where do you work]],tblCountries[[Actual]:[Mapping]],2,FALSE)</f>
        <v>USA</v>
      </c>
      <c r="L555" t="s">
        <v>25</v>
      </c>
      <c r="M555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5 and 10</v>
      </c>
      <c r="N555">
        <v>7</v>
      </c>
    </row>
    <row r="556" spans="2:14" ht="15" customHeight="1">
      <c r="B556" t="s">
        <v>2560</v>
      </c>
      <c r="C556" s="1">
        <v>41055.257037037038</v>
      </c>
      <c r="D556" s="4">
        <v>188000</v>
      </c>
      <c r="E556">
        <v>188000</v>
      </c>
      <c r="F556" t="s">
        <v>6</v>
      </c>
      <c r="G556" s="8">
        <f>tblSalaries6[[#This Row],[clean Salary (in local currency)]]*VLOOKUP(tblSalaries6[[#This Row],[Currency]],tblXrate[],2,FALSE)</f>
        <v>188000</v>
      </c>
      <c r="H556" t="s">
        <v>664</v>
      </c>
      <c r="I556" t="s">
        <v>4001</v>
      </c>
      <c r="J556" t="s">
        <v>15</v>
      </c>
      <c r="K556" t="str">
        <f>VLOOKUP(tblSalaries6[[#This Row],[Where do you work]],tblCountries[[Actual]:[Mapping]],2,FALSE)</f>
        <v>USA</v>
      </c>
      <c r="L556" t="s">
        <v>25</v>
      </c>
      <c r="M556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556">
        <v>20</v>
      </c>
    </row>
    <row r="557" spans="2:14" ht="15" customHeight="1">
      <c r="B557" t="s">
        <v>2561</v>
      </c>
      <c r="C557" s="1">
        <v>41055.259872685187</v>
      </c>
      <c r="D557" s="4">
        <v>27500</v>
      </c>
      <c r="E557">
        <v>27500</v>
      </c>
      <c r="F557" t="s">
        <v>6</v>
      </c>
      <c r="G557" s="8">
        <f>tblSalaries6[[#This Row],[clean Salary (in local currency)]]*VLOOKUP(tblSalaries6[[#This Row],[Currency]],tblXrate[],2,FALSE)</f>
        <v>27500</v>
      </c>
      <c r="H557" t="s">
        <v>616</v>
      </c>
      <c r="I557" t="s">
        <v>20</v>
      </c>
      <c r="J557" t="s">
        <v>15</v>
      </c>
      <c r="K557" t="str">
        <f>VLOOKUP(tblSalaries6[[#This Row],[Where do you work]],tblCountries[[Actual]:[Mapping]],2,FALSE)</f>
        <v>USA</v>
      </c>
      <c r="L557" t="s">
        <v>13</v>
      </c>
      <c r="M557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Less than 3</v>
      </c>
      <c r="N557">
        <v>1</v>
      </c>
    </row>
    <row r="558" spans="2:14" ht="15" customHeight="1">
      <c r="B558" t="s">
        <v>2562</v>
      </c>
      <c r="C558" s="1">
        <v>41055.264328703706</v>
      </c>
      <c r="D558" s="4">
        <v>140000</v>
      </c>
      <c r="E558">
        <v>140000</v>
      </c>
      <c r="F558" t="s">
        <v>6</v>
      </c>
      <c r="G558" s="8">
        <f>tblSalaries6[[#This Row],[clean Salary (in local currency)]]*VLOOKUP(tblSalaries6[[#This Row],[Currency]],tblXrate[],2,FALSE)</f>
        <v>140000</v>
      </c>
      <c r="H558" t="s">
        <v>270</v>
      </c>
      <c r="I558" t="s">
        <v>488</v>
      </c>
      <c r="J558" t="s">
        <v>15</v>
      </c>
      <c r="K558" t="str">
        <f>VLOOKUP(tblSalaries6[[#This Row],[Where do you work]],tblCountries[[Actual]:[Mapping]],2,FALSE)</f>
        <v>USA</v>
      </c>
      <c r="L558" t="s">
        <v>18</v>
      </c>
      <c r="M558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558">
        <v>10</v>
      </c>
    </row>
    <row r="559" spans="2:14" ht="15" customHeight="1">
      <c r="B559" t="s">
        <v>2563</v>
      </c>
      <c r="C559" s="1">
        <v>41055.266701388886</v>
      </c>
      <c r="D559" s="4">
        <v>55000</v>
      </c>
      <c r="E559">
        <v>55000</v>
      </c>
      <c r="F559" t="s">
        <v>22</v>
      </c>
      <c r="G559" s="8">
        <f>tblSalaries6[[#This Row],[clean Salary (in local currency)]]*VLOOKUP(tblSalaries6[[#This Row],[Currency]],tblXrate[],2,FALSE)</f>
        <v>69871.969144538423</v>
      </c>
      <c r="H559" t="s">
        <v>647</v>
      </c>
      <c r="I559" t="s">
        <v>20</v>
      </c>
      <c r="J559" t="s">
        <v>628</v>
      </c>
      <c r="K559" t="str">
        <f>VLOOKUP(tblSalaries6[[#This Row],[Where do you work]],tblCountries[[Actual]:[Mapping]],2,FALSE)</f>
        <v>Netherlands</v>
      </c>
      <c r="L559" t="s">
        <v>13</v>
      </c>
      <c r="M559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5 and 10</v>
      </c>
      <c r="N559">
        <v>6</v>
      </c>
    </row>
    <row r="560" spans="2:14" ht="15" customHeight="1">
      <c r="B560" t="s">
        <v>2564</v>
      </c>
      <c r="C560" s="1">
        <v>41055.278460648151</v>
      </c>
      <c r="D560" s="4">
        <v>45000</v>
      </c>
      <c r="E560">
        <v>45000</v>
      </c>
      <c r="F560" t="s">
        <v>6</v>
      </c>
      <c r="G560" s="8">
        <f>tblSalaries6[[#This Row],[clean Salary (in local currency)]]*VLOOKUP(tblSalaries6[[#This Row],[Currency]],tblXrate[],2,FALSE)</f>
        <v>45000</v>
      </c>
      <c r="H560" t="s">
        <v>665</v>
      </c>
      <c r="I560" t="s">
        <v>20</v>
      </c>
      <c r="J560" t="s">
        <v>15</v>
      </c>
      <c r="K560" t="str">
        <f>VLOOKUP(tblSalaries6[[#This Row],[Where do you work]],tblCountries[[Actual]:[Mapping]],2,FALSE)</f>
        <v>USA</v>
      </c>
      <c r="L560" t="s">
        <v>9</v>
      </c>
      <c r="M560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Less than 3</v>
      </c>
      <c r="N560">
        <v>2</v>
      </c>
    </row>
    <row r="561" spans="2:14" ht="15" customHeight="1">
      <c r="B561" t="s">
        <v>2565</v>
      </c>
      <c r="C561" s="1">
        <v>41055.28197916667</v>
      </c>
      <c r="D561" s="4" t="s">
        <v>666</v>
      </c>
      <c r="E561">
        <v>95000</v>
      </c>
      <c r="F561" t="s">
        <v>6</v>
      </c>
      <c r="G561" s="8">
        <f>tblSalaries6[[#This Row],[clean Salary (in local currency)]]*VLOOKUP(tblSalaries6[[#This Row],[Currency]],tblXrate[],2,FALSE)</f>
        <v>95000</v>
      </c>
      <c r="H561" t="s">
        <v>207</v>
      </c>
      <c r="I561" t="s">
        <v>20</v>
      </c>
      <c r="J561" t="s">
        <v>84</v>
      </c>
      <c r="K561" t="str">
        <f>VLOOKUP(tblSalaries6[[#This Row],[Where do you work]],tblCountries[[Actual]:[Mapping]],2,FALSE)</f>
        <v>Australia</v>
      </c>
      <c r="L561" t="s">
        <v>18</v>
      </c>
      <c r="M561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561">
        <v>11</v>
      </c>
    </row>
    <row r="562" spans="2:14" ht="15" customHeight="1">
      <c r="B562" t="s">
        <v>2566</v>
      </c>
      <c r="C562" s="1">
        <v>41055.282638888886</v>
      </c>
      <c r="D562" s="4" t="s">
        <v>667</v>
      </c>
      <c r="E562">
        <v>155000</v>
      </c>
      <c r="F562" t="s">
        <v>82</v>
      </c>
      <c r="G562" s="8">
        <f>tblSalaries6[[#This Row],[clean Salary (in local currency)]]*VLOOKUP(tblSalaries6[[#This Row],[Currency]],tblXrate[],2,FALSE)</f>
        <v>158085.99674240855</v>
      </c>
      <c r="H562" t="s">
        <v>668</v>
      </c>
      <c r="I562" t="s">
        <v>52</v>
      </c>
      <c r="J562" t="s">
        <v>84</v>
      </c>
      <c r="K562" t="str">
        <f>VLOOKUP(tblSalaries6[[#This Row],[Where do you work]],tblCountries[[Actual]:[Mapping]],2,FALSE)</f>
        <v>Australia</v>
      </c>
      <c r="L562" t="s">
        <v>9</v>
      </c>
      <c r="M562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562">
        <v>20</v>
      </c>
    </row>
    <row r="563" spans="2:14" ht="15" customHeight="1">
      <c r="B563" t="s">
        <v>2567</v>
      </c>
      <c r="C563" s="1">
        <v>41055.283321759256</v>
      </c>
      <c r="D563" s="4" t="s">
        <v>669</v>
      </c>
      <c r="E563">
        <v>80000</v>
      </c>
      <c r="F563" t="s">
        <v>670</v>
      </c>
      <c r="G563" s="8">
        <f>tblSalaries6[[#This Row],[clean Salary (in local currency)]]*VLOOKUP(tblSalaries6[[#This Row],[Currency]],tblXrate[],2,FALSE)</f>
        <v>63807.047488395103</v>
      </c>
      <c r="H563" t="s">
        <v>671</v>
      </c>
      <c r="I563" t="s">
        <v>20</v>
      </c>
      <c r="J563" t="s">
        <v>672</v>
      </c>
      <c r="K563" t="str">
        <f>VLOOKUP(tblSalaries6[[#This Row],[Where do you work]],tblCountries[[Actual]:[Mapping]],2,FALSE)</f>
        <v>New Zealand</v>
      </c>
      <c r="L563" t="s">
        <v>9</v>
      </c>
      <c r="M563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563">
        <v>23</v>
      </c>
    </row>
    <row r="564" spans="2:14" ht="15" customHeight="1">
      <c r="B564" t="s">
        <v>2568</v>
      </c>
      <c r="C564" s="1">
        <v>41055.284988425927</v>
      </c>
      <c r="D564" s="4">
        <v>38000</v>
      </c>
      <c r="E564">
        <v>38000</v>
      </c>
      <c r="F564" t="s">
        <v>6</v>
      </c>
      <c r="G564" s="8">
        <f>tblSalaries6[[#This Row],[clean Salary (in local currency)]]*VLOOKUP(tblSalaries6[[#This Row],[Currency]],tblXrate[],2,FALSE)</f>
        <v>38000</v>
      </c>
      <c r="H564" t="s">
        <v>673</v>
      </c>
      <c r="I564" t="s">
        <v>20</v>
      </c>
      <c r="J564" t="s">
        <v>15</v>
      </c>
      <c r="K564" t="str">
        <f>VLOOKUP(tblSalaries6[[#This Row],[Where do you work]],tblCountries[[Actual]:[Mapping]],2,FALSE)</f>
        <v>USA</v>
      </c>
      <c r="L564" t="s">
        <v>13</v>
      </c>
      <c r="M564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564">
        <v>11</v>
      </c>
    </row>
    <row r="565" spans="2:14" ht="15" customHeight="1">
      <c r="B565" t="s">
        <v>2569</v>
      </c>
      <c r="C565" s="1">
        <v>41055.287962962961</v>
      </c>
      <c r="D565" s="4">
        <v>90000</v>
      </c>
      <c r="E565">
        <v>90000</v>
      </c>
      <c r="F565" t="s">
        <v>6</v>
      </c>
      <c r="G565" s="8">
        <f>tblSalaries6[[#This Row],[clean Salary (in local currency)]]*VLOOKUP(tblSalaries6[[#This Row],[Currency]],tblXrate[],2,FALSE)</f>
        <v>90000</v>
      </c>
      <c r="H565" t="s">
        <v>674</v>
      </c>
      <c r="I565" t="s">
        <v>52</v>
      </c>
      <c r="J565" t="s">
        <v>15</v>
      </c>
      <c r="K565" t="str">
        <f>VLOOKUP(tblSalaries6[[#This Row],[Where do you work]],tblCountries[[Actual]:[Mapping]],2,FALSE)</f>
        <v>USA</v>
      </c>
      <c r="L565" t="s">
        <v>9</v>
      </c>
      <c r="M565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5 and 10</v>
      </c>
      <c r="N565">
        <v>6</v>
      </c>
    </row>
    <row r="566" spans="2:14" ht="15" customHeight="1">
      <c r="B566" t="s">
        <v>2570</v>
      </c>
      <c r="C566" s="1">
        <v>41055.289687500001</v>
      </c>
      <c r="D566" s="4" t="s">
        <v>675</v>
      </c>
      <c r="E566">
        <v>28800</v>
      </c>
      <c r="F566" t="s">
        <v>69</v>
      </c>
      <c r="G566" s="8">
        <f>tblSalaries6[[#This Row],[clean Salary (in local currency)]]*VLOOKUP(tblSalaries6[[#This Row],[Currency]],tblXrate[],2,FALSE)</f>
        <v>45393.934235537781</v>
      </c>
      <c r="H566" t="s">
        <v>642</v>
      </c>
      <c r="I566" t="s">
        <v>52</v>
      </c>
      <c r="J566" t="s">
        <v>71</v>
      </c>
      <c r="K566" t="str">
        <f>VLOOKUP(tblSalaries6[[#This Row],[Where do you work]],tblCountries[[Actual]:[Mapping]],2,FALSE)</f>
        <v>UK</v>
      </c>
      <c r="L566" t="s">
        <v>9</v>
      </c>
      <c r="M566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566">
        <v>27</v>
      </c>
    </row>
    <row r="567" spans="2:14" ht="15" customHeight="1">
      <c r="B567" t="s">
        <v>2571</v>
      </c>
      <c r="C567" s="1">
        <v>41055.29247685185</v>
      </c>
      <c r="D567" s="4" t="s">
        <v>676</v>
      </c>
      <c r="E567">
        <v>21000</v>
      </c>
      <c r="F567" t="s">
        <v>69</v>
      </c>
      <c r="G567" s="8">
        <f>tblSalaries6[[#This Row],[clean Salary (in local currency)]]*VLOOKUP(tblSalaries6[[#This Row],[Currency]],tblXrate[],2,FALSE)</f>
        <v>33099.743713412965</v>
      </c>
      <c r="H567" t="s">
        <v>108</v>
      </c>
      <c r="I567" t="s">
        <v>20</v>
      </c>
      <c r="J567" t="s">
        <v>71</v>
      </c>
      <c r="K567" t="str">
        <f>VLOOKUP(tblSalaries6[[#This Row],[Where do you work]],tblCountries[[Actual]:[Mapping]],2,FALSE)</f>
        <v>UK</v>
      </c>
      <c r="L567" t="s">
        <v>13</v>
      </c>
      <c r="M567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567">
        <v>10</v>
      </c>
    </row>
    <row r="568" spans="2:14" ht="15" customHeight="1">
      <c r="B568" t="s">
        <v>2572</v>
      </c>
      <c r="C568" s="1">
        <v>41055.296412037038</v>
      </c>
      <c r="D568" s="4" t="s">
        <v>677</v>
      </c>
      <c r="E568">
        <v>4285</v>
      </c>
      <c r="F568" t="s">
        <v>6</v>
      </c>
      <c r="G568" s="8">
        <f>tblSalaries6[[#This Row],[clean Salary (in local currency)]]*VLOOKUP(tblSalaries6[[#This Row],[Currency]],tblXrate[],2,FALSE)</f>
        <v>4285</v>
      </c>
      <c r="H568" t="s">
        <v>678</v>
      </c>
      <c r="I568" t="s">
        <v>20</v>
      </c>
      <c r="J568" t="s">
        <v>8</v>
      </c>
      <c r="K568" t="str">
        <f>VLOOKUP(tblSalaries6[[#This Row],[Where do you work]],tblCountries[[Actual]:[Mapping]],2,FALSE)</f>
        <v>India</v>
      </c>
      <c r="L568" t="s">
        <v>13</v>
      </c>
      <c r="M568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5 and 10</v>
      </c>
      <c r="N568">
        <v>6</v>
      </c>
    </row>
    <row r="569" spans="2:14" ht="15" customHeight="1">
      <c r="B569" t="s">
        <v>2573</v>
      </c>
      <c r="C569" s="1">
        <v>41055.301412037035</v>
      </c>
      <c r="D569" s="4">
        <v>6000</v>
      </c>
      <c r="E569">
        <v>6000</v>
      </c>
      <c r="F569" t="s">
        <v>6</v>
      </c>
      <c r="G569" s="8">
        <f>tblSalaries6[[#This Row],[clean Salary (in local currency)]]*VLOOKUP(tblSalaries6[[#This Row],[Currency]],tblXrate[],2,FALSE)</f>
        <v>6000</v>
      </c>
      <c r="H569" t="s">
        <v>679</v>
      </c>
      <c r="I569" t="s">
        <v>52</v>
      </c>
      <c r="J569" t="s">
        <v>680</v>
      </c>
      <c r="K569" t="str">
        <f>VLOOKUP(tblSalaries6[[#This Row],[Where do you work]],tblCountries[[Actual]:[Mapping]],2,FALSE)</f>
        <v>Guyana</v>
      </c>
      <c r="L569" t="s">
        <v>25</v>
      </c>
      <c r="M569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569">
        <v>20</v>
      </c>
    </row>
    <row r="570" spans="2:14" ht="15" customHeight="1">
      <c r="B570" t="s">
        <v>2574</v>
      </c>
      <c r="C570" s="1">
        <v>41055.30263888889</v>
      </c>
      <c r="D570" s="4" t="s">
        <v>681</v>
      </c>
      <c r="E570">
        <v>22000</v>
      </c>
      <c r="F570" t="s">
        <v>82</v>
      </c>
      <c r="G570" s="8">
        <f>tblSalaries6[[#This Row],[clean Salary (in local currency)]]*VLOOKUP(tblSalaries6[[#This Row],[Currency]],tblXrate[],2,FALSE)</f>
        <v>22438.012440857987</v>
      </c>
      <c r="H570" t="s">
        <v>108</v>
      </c>
      <c r="I570" t="s">
        <v>20</v>
      </c>
      <c r="J570" t="s">
        <v>84</v>
      </c>
      <c r="K570" t="str">
        <f>VLOOKUP(tblSalaries6[[#This Row],[Where do you work]],tblCountries[[Actual]:[Mapping]],2,FALSE)</f>
        <v>Australia</v>
      </c>
      <c r="L570" t="s">
        <v>9</v>
      </c>
      <c r="M570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5 and 10</v>
      </c>
      <c r="N570">
        <v>8</v>
      </c>
    </row>
    <row r="571" spans="2:14" ht="15" customHeight="1">
      <c r="B571" t="s">
        <v>2575</v>
      </c>
      <c r="C571" s="1">
        <v>41055.304826388892</v>
      </c>
      <c r="D571" s="4">
        <v>90000</v>
      </c>
      <c r="E571">
        <v>90000</v>
      </c>
      <c r="F571" t="s">
        <v>6</v>
      </c>
      <c r="G571" s="8">
        <f>tblSalaries6[[#This Row],[clean Salary (in local currency)]]*VLOOKUP(tblSalaries6[[#This Row],[Currency]],tblXrate[],2,FALSE)</f>
        <v>90000</v>
      </c>
      <c r="H571" t="s">
        <v>52</v>
      </c>
      <c r="I571" t="s">
        <v>52</v>
      </c>
      <c r="J571" t="s">
        <v>15</v>
      </c>
      <c r="K571" t="str">
        <f>VLOOKUP(tblSalaries6[[#This Row],[Where do you work]],tblCountries[[Actual]:[Mapping]],2,FALSE)</f>
        <v>USA</v>
      </c>
      <c r="L571" t="s">
        <v>18</v>
      </c>
      <c r="M571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571">
        <v>15</v>
      </c>
    </row>
    <row r="572" spans="2:14" ht="15" customHeight="1">
      <c r="B572" t="s">
        <v>2576</v>
      </c>
      <c r="C572" s="1">
        <v>41055.307766203703</v>
      </c>
      <c r="D572" s="4">
        <v>150000</v>
      </c>
      <c r="E572">
        <v>150000</v>
      </c>
      <c r="F572" t="s">
        <v>6</v>
      </c>
      <c r="G572" s="8">
        <f>tblSalaries6[[#This Row],[clean Salary (in local currency)]]*VLOOKUP(tblSalaries6[[#This Row],[Currency]],tblXrate[],2,FALSE)</f>
        <v>150000</v>
      </c>
      <c r="H572" t="s">
        <v>29</v>
      </c>
      <c r="I572" t="s">
        <v>4001</v>
      </c>
      <c r="J572" t="s">
        <v>15</v>
      </c>
      <c r="K572" t="str">
        <f>VLOOKUP(tblSalaries6[[#This Row],[Where do you work]],tblCountries[[Actual]:[Mapping]],2,FALSE)</f>
        <v>USA</v>
      </c>
      <c r="L572" t="s">
        <v>9</v>
      </c>
      <c r="M572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572">
        <v>22</v>
      </c>
    </row>
    <row r="573" spans="2:14" ht="15" customHeight="1">
      <c r="B573" t="s">
        <v>2577</v>
      </c>
      <c r="C573" s="1">
        <v>41055.314108796294</v>
      </c>
      <c r="D573" s="4">
        <v>130000</v>
      </c>
      <c r="E573">
        <v>130000</v>
      </c>
      <c r="F573" t="s">
        <v>82</v>
      </c>
      <c r="G573" s="8">
        <f>tblSalaries6[[#This Row],[clean Salary (in local currency)]]*VLOOKUP(tblSalaries6[[#This Row],[Currency]],tblXrate[],2,FALSE)</f>
        <v>132588.25533234264</v>
      </c>
      <c r="H573" t="s">
        <v>310</v>
      </c>
      <c r="I573" t="s">
        <v>310</v>
      </c>
      <c r="J573" t="s">
        <v>84</v>
      </c>
      <c r="K573" t="str">
        <f>VLOOKUP(tblSalaries6[[#This Row],[Where do you work]],tblCountries[[Actual]:[Mapping]],2,FALSE)</f>
        <v>Australia</v>
      </c>
      <c r="L573" t="s">
        <v>18</v>
      </c>
      <c r="M573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573">
        <v>27</v>
      </c>
    </row>
    <row r="574" spans="2:14" ht="15" customHeight="1">
      <c r="B574" t="s">
        <v>2578</v>
      </c>
      <c r="C574" s="1">
        <v>41055.316932870373</v>
      </c>
      <c r="D574" s="4">
        <v>45000</v>
      </c>
      <c r="E574">
        <v>45000</v>
      </c>
      <c r="F574" t="s">
        <v>6</v>
      </c>
      <c r="G574" s="8">
        <f>tblSalaries6[[#This Row],[clean Salary (in local currency)]]*VLOOKUP(tblSalaries6[[#This Row],[Currency]],tblXrate[],2,FALSE)</f>
        <v>45000</v>
      </c>
      <c r="H574" t="s">
        <v>42</v>
      </c>
      <c r="I574" t="s">
        <v>20</v>
      </c>
      <c r="J574" t="s">
        <v>15</v>
      </c>
      <c r="K574" t="str">
        <f>VLOOKUP(tblSalaries6[[#This Row],[Where do you work]],tblCountries[[Actual]:[Mapping]],2,FALSE)</f>
        <v>USA</v>
      </c>
      <c r="L574" t="s">
        <v>9</v>
      </c>
      <c r="M574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Less than 3</v>
      </c>
      <c r="N574">
        <v>3</v>
      </c>
    </row>
    <row r="575" spans="2:14" ht="15" customHeight="1">
      <c r="B575" t="s">
        <v>2579</v>
      </c>
      <c r="C575" s="1">
        <v>41055.317974537036</v>
      </c>
      <c r="D575" s="4">
        <v>50000</v>
      </c>
      <c r="E575">
        <v>50000</v>
      </c>
      <c r="F575" t="s">
        <v>6</v>
      </c>
      <c r="G575" s="8">
        <f>tblSalaries6[[#This Row],[clean Salary (in local currency)]]*VLOOKUP(tblSalaries6[[#This Row],[Currency]],tblXrate[],2,FALSE)</f>
        <v>50000</v>
      </c>
      <c r="H575" t="s">
        <v>660</v>
      </c>
      <c r="I575" t="s">
        <v>67</v>
      </c>
      <c r="J575" t="s">
        <v>15</v>
      </c>
      <c r="K575" t="str">
        <f>VLOOKUP(tblSalaries6[[#This Row],[Where do you work]],tblCountries[[Actual]:[Mapping]],2,FALSE)</f>
        <v>USA</v>
      </c>
      <c r="L575" t="s">
        <v>18</v>
      </c>
      <c r="M575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575">
        <v>10</v>
      </c>
    </row>
    <row r="576" spans="2:14" ht="15" customHeight="1">
      <c r="B576" t="s">
        <v>2580</v>
      </c>
      <c r="C576" s="1">
        <v>41055.322268518517</v>
      </c>
      <c r="D576" s="4">
        <v>300000</v>
      </c>
      <c r="E576">
        <v>300000</v>
      </c>
      <c r="F576" t="s">
        <v>6</v>
      </c>
      <c r="G576" s="8">
        <f>tblSalaries6[[#This Row],[clean Salary (in local currency)]]*VLOOKUP(tblSalaries6[[#This Row],[Currency]],tblXrate[],2,FALSE)</f>
        <v>300000</v>
      </c>
      <c r="H576" t="s">
        <v>682</v>
      </c>
      <c r="I576" t="s">
        <v>4001</v>
      </c>
      <c r="J576" t="s">
        <v>15</v>
      </c>
      <c r="K576" t="str">
        <f>VLOOKUP(tblSalaries6[[#This Row],[Where do you work]],tblCountries[[Actual]:[Mapping]],2,FALSE)</f>
        <v>USA</v>
      </c>
      <c r="L576" t="s">
        <v>18</v>
      </c>
      <c r="M576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576">
        <v>30</v>
      </c>
    </row>
    <row r="577" spans="2:14" ht="15" customHeight="1">
      <c r="B577" t="s">
        <v>2581</v>
      </c>
      <c r="C577" s="1">
        <v>41055.325335648151</v>
      </c>
      <c r="D577" s="4">
        <v>102000</v>
      </c>
      <c r="E577">
        <v>102000</v>
      </c>
      <c r="F577" t="s">
        <v>82</v>
      </c>
      <c r="G577" s="8">
        <f>tblSalaries6[[#This Row],[clean Salary (in local currency)]]*VLOOKUP(tblSalaries6[[#This Row],[Currency]],tblXrate[],2,FALSE)</f>
        <v>104030.78495306884</v>
      </c>
      <c r="H577" t="s">
        <v>683</v>
      </c>
      <c r="I577" t="s">
        <v>52</v>
      </c>
      <c r="J577" t="s">
        <v>84</v>
      </c>
      <c r="K577" t="str">
        <f>VLOOKUP(tblSalaries6[[#This Row],[Where do you work]],tblCountries[[Actual]:[Mapping]],2,FALSE)</f>
        <v>Australia</v>
      </c>
      <c r="L577" t="s">
        <v>25</v>
      </c>
      <c r="M577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577">
        <v>10</v>
      </c>
    </row>
    <row r="578" spans="2:14" ht="15" customHeight="1">
      <c r="B578" t="s">
        <v>2582</v>
      </c>
      <c r="C578" s="1">
        <v>41055.326967592591</v>
      </c>
      <c r="D578" s="4">
        <v>115000</v>
      </c>
      <c r="E578">
        <v>115000</v>
      </c>
      <c r="F578" t="s">
        <v>6</v>
      </c>
      <c r="G578" s="8">
        <f>tblSalaries6[[#This Row],[clean Salary (in local currency)]]*VLOOKUP(tblSalaries6[[#This Row],[Currency]],tblXrate[],2,FALSE)</f>
        <v>115000</v>
      </c>
      <c r="H578" t="s">
        <v>684</v>
      </c>
      <c r="I578" t="s">
        <v>52</v>
      </c>
      <c r="J578" t="s">
        <v>15</v>
      </c>
      <c r="K578" t="str">
        <f>VLOOKUP(tblSalaries6[[#This Row],[Where do you work]],tblCountries[[Actual]:[Mapping]],2,FALSE)</f>
        <v>USA</v>
      </c>
      <c r="L578" t="s">
        <v>9</v>
      </c>
      <c r="M578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578">
        <v>15</v>
      </c>
    </row>
    <row r="579" spans="2:14" ht="15" customHeight="1">
      <c r="B579" t="s">
        <v>2583</v>
      </c>
      <c r="C579" s="1">
        <v>41055.328622685185</v>
      </c>
      <c r="D579" s="4">
        <v>70000</v>
      </c>
      <c r="E579">
        <v>70000</v>
      </c>
      <c r="F579" t="s">
        <v>6</v>
      </c>
      <c r="G579" s="8">
        <f>tblSalaries6[[#This Row],[clean Salary (in local currency)]]*VLOOKUP(tblSalaries6[[#This Row],[Currency]],tblXrate[],2,FALSE)</f>
        <v>70000</v>
      </c>
      <c r="H579" t="s">
        <v>14</v>
      </c>
      <c r="I579" t="s">
        <v>20</v>
      </c>
      <c r="J579" t="s">
        <v>15</v>
      </c>
      <c r="K579" t="str">
        <f>VLOOKUP(tblSalaries6[[#This Row],[Where do you work]],tblCountries[[Actual]:[Mapping]],2,FALSE)</f>
        <v>USA</v>
      </c>
      <c r="L579" t="s">
        <v>9</v>
      </c>
      <c r="M579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Less than 3</v>
      </c>
      <c r="N579">
        <v>3</v>
      </c>
    </row>
    <row r="580" spans="2:14" ht="15" customHeight="1">
      <c r="B580" t="s">
        <v>2584</v>
      </c>
      <c r="C580" s="1">
        <v>41055.331296296295</v>
      </c>
      <c r="D580" s="4">
        <v>106000</v>
      </c>
      <c r="E580">
        <v>106000</v>
      </c>
      <c r="F580" t="s">
        <v>82</v>
      </c>
      <c r="G580" s="8">
        <f>tblSalaries6[[#This Row],[clean Salary (in local currency)]]*VLOOKUP(tblSalaries6[[#This Row],[Currency]],tblXrate[],2,FALSE)</f>
        <v>108110.42357867939</v>
      </c>
      <c r="H580" t="s">
        <v>685</v>
      </c>
      <c r="I580" t="s">
        <v>67</v>
      </c>
      <c r="J580" t="s">
        <v>84</v>
      </c>
      <c r="K580" t="str">
        <f>VLOOKUP(tblSalaries6[[#This Row],[Where do you work]],tblCountries[[Actual]:[Mapping]],2,FALSE)</f>
        <v>Australia</v>
      </c>
      <c r="L580" t="s">
        <v>9</v>
      </c>
      <c r="M580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580">
        <v>16</v>
      </c>
    </row>
    <row r="581" spans="2:14" ht="15" customHeight="1">
      <c r="B581" t="s">
        <v>2585</v>
      </c>
      <c r="C581" s="1">
        <v>41055.334537037037</v>
      </c>
      <c r="D581" s="4">
        <v>75000</v>
      </c>
      <c r="E581">
        <v>75000</v>
      </c>
      <c r="F581" t="s">
        <v>6</v>
      </c>
      <c r="G581" s="8">
        <f>tblSalaries6[[#This Row],[clean Salary (in local currency)]]*VLOOKUP(tblSalaries6[[#This Row],[Currency]],tblXrate[],2,FALSE)</f>
        <v>75000</v>
      </c>
      <c r="H581" t="s">
        <v>686</v>
      </c>
      <c r="I581" t="s">
        <v>20</v>
      </c>
      <c r="J581" t="s">
        <v>15</v>
      </c>
      <c r="K581" t="str">
        <f>VLOOKUP(tblSalaries6[[#This Row],[Where do you work]],tblCountries[[Actual]:[Mapping]],2,FALSE)</f>
        <v>USA</v>
      </c>
      <c r="L581" t="s">
        <v>18</v>
      </c>
      <c r="M581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581">
        <v>25</v>
      </c>
    </row>
    <row r="582" spans="2:14" ht="15" customHeight="1">
      <c r="B582" t="s">
        <v>2586</v>
      </c>
      <c r="C582" s="1">
        <v>41055.337071759262</v>
      </c>
      <c r="D582" s="4">
        <v>40414</v>
      </c>
      <c r="E582">
        <v>40414</v>
      </c>
      <c r="F582" t="s">
        <v>6</v>
      </c>
      <c r="G582" s="8">
        <f>tblSalaries6[[#This Row],[clean Salary (in local currency)]]*VLOOKUP(tblSalaries6[[#This Row],[Currency]],tblXrate[],2,FALSE)</f>
        <v>40414</v>
      </c>
      <c r="H582" t="s">
        <v>687</v>
      </c>
      <c r="I582" t="s">
        <v>20</v>
      </c>
      <c r="J582" t="s">
        <v>15</v>
      </c>
      <c r="K582" t="str">
        <f>VLOOKUP(tblSalaries6[[#This Row],[Where do you work]],tblCountries[[Actual]:[Mapping]],2,FALSE)</f>
        <v>USA</v>
      </c>
      <c r="L582" t="s">
        <v>9</v>
      </c>
      <c r="M582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5 and 10</v>
      </c>
      <c r="N582">
        <v>8</v>
      </c>
    </row>
    <row r="583" spans="2:14" ht="15" customHeight="1">
      <c r="B583" t="s">
        <v>2587</v>
      </c>
      <c r="C583" s="1">
        <v>41055.337256944447</v>
      </c>
      <c r="D583" s="4">
        <v>65000</v>
      </c>
      <c r="E583">
        <v>65000</v>
      </c>
      <c r="F583" t="s">
        <v>6</v>
      </c>
      <c r="G583" s="8">
        <f>tblSalaries6[[#This Row],[clean Salary (in local currency)]]*VLOOKUP(tblSalaries6[[#This Row],[Currency]],tblXrate[],2,FALSE)</f>
        <v>65000</v>
      </c>
      <c r="H583" t="s">
        <v>153</v>
      </c>
      <c r="I583" t="s">
        <v>20</v>
      </c>
      <c r="J583" t="s">
        <v>15</v>
      </c>
      <c r="K583" t="str">
        <f>VLOOKUP(tblSalaries6[[#This Row],[Where do you work]],tblCountries[[Actual]:[Mapping]],2,FALSE)</f>
        <v>USA</v>
      </c>
      <c r="L583" t="s">
        <v>9</v>
      </c>
      <c r="M583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Less than 3</v>
      </c>
      <c r="N583">
        <v>3</v>
      </c>
    </row>
    <row r="584" spans="2:14" ht="15" customHeight="1">
      <c r="B584" t="s">
        <v>2588</v>
      </c>
      <c r="C584" s="1">
        <v>41055.339386574073</v>
      </c>
      <c r="D584" s="4">
        <v>120000</v>
      </c>
      <c r="E584">
        <v>120000</v>
      </c>
      <c r="F584" t="s">
        <v>6</v>
      </c>
      <c r="G584" s="8">
        <f>tblSalaries6[[#This Row],[clean Salary (in local currency)]]*VLOOKUP(tblSalaries6[[#This Row],[Currency]],tblXrate[],2,FALSE)</f>
        <v>120000</v>
      </c>
      <c r="H584" t="s">
        <v>688</v>
      </c>
      <c r="I584" t="s">
        <v>20</v>
      </c>
      <c r="J584" t="s">
        <v>15</v>
      </c>
      <c r="K584" t="str">
        <f>VLOOKUP(tblSalaries6[[#This Row],[Where do you work]],tblCountries[[Actual]:[Mapping]],2,FALSE)</f>
        <v>USA</v>
      </c>
      <c r="L584" t="s">
        <v>13</v>
      </c>
      <c r="M584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5 and 10</v>
      </c>
      <c r="N584">
        <v>7</v>
      </c>
    </row>
    <row r="585" spans="2:14" ht="15" customHeight="1">
      <c r="B585" t="s">
        <v>2589</v>
      </c>
      <c r="C585" s="1">
        <v>41055.340775462966</v>
      </c>
      <c r="D585" s="4">
        <v>8000</v>
      </c>
      <c r="E585">
        <v>96000</v>
      </c>
      <c r="F585" t="s">
        <v>3910</v>
      </c>
      <c r="G585" s="8">
        <f>tblSalaries6[[#This Row],[clean Salary (in local currency)]]*VLOOKUP(tblSalaries6[[#This Row],[Currency]],tblXrate[],2,FALSE)</f>
        <v>15092.18020692008</v>
      </c>
      <c r="H585" t="s">
        <v>689</v>
      </c>
      <c r="I585" t="s">
        <v>310</v>
      </c>
      <c r="J585" t="s">
        <v>690</v>
      </c>
      <c r="K585" t="str">
        <f>VLOOKUP(tblSalaries6[[#This Row],[Where do you work]],tblCountries[[Actual]:[Mapping]],2,FALSE)</f>
        <v>china</v>
      </c>
      <c r="L585" t="s">
        <v>9</v>
      </c>
      <c r="M585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585">
        <v>10</v>
      </c>
    </row>
    <row r="586" spans="2:14" ht="15" customHeight="1">
      <c r="B586" t="s">
        <v>2590</v>
      </c>
      <c r="C586" s="1">
        <v>41055.345752314817</v>
      </c>
      <c r="D586" s="4" t="s">
        <v>691</v>
      </c>
      <c r="E586">
        <v>36000</v>
      </c>
      <c r="F586" t="s">
        <v>6</v>
      </c>
      <c r="G586" s="8">
        <f>tblSalaries6[[#This Row],[clean Salary (in local currency)]]*VLOOKUP(tblSalaries6[[#This Row],[Currency]],tblXrate[],2,FALSE)</f>
        <v>36000</v>
      </c>
      <c r="H586" t="s">
        <v>692</v>
      </c>
      <c r="I586" t="s">
        <v>356</v>
      </c>
      <c r="J586" t="s">
        <v>65</v>
      </c>
      <c r="K586" t="str">
        <f>VLOOKUP(tblSalaries6[[#This Row],[Where do you work]],tblCountries[[Actual]:[Mapping]],2,FALSE)</f>
        <v>Russia</v>
      </c>
      <c r="L586" t="s">
        <v>13</v>
      </c>
      <c r="M586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586">
        <v>10</v>
      </c>
    </row>
    <row r="587" spans="2:14" ht="15" customHeight="1">
      <c r="B587" t="s">
        <v>2591</v>
      </c>
      <c r="C587" s="1">
        <v>41055.354166666664</v>
      </c>
      <c r="D587" s="4" t="s">
        <v>281</v>
      </c>
      <c r="E587">
        <v>50000</v>
      </c>
      <c r="F587" t="s">
        <v>22</v>
      </c>
      <c r="G587" s="8">
        <f>tblSalaries6[[#This Row],[clean Salary (in local currency)]]*VLOOKUP(tblSalaries6[[#This Row],[Currency]],tblXrate[],2,FALSE)</f>
        <v>63519.971949580387</v>
      </c>
      <c r="H587" t="s">
        <v>20</v>
      </c>
      <c r="I587" t="s">
        <v>20</v>
      </c>
      <c r="J587" t="s">
        <v>24</v>
      </c>
      <c r="K587" t="str">
        <f>VLOOKUP(tblSalaries6[[#This Row],[Where do you work]],tblCountries[[Actual]:[Mapping]],2,FALSE)</f>
        <v>Germany</v>
      </c>
      <c r="L587" t="s">
        <v>18</v>
      </c>
      <c r="M587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3 and 5</v>
      </c>
      <c r="N587">
        <v>4</v>
      </c>
    </row>
    <row r="588" spans="2:14" ht="15" customHeight="1">
      <c r="B588" t="s">
        <v>2592</v>
      </c>
      <c r="C588" s="1">
        <v>41055.363275462965</v>
      </c>
      <c r="D588" s="4">
        <v>108000</v>
      </c>
      <c r="E588">
        <v>108000</v>
      </c>
      <c r="F588" t="s">
        <v>6</v>
      </c>
      <c r="G588" s="8">
        <f>tblSalaries6[[#This Row],[clean Salary (in local currency)]]*VLOOKUP(tblSalaries6[[#This Row],[Currency]],tblXrate[],2,FALSE)</f>
        <v>108000</v>
      </c>
      <c r="H588" t="s">
        <v>693</v>
      </c>
      <c r="I588" t="s">
        <v>356</v>
      </c>
      <c r="J588" t="s">
        <v>15</v>
      </c>
      <c r="K588" t="str">
        <f>VLOOKUP(tblSalaries6[[#This Row],[Where do you work]],tblCountries[[Actual]:[Mapping]],2,FALSE)</f>
        <v>USA</v>
      </c>
      <c r="L588" t="s">
        <v>18</v>
      </c>
      <c r="M588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5 and 10</v>
      </c>
      <c r="N588">
        <v>7</v>
      </c>
    </row>
    <row r="589" spans="2:14" ht="15" customHeight="1">
      <c r="B589" t="s">
        <v>2593</v>
      </c>
      <c r="C589" s="1">
        <v>41055.364976851852</v>
      </c>
      <c r="D589" s="4">
        <v>75000</v>
      </c>
      <c r="E589">
        <v>75000</v>
      </c>
      <c r="F589" t="s">
        <v>6</v>
      </c>
      <c r="G589" s="8">
        <f>tblSalaries6[[#This Row],[clean Salary (in local currency)]]*VLOOKUP(tblSalaries6[[#This Row],[Currency]],tblXrate[],2,FALSE)</f>
        <v>75000</v>
      </c>
      <c r="H589" t="s">
        <v>14</v>
      </c>
      <c r="I589" t="s">
        <v>20</v>
      </c>
      <c r="J589" t="s">
        <v>15</v>
      </c>
      <c r="K589" t="str">
        <f>VLOOKUP(tblSalaries6[[#This Row],[Where do you work]],tblCountries[[Actual]:[Mapping]],2,FALSE)</f>
        <v>USA</v>
      </c>
      <c r="L589" t="s">
        <v>9</v>
      </c>
      <c r="M589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5 and 10</v>
      </c>
      <c r="N589">
        <v>5</v>
      </c>
    </row>
    <row r="590" spans="2:14" ht="15" customHeight="1">
      <c r="B590" t="s">
        <v>2594</v>
      </c>
      <c r="C590" s="1">
        <v>41055.368796296294</v>
      </c>
      <c r="D590" s="4" t="s">
        <v>694</v>
      </c>
      <c r="E590">
        <v>400000</v>
      </c>
      <c r="F590" t="s">
        <v>40</v>
      </c>
      <c r="G590" s="8">
        <f>tblSalaries6[[#This Row],[clean Salary (in local currency)]]*VLOOKUP(tblSalaries6[[#This Row],[Currency]],tblXrate[],2,FALSE)</f>
        <v>7123.1666749770275</v>
      </c>
      <c r="H590" t="s">
        <v>695</v>
      </c>
      <c r="I590" t="s">
        <v>52</v>
      </c>
      <c r="J590" t="s">
        <v>8</v>
      </c>
      <c r="K590" t="str">
        <f>VLOOKUP(tblSalaries6[[#This Row],[Where do you work]],tblCountries[[Actual]:[Mapping]],2,FALSE)</f>
        <v>India</v>
      </c>
      <c r="L590" t="s">
        <v>25</v>
      </c>
      <c r="M590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Less than 3</v>
      </c>
      <c r="N590">
        <v>3</v>
      </c>
    </row>
    <row r="591" spans="2:14" ht="15" customHeight="1">
      <c r="B591" t="s">
        <v>2595</v>
      </c>
      <c r="C591" s="1">
        <v>41055.369444444441</v>
      </c>
      <c r="D591" s="4">
        <v>50000</v>
      </c>
      <c r="E591">
        <v>50000</v>
      </c>
      <c r="F591" t="s">
        <v>6</v>
      </c>
      <c r="G591" s="8">
        <f>tblSalaries6[[#This Row],[clean Salary (in local currency)]]*VLOOKUP(tblSalaries6[[#This Row],[Currency]],tblXrate[],2,FALSE)</f>
        <v>50000</v>
      </c>
      <c r="H591" t="s">
        <v>696</v>
      </c>
      <c r="I591" t="s">
        <v>52</v>
      </c>
      <c r="J591" t="s">
        <v>8</v>
      </c>
      <c r="K591" t="str">
        <f>VLOOKUP(tblSalaries6[[#This Row],[Where do you work]],tblCountries[[Actual]:[Mapping]],2,FALSE)</f>
        <v>India</v>
      </c>
      <c r="L591" t="s">
        <v>25</v>
      </c>
      <c r="M591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591">
        <v>25</v>
      </c>
    </row>
    <row r="592" spans="2:14" ht="15" customHeight="1">
      <c r="B592" t="s">
        <v>2596</v>
      </c>
      <c r="C592" s="1">
        <v>41055.371666666666</v>
      </c>
      <c r="D592" s="4">
        <v>45000</v>
      </c>
      <c r="E592">
        <v>45000</v>
      </c>
      <c r="F592" t="s">
        <v>6</v>
      </c>
      <c r="G592" s="8">
        <f>tblSalaries6[[#This Row],[clean Salary (in local currency)]]*VLOOKUP(tblSalaries6[[#This Row],[Currency]],tblXrate[],2,FALSE)</f>
        <v>45000</v>
      </c>
      <c r="H592" t="s">
        <v>697</v>
      </c>
      <c r="I592" t="s">
        <v>20</v>
      </c>
      <c r="J592" t="s">
        <v>15</v>
      </c>
      <c r="K592" t="str">
        <f>VLOOKUP(tblSalaries6[[#This Row],[Where do you work]],tblCountries[[Actual]:[Mapping]],2,FALSE)</f>
        <v>USA</v>
      </c>
      <c r="L592" t="s">
        <v>9</v>
      </c>
      <c r="M592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592">
        <v>15</v>
      </c>
    </row>
    <row r="593" spans="2:14" ht="15" customHeight="1">
      <c r="B593" t="s">
        <v>2597</v>
      </c>
      <c r="C593" s="1">
        <v>41055.371724537035</v>
      </c>
      <c r="D593" s="4">
        <v>45000</v>
      </c>
      <c r="E593">
        <v>45000</v>
      </c>
      <c r="F593" t="s">
        <v>6</v>
      </c>
      <c r="G593" s="8">
        <f>tblSalaries6[[#This Row],[clean Salary (in local currency)]]*VLOOKUP(tblSalaries6[[#This Row],[Currency]],tblXrate[],2,FALSE)</f>
        <v>45000</v>
      </c>
      <c r="H593" t="s">
        <v>698</v>
      </c>
      <c r="I593" t="s">
        <v>310</v>
      </c>
      <c r="J593" t="s">
        <v>15</v>
      </c>
      <c r="K593" t="str">
        <f>VLOOKUP(tblSalaries6[[#This Row],[Where do you work]],tblCountries[[Actual]:[Mapping]],2,FALSE)</f>
        <v>USA</v>
      </c>
      <c r="L593" t="s">
        <v>9</v>
      </c>
      <c r="M593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5 and 10</v>
      </c>
      <c r="N593">
        <v>7</v>
      </c>
    </row>
    <row r="594" spans="2:14" ht="15" customHeight="1">
      <c r="B594" t="s">
        <v>2598</v>
      </c>
      <c r="C594" s="1">
        <v>41055.372372685182</v>
      </c>
      <c r="D594" s="4" t="s">
        <v>699</v>
      </c>
      <c r="E594">
        <v>90000</v>
      </c>
      <c r="F594" t="s">
        <v>6</v>
      </c>
      <c r="G594" s="8">
        <f>tblSalaries6[[#This Row],[clean Salary (in local currency)]]*VLOOKUP(tblSalaries6[[#This Row],[Currency]],tblXrate[],2,FALSE)</f>
        <v>90000</v>
      </c>
      <c r="H594" t="s">
        <v>700</v>
      </c>
      <c r="I594" t="s">
        <v>52</v>
      </c>
      <c r="J594" t="s">
        <v>15</v>
      </c>
      <c r="K594" t="str">
        <f>VLOOKUP(tblSalaries6[[#This Row],[Where do you work]],tblCountries[[Actual]:[Mapping]],2,FALSE)</f>
        <v>USA</v>
      </c>
      <c r="L594" t="s">
        <v>18</v>
      </c>
      <c r="M594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594">
        <v>20</v>
      </c>
    </row>
    <row r="595" spans="2:14" ht="15" customHeight="1">
      <c r="B595" t="s">
        <v>2599</v>
      </c>
      <c r="C595" s="1">
        <v>41055.374247685184</v>
      </c>
      <c r="D595" s="4" t="s">
        <v>701</v>
      </c>
      <c r="E595">
        <v>240000</v>
      </c>
      <c r="F595" t="s">
        <v>40</v>
      </c>
      <c r="G595" s="8">
        <f>tblSalaries6[[#This Row],[clean Salary (in local currency)]]*VLOOKUP(tblSalaries6[[#This Row],[Currency]],tblXrate[],2,FALSE)</f>
        <v>4273.9000049862161</v>
      </c>
      <c r="H595" t="s">
        <v>702</v>
      </c>
      <c r="I595" t="s">
        <v>20</v>
      </c>
      <c r="J595" t="s">
        <v>8</v>
      </c>
      <c r="K595" t="str">
        <f>VLOOKUP(tblSalaries6[[#This Row],[Where do you work]],tblCountries[[Actual]:[Mapping]],2,FALSE)</f>
        <v>India</v>
      </c>
      <c r="L595" t="s">
        <v>18</v>
      </c>
      <c r="M595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5 and 10</v>
      </c>
      <c r="N595">
        <v>5</v>
      </c>
    </row>
    <row r="596" spans="2:14" ht="15" customHeight="1">
      <c r="B596" t="s">
        <v>2600</v>
      </c>
      <c r="C596" s="1">
        <v>41055.394814814812</v>
      </c>
      <c r="D596" s="4">
        <v>50000</v>
      </c>
      <c r="E596">
        <v>50000</v>
      </c>
      <c r="F596" t="s">
        <v>6</v>
      </c>
      <c r="G596" s="8">
        <f>tblSalaries6[[#This Row],[clean Salary (in local currency)]]*VLOOKUP(tblSalaries6[[#This Row],[Currency]],tblXrate[],2,FALSE)</f>
        <v>50000</v>
      </c>
      <c r="H596" t="s">
        <v>703</v>
      </c>
      <c r="I596" t="s">
        <v>52</v>
      </c>
      <c r="J596" t="s">
        <v>8</v>
      </c>
      <c r="K596" t="str">
        <f>VLOOKUP(tblSalaries6[[#This Row],[Where do you work]],tblCountries[[Actual]:[Mapping]],2,FALSE)</f>
        <v>India</v>
      </c>
      <c r="L596" t="s">
        <v>25</v>
      </c>
      <c r="M596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596">
        <v>10</v>
      </c>
    </row>
    <row r="597" spans="2:14" ht="15" customHeight="1">
      <c r="B597" t="s">
        <v>2601</v>
      </c>
      <c r="C597" s="1">
        <v>41055.39502314815</v>
      </c>
      <c r="D597" s="4">
        <v>65000</v>
      </c>
      <c r="E597">
        <v>65000</v>
      </c>
      <c r="F597" t="s">
        <v>6</v>
      </c>
      <c r="G597" s="8">
        <f>tblSalaries6[[#This Row],[clean Salary (in local currency)]]*VLOOKUP(tblSalaries6[[#This Row],[Currency]],tblXrate[],2,FALSE)</f>
        <v>65000</v>
      </c>
      <c r="H597" t="s">
        <v>704</v>
      </c>
      <c r="I597" t="s">
        <v>20</v>
      </c>
      <c r="J597" t="s">
        <v>15</v>
      </c>
      <c r="K597" t="str">
        <f>VLOOKUP(tblSalaries6[[#This Row],[Where do you work]],tblCountries[[Actual]:[Mapping]],2,FALSE)</f>
        <v>USA</v>
      </c>
      <c r="L597" t="s">
        <v>18</v>
      </c>
      <c r="M597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597">
        <v>17</v>
      </c>
    </row>
    <row r="598" spans="2:14" ht="15" customHeight="1">
      <c r="B598" t="s">
        <v>2602</v>
      </c>
      <c r="C598" s="1">
        <v>41055.400324074071</v>
      </c>
      <c r="D598" s="4">
        <v>70000</v>
      </c>
      <c r="E598">
        <v>70000</v>
      </c>
      <c r="F598" t="s">
        <v>6</v>
      </c>
      <c r="G598" s="8">
        <f>tblSalaries6[[#This Row],[clean Salary (in local currency)]]*VLOOKUP(tblSalaries6[[#This Row],[Currency]],tblXrate[],2,FALSE)</f>
        <v>70000</v>
      </c>
      <c r="H598" t="s">
        <v>705</v>
      </c>
      <c r="I598" t="s">
        <v>20</v>
      </c>
      <c r="J598" t="s">
        <v>15</v>
      </c>
      <c r="K598" t="str">
        <f>VLOOKUP(tblSalaries6[[#This Row],[Where do you work]],tblCountries[[Actual]:[Mapping]],2,FALSE)</f>
        <v>USA</v>
      </c>
      <c r="L598" t="s">
        <v>18</v>
      </c>
      <c r="M598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598">
        <v>18</v>
      </c>
    </row>
    <row r="599" spans="2:14" ht="15" customHeight="1">
      <c r="B599" t="s">
        <v>2603</v>
      </c>
      <c r="C599" s="1">
        <v>41055.410960648151</v>
      </c>
      <c r="D599" s="4">
        <v>160000</v>
      </c>
      <c r="E599">
        <v>160000</v>
      </c>
      <c r="F599" t="s">
        <v>6</v>
      </c>
      <c r="G599" s="8">
        <f>tblSalaries6[[#This Row],[clean Salary (in local currency)]]*VLOOKUP(tblSalaries6[[#This Row],[Currency]],tblXrate[],2,FALSE)</f>
        <v>160000</v>
      </c>
      <c r="H599" t="s">
        <v>706</v>
      </c>
      <c r="I599" t="s">
        <v>20</v>
      </c>
      <c r="J599" t="s">
        <v>15</v>
      </c>
      <c r="K599" t="str">
        <f>VLOOKUP(tblSalaries6[[#This Row],[Where do you work]],tblCountries[[Actual]:[Mapping]],2,FALSE)</f>
        <v>USA</v>
      </c>
      <c r="L599" t="s">
        <v>9</v>
      </c>
      <c r="M599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5 and 10</v>
      </c>
      <c r="N599">
        <v>5</v>
      </c>
    </row>
    <row r="600" spans="2:14" ht="15" customHeight="1">
      <c r="B600" t="s">
        <v>2604</v>
      </c>
      <c r="C600" s="1">
        <v>41055.411365740743</v>
      </c>
      <c r="D600" s="4">
        <v>100000</v>
      </c>
      <c r="E600">
        <v>100000</v>
      </c>
      <c r="F600" t="s">
        <v>82</v>
      </c>
      <c r="G600" s="8">
        <f>tblSalaries6[[#This Row],[clean Salary (in local currency)]]*VLOOKUP(tblSalaries6[[#This Row],[Currency]],tblXrate[],2,FALSE)</f>
        <v>101990.96564026357</v>
      </c>
      <c r="H600" t="s">
        <v>707</v>
      </c>
      <c r="I600" t="s">
        <v>52</v>
      </c>
      <c r="J600" t="s">
        <v>84</v>
      </c>
      <c r="K600" t="str">
        <f>VLOOKUP(tblSalaries6[[#This Row],[Where do you work]],tblCountries[[Actual]:[Mapping]],2,FALSE)</f>
        <v>Australia</v>
      </c>
      <c r="L600" t="s">
        <v>18</v>
      </c>
      <c r="M600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600">
        <v>20</v>
      </c>
    </row>
    <row r="601" spans="2:14" ht="15" customHeight="1">
      <c r="B601" t="s">
        <v>2605</v>
      </c>
      <c r="C601" s="1">
        <v>41055.417685185188</v>
      </c>
      <c r="D601" s="4">
        <v>380000</v>
      </c>
      <c r="E601">
        <v>380000</v>
      </c>
      <c r="F601" t="s">
        <v>40</v>
      </c>
      <c r="G601" s="8">
        <f>tblSalaries6[[#This Row],[clean Salary (in local currency)]]*VLOOKUP(tblSalaries6[[#This Row],[Currency]],tblXrate[],2,FALSE)</f>
        <v>6767.0083412281756</v>
      </c>
      <c r="H601" t="s">
        <v>709</v>
      </c>
      <c r="I601" t="s">
        <v>52</v>
      </c>
      <c r="J601" t="s">
        <v>8</v>
      </c>
      <c r="K601" t="str">
        <f>VLOOKUP(tblSalaries6[[#This Row],[Where do you work]],tblCountries[[Actual]:[Mapping]],2,FALSE)</f>
        <v>India</v>
      </c>
      <c r="L601" t="s">
        <v>9</v>
      </c>
      <c r="M601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601">
        <v>10</v>
      </c>
    </row>
    <row r="602" spans="2:14" ht="15" customHeight="1">
      <c r="B602" t="s">
        <v>2606</v>
      </c>
      <c r="C602" s="1">
        <v>41055.430960648147</v>
      </c>
      <c r="D602" s="4">
        <v>30000</v>
      </c>
      <c r="E602">
        <v>30000</v>
      </c>
      <c r="F602" t="s">
        <v>6</v>
      </c>
      <c r="G602" s="8">
        <f>tblSalaries6[[#This Row],[clean Salary (in local currency)]]*VLOOKUP(tblSalaries6[[#This Row],[Currency]],tblXrate[],2,FALSE)</f>
        <v>30000</v>
      </c>
      <c r="H602" t="s">
        <v>710</v>
      </c>
      <c r="I602" t="s">
        <v>20</v>
      </c>
      <c r="J602" t="s">
        <v>15</v>
      </c>
      <c r="K602" t="str">
        <f>VLOOKUP(tblSalaries6[[#This Row],[Where do you work]],tblCountries[[Actual]:[Mapping]],2,FALSE)</f>
        <v>USA</v>
      </c>
      <c r="L602" t="s">
        <v>18</v>
      </c>
      <c r="M602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5 and 10</v>
      </c>
      <c r="N602">
        <v>8</v>
      </c>
    </row>
    <row r="603" spans="2:14" ht="15" customHeight="1">
      <c r="B603" t="s">
        <v>2607</v>
      </c>
      <c r="C603" s="1">
        <v>41055.43246527778</v>
      </c>
      <c r="D603" s="4" t="s">
        <v>711</v>
      </c>
      <c r="E603">
        <v>420000</v>
      </c>
      <c r="F603" t="s">
        <v>40</v>
      </c>
      <c r="G603" s="8">
        <f>tblSalaries6[[#This Row],[clean Salary (in local currency)]]*VLOOKUP(tblSalaries6[[#This Row],[Currency]],tblXrate[],2,FALSE)</f>
        <v>7479.3250087258784</v>
      </c>
      <c r="H603" t="s">
        <v>712</v>
      </c>
      <c r="I603" t="s">
        <v>20</v>
      </c>
      <c r="J603" t="s">
        <v>8</v>
      </c>
      <c r="K603" t="str">
        <f>VLOOKUP(tblSalaries6[[#This Row],[Where do you work]],tblCountries[[Actual]:[Mapping]],2,FALSE)</f>
        <v>India</v>
      </c>
      <c r="L603" t="s">
        <v>9</v>
      </c>
      <c r="M603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Less than 3</v>
      </c>
      <c r="N603">
        <v>3</v>
      </c>
    </row>
    <row r="604" spans="2:14" ht="15" customHeight="1">
      <c r="B604" t="s">
        <v>2608</v>
      </c>
      <c r="C604" s="1">
        <v>41055.438680555555</v>
      </c>
      <c r="D604" s="4">
        <v>61000</v>
      </c>
      <c r="E604">
        <v>61000</v>
      </c>
      <c r="F604" t="s">
        <v>6</v>
      </c>
      <c r="G604" s="8">
        <f>tblSalaries6[[#This Row],[clean Salary (in local currency)]]*VLOOKUP(tblSalaries6[[#This Row],[Currency]],tblXrate[],2,FALSE)</f>
        <v>61000</v>
      </c>
      <c r="H604" t="s">
        <v>713</v>
      </c>
      <c r="I604" t="s">
        <v>52</v>
      </c>
      <c r="J604" t="s">
        <v>15</v>
      </c>
      <c r="K604" t="str">
        <f>VLOOKUP(tblSalaries6[[#This Row],[Where do you work]],tblCountries[[Actual]:[Mapping]],2,FALSE)</f>
        <v>USA</v>
      </c>
      <c r="L604" t="s">
        <v>9</v>
      </c>
      <c r="M604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5 and 10</v>
      </c>
      <c r="N604">
        <v>5</v>
      </c>
    </row>
    <row r="605" spans="2:14" ht="15" customHeight="1">
      <c r="B605" t="s">
        <v>2609</v>
      </c>
      <c r="C605" s="1">
        <v>41055.438969907409</v>
      </c>
      <c r="D605" s="4" t="s">
        <v>714</v>
      </c>
      <c r="E605">
        <v>13800</v>
      </c>
      <c r="F605" t="s">
        <v>6</v>
      </c>
      <c r="G605" s="8">
        <f>tblSalaries6[[#This Row],[clean Salary (in local currency)]]*VLOOKUP(tblSalaries6[[#This Row],[Currency]],tblXrate[],2,FALSE)</f>
        <v>13800</v>
      </c>
      <c r="H605" t="s">
        <v>715</v>
      </c>
      <c r="I605" t="s">
        <v>488</v>
      </c>
      <c r="J605" t="s">
        <v>716</v>
      </c>
      <c r="K605" t="str">
        <f>VLOOKUP(tblSalaries6[[#This Row],[Where do you work]],tblCountries[[Actual]:[Mapping]],2,FALSE)</f>
        <v>Sri Lanka</v>
      </c>
      <c r="L605" t="s">
        <v>9</v>
      </c>
      <c r="M605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605">
        <v>20</v>
      </c>
    </row>
    <row r="606" spans="2:14" ht="15" customHeight="1">
      <c r="B606" t="s">
        <v>2610</v>
      </c>
      <c r="C606" s="1">
        <v>41055.4452662037</v>
      </c>
      <c r="D606" s="4" t="s">
        <v>717</v>
      </c>
      <c r="E606">
        <v>850000</v>
      </c>
      <c r="F606" t="s">
        <v>40</v>
      </c>
      <c r="G606" s="8">
        <f>tblSalaries6[[#This Row],[clean Salary (in local currency)]]*VLOOKUP(tblSalaries6[[#This Row],[Currency]],tblXrate[],2,FALSE)</f>
        <v>15136.729184326183</v>
      </c>
      <c r="H606" t="s">
        <v>108</v>
      </c>
      <c r="I606" t="s">
        <v>20</v>
      </c>
      <c r="J606" t="s">
        <v>8</v>
      </c>
      <c r="K606" t="str">
        <f>VLOOKUP(tblSalaries6[[#This Row],[Where do you work]],tblCountries[[Actual]:[Mapping]],2,FALSE)</f>
        <v>India</v>
      </c>
      <c r="L606" t="s">
        <v>9</v>
      </c>
      <c r="M606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5 and 10</v>
      </c>
      <c r="N606">
        <v>6</v>
      </c>
    </row>
    <row r="607" spans="2:14" ht="15" customHeight="1">
      <c r="B607" t="s">
        <v>2611</v>
      </c>
      <c r="C607" s="1">
        <v>41055.447141203702</v>
      </c>
      <c r="D607" s="4">
        <v>1800000</v>
      </c>
      <c r="E607">
        <v>1800000</v>
      </c>
      <c r="F607" t="s">
        <v>40</v>
      </c>
      <c r="G607" s="8">
        <f>tblSalaries6[[#This Row],[clean Salary (in local currency)]]*VLOOKUP(tblSalaries6[[#This Row],[Currency]],tblXrate[],2,FALSE)</f>
        <v>32054.250037396621</v>
      </c>
      <c r="H607" t="s">
        <v>718</v>
      </c>
      <c r="I607" t="s">
        <v>52</v>
      </c>
      <c r="J607" t="s">
        <v>8</v>
      </c>
      <c r="K607" t="str">
        <f>VLOOKUP(tblSalaries6[[#This Row],[Where do you work]],tblCountries[[Actual]:[Mapping]],2,FALSE)</f>
        <v>India</v>
      </c>
      <c r="L607" t="s">
        <v>18</v>
      </c>
      <c r="M607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607">
        <v>10</v>
      </c>
    </row>
    <row r="608" spans="2:14" ht="15" customHeight="1">
      <c r="B608" t="s">
        <v>2612</v>
      </c>
      <c r="C608" s="1">
        <v>41055.452141203707</v>
      </c>
      <c r="D608" s="4">
        <v>80000</v>
      </c>
      <c r="E608">
        <v>80000</v>
      </c>
      <c r="F608" t="s">
        <v>6</v>
      </c>
      <c r="G608" s="8">
        <f>tblSalaries6[[#This Row],[clean Salary (in local currency)]]*VLOOKUP(tblSalaries6[[#This Row],[Currency]],tblXrate[],2,FALSE)</f>
        <v>80000</v>
      </c>
      <c r="H608" t="s">
        <v>719</v>
      </c>
      <c r="I608" t="s">
        <v>488</v>
      </c>
      <c r="J608" t="s">
        <v>15</v>
      </c>
      <c r="K608" t="str">
        <f>VLOOKUP(tblSalaries6[[#This Row],[Where do you work]],tblCountries[[Actual]:[Mapping]],2,FALSE)</f>
        <v>USA</v>
      </c>
      <c r="L608" t="s">
        <v>9</v>
      </c>
      <c r="M608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608">
        <v>15</v>
      </c>
    </row>
    <row r="609" spans="2:14" ht="15" customHeight="1">
      <c r="B609" t="s">
        <v>2613</v>
      </c>
      <c r="C609" s="1">
        <v>41055.454421296294</v>
      </c>
      <c r="D609" s="4">
        <v>21000</v>
      </c>
      <c r="E609">
        <v>21000</v>
      </c>
      <c r="F609" t="s">
        <v>6</v>
      </c>
      <c r="G609" s="8">
        <f>tblSalaries6[[#This Row],[clean Salary (in local currency)]]*VLOOKUP(tblSalaries6[[#This Row],[Currency]],tblXrate[],2,FALSE)</f>
        <v>21000</v>
      </c>
      <c r="H609" t="s">
        <v>52</v>
      </c>
      <c r="I609" t="s">
        <v>52</v>
      </c>
      <c r="J609" t="s">
        <v>8</v>
      </c>
      <c r="K609" t="str">
        <f>VLOOKUP(tblSalaries6[[#This Row],[Where do you work]],tblCountries[[Actual]:[Mapping]],2,FALSE)</f>
        <v>India</v>
      </c>
      <c r="L609" t="s">
        <v>13</v>
      </c>
      <c r="M609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609">
        <v>23</v>
      </c>
    </row>
    <row r="610" spans="2:14" ht="15" customHeight="1">
      <c r="B610" t="s">
        <v>2614</v>
      </c>
      <c r="C610" s="1">
        <v>41055.457754629628</v>
      </c>
      <c r="D610" s="4">
        <v>250000</v>
      </c>
      <c r="E610">
        <v>250000</v>
      </c>
      <c r="F610" t="s">
        <v>86</v>
      </c>
      <c r="G610" s="8">
        <f>tblSalaries6[[#This Row],[clean Salary (in local currency)]]*VLOOKUP(tblSalaries6[[#This Row],[Currency]],tblXrate[],2,FALSE)</f>
        <v>245840.3807575817</v>
      </c>
      <c r="H610" t="s">
        <v>207</v>
      </c>
      <c r="I610" t="s">
        <v>20</v>
      </c>
      <c r="J610" t="s">
        <v>88</v>
      </c>
      <c r="K610" t="str">
        <f>VLOOKUP(tblSalaries6[[#This Row],[Where do you work]],tblCountries[[Actual]:[Mapping]],2,FALSE)</f>
        <v>Canada</v>
      </c>
      <c r="L610" t="s">
        <v>9</v>
      </c>
      <c r="M610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610">
        <v>32</v>
      </c>
    </row>
    <row r="611" spans="2:14" ht="15" customHeight="1">
      <c r="B611" t="s">
        <v>2615</v>
      </c>
      <c r="C611" s="1">
        <v>41055.458090277774</v>
      </c>
      <c r="D611" s="4" t="s">
        <v>720</v>
      </c>
      <c r="E611">
        <v>160000</v>
      </c>
      <c r="F611" t="s">
        <v>40</v>
      </c>
      <c r="G611" s="8">
        <f>tblSalaries6[[#This Row],[clean Salary (in local currency)]]*VLOOKUP(tblSalaries6[[#This Row],[Currency]],tblXrate[],2,FALSE)</f>
        <v>2849.2666699908109</v>
      </c>
      <c r="H611" t="s">
        <v>721</v>
      </c>
      <c r="I611" t="s">
        <v>3999</v>
      </c>
      <c r="J611" t="s">
        <v>8</v>
      </c>
      <c r="K611" t="str">
        <f>VLOOKUP(tblSalaries6[[#This Row],[Where do you work]],tblCountries[[Actual]:[Mapping]],2,FALSE)</f>
        <v>India</v>
      </c>
      <c r="L611" t="s">
        <v>13</v>
      </c>
      <c r="M611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Less than 3</v>
      </c>
      <c r="N611">
        <v>3</v>
      </c>
    </row>
    <row r="612" spans="2:14" ht="15" customHeight="1">
      <c r="B612" t="s">
        <v>2616</v>
      </c>
      <c r="C612" s="1">
        <v>41055.459675925929</v>
      </c>
      <c r="D612" s="4">
        <v>700</v>
      </c>
      <c r="E612">
        <v>8400</v>
      </c>
      <c r="F612" t="s">
        <v>6</v>
      </c>
      <c r="G612" s="8">
        <f>tblSalaries6[[#This Row],[clean Salary (in local currency)]]*VLOOKUP(tblSalaries6[[#This Row],[Currency]],tblXrate[],2,FALSE)</f>
        <v>8400</v>
      </c>
      <c r="H612" t="s">
        <v>722</v>
      </c>
      <c r="I612" t="s">
        <v>52</v>
      </c>
      <c r="J612" t="s">
        <v>8</v>
      </c>
      <c r="K612" t="str">
        <f>VLOOKUP(tblSalaries6[[#This Row],[Where do you work]],tblCountries[[Actual]:[Mapping]],2,FALSE)</f>
        <v>India</v>
      </c>
      <c r="L612" t="s">
        <v>13</v>
      </c>
      <c r="M612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612">
        <v>26</v>
      </c>
    </row>
    <row r="613" spans="2:14" ht="15" customHeight="1">
      <c r="B613" t="s">
        <v>2617</v>
      </c>
      <c r="C613" s="1">
        <v>41055.460439814815</v>
      </c>
      <c r="D613" s="4" t="s">
        <v>723</v>
      </c>
      <c r="E613">
        <v>85000</v>
      </c>
      <c r="F613" t="s">
        <v>82</v>
      </c>
      <c r="G613" s="8">
        <f>tblSalaries6[[#This Row],[clean Salary (in local currency)]]*VLOOKUP(tblSalaries6[[#This Row],[Currency]],tblXrate[],2,FALSE)</f>
        <v>86692.320794224041</v>
      </c>
      <c r="H613" t="s">
        <v>646</v>
      </c>
      <c r="I613" t="s">
        <v>356</v>
      </c>
      <c r="J613" t="s">
        <v>84</v>
      </c>
      <c r="K613" t="str">
        <f>VLOOKUP(tblSalaries6[[#This Row],[Where do you work]],tblCountries[[Actual]:[Mapping]],2,FALSE)</f>
        <v>Australia</v>
      </c>
      <c r="L613" t="s">
        <v>25</v>
      </c>
      <c r="M613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613">
        <v>20</v>
      </c>
    </row>
    <row r="614" spans="2:14" ht="15" customHeight="1">
      <c r="B614" t="s">
        <v>2618</v>
      </c>
      <c r="C614" s="1">
        <v>41055.460486111115</v>
      </c>
      <c r="D614" s="4">
        <v>50000</v>
      </c>
      <c r="E614">
        <v>50000</v>
      </c>
      <c r="F614" t="s">
        <v>6</v>
      </c>
      <c r="G614" s="8">
        <f>tblSalaries6[[#This Row],[clean Salary (in local currency)]]*VLOOKUP(tblSalaries6[[#This Row],[Currency]],tblXrate[],2,FALSE)</f>
        <v>50000</v>
      </c>
      <c r="H614" t="s">
        <v>724</v>
      </c>
      <c r="I614" t="s">
        <v>52</v>
      </c>
      <c r="J614" t="s">
        <v>15</v>
      </c>
      <c r="K614" t="str">
        <f>VLOOKUP(tblSalaries6[[#This Row],[Where do you work]],tblCountries[[Actual]:[Mapping]],2,FALSE)</f>
        <v>USA</v>
      </c>
      <c r="L614" t="s">
        <v>9</v>
      </c>
      <c r="M614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614">
        <v>20</v>
      </c>
    </row>
    <row r="615" spans="2:14" ht="15" customHeight="1">
      <c r="B615" t="s">
        <v>2619</v>
      </c>
      <c r="C615" s="1">
        <v>41055.460972222223</v>
      </c>
      <c r="D615" s="4">
        <v>4000</v>
      </c>
      <c r="E615">
        <v>4000</v>
      </c>
      <c r="F615" t="s">
        <v>6</v>
      </c>
      <c r="G615" s="8">
        <f>tblSalaries6[[#This Row],[clean Salary (in local currency)]]*VLOOKUP(tblSalaries6[[#This Row],[Currency]],tblXrate[],2,FALSE)</f>
        <v>4000</v>
      </c>
      <c r="H615" t="s">
        <v>721</v>
      </c>
      <c r="I615" t="s">
        <v>3999</v>
      </c>
      <c r="J615" t="s">
        <v>8</v>
      </c>
      <c r="K615" t="str">
        <f>VLOOKUP(tblSalaries6[[#This Row],[Where do you work]],tblCountries[[Actual]:[Mapping]],2,FALSE)</f>
        <v>India</v>
      </c>
      <c r="L615" t="s">
        <v>13</v>
      </c>
      <c r="M615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5 and 10</v>
      </c>
      <c r="N615">
        <v>6</v>
      </c>
    </row>
    <row r="616" spans="2:14" ht="15" customHeight="1">
      <c r="B616" t="s">
        <v>2620</v>
      </c>
      <c r="C616" s="1">
        <v>41055.462326388886</v>
      </c>
      <c r="D616" s="4">
        <v>100000</v>
      </c>
      <c r="E616">
        <v>100000</v>
      </c>
      <c r="F616" t="s">
        <v>82</v>
      </c>
      <c r="G616" s="8">
        <f>tblSalaries6[[#This Row],[clean Salary (in local currency)]]*VLOOKUP(tblSalaries6[[#This Row],[Currency]],tblXrate[],2,FALSE)</f>
        <v>101990.96564026357</v>
      </c>
      <c r="H616" t="s">
        <v>207</v>
      </c>
      <c r="I616" t="s">
        <v>20</v>
      </c>
      <c r="J616" t="s">
        <v>84</v>
      </c>
      <c r="K616" t="str">
        <f>VLOOKUP(tblSalaries6[[#This Row],[Where do you work]],tblCountries[[Actual]:[Mapping]],2,FALSE)</f>
        <v>Australia</v>
      </c>
      <c r="L616" t="s">
        <v>13</v>
      </c>
      <c r="M616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Less than 3</v>
      </c>
      <c r="N616">
        <v>1</v>
      </c>
    </row>
    <row r="617" spans="2:14" ht="15" customHeight="1">
      <c r="B617" t="s">
        <v>2621</v>
      </c>
      <c r="C617" s="1">
        <v>41055.462476851855</v>
      </c>
      <c r="D617" s="4">
        <v>95000</v>
      </c>
      <c r="E617">
        <v>95000</v>
      </c>
      <c r="F617" t="s">
        <v>6</v>
      </c>
      <c r="G617" s="8">
        <f>tblSalaries6[[#This Row],[clean Salary (in local currency)]]*VLOOKUP(tblSalaries6[[#This Row],[Currency]],tblXrate[],2,FALSE)</f>
        <v>95000</v>
      </c>
      <c r="H617" t="s">
        <v>564</v>
      </c>
      <c r="I617" t="s">
        <v>52</v>
      </c>
      <c r="J617" t="s">
        <v>15</v>
      </c>
      <c r="K617" t="str">
        <f>VLOOKUP(tblSalaries6[[#This Row],[Where do you work]],tblCountries[[Actual]:[Mapping]],2,FALSE)</f>
        <v>USA</v>
      </c>
      <c r="L617" t="s">
        <v>25</v>
      </c>
      <c r="M617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617">
        <v>10</v>
      </c>
    </row>
    <row r="618" spans="2:14" ht="15" customHeight="1">
      <c r="B618" t="s">
        <v>2622</v>
      </c>
      <c r="C618" s="1">
        <v>41055.463206018518</v>
      </c>
      <c r="D618" s="4">
        <v>10000</v>
      </c>
      <c r="E618">
        <v>10000</v>
      </c>
      <c r="F618" t="s">
        <v>6</v>
      </c>
      <c r="G618" s="8">
        <f>tblSalaries6[[#This Row],[clean Salary (in local currency)]]*VLOOKUP(tblSalaries6[[#This Row],[Currency]],tblXrate[],2,FALSE)</f>
        <v>10000</v>
      </c>
      <c r="H618" t="s">
        <v>725</v>
      </c>
      <c r="I618" t="s">
        <v>52</v>
      </c>
      <c r="J618" t="s">
        <v>726</v>
      </c>
      <c r="K618" t="str">
        <f>VLOOKUP(tblSalaries6[[#This Row],[Where do you work]],tblCountries[[Actual]:[Mapping]],2,FALSE)</f>
        <v>Indonesia</v>
      </c>
      <c r="L618" t="s">
        <v>18</v>
      </c>
      <c r="M618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5 and 10</v>
      </c>
      <c r="N618">
        <v>5</v>
      </c>
    </row>
    <row r="619" spans="2:14" ht="15" customHeight="1">
      <c r="B619" t="s">
        <v>2623</v>
      </c>
      <c r="C619" s="1">
        <v>41055.464895833335</v>
      </c>
      <c r="D619" s="4">
        <v>4200</v>
      </c>
      <c r="E619">
        <v>4200</v>
      </c>
      <c r="F619" t="s">
        <v>6</v>
      </c>
      <c r="G619" s="8">
        <f>tblSalaries6[[#This Row],[clean Salary (in local currency)]]*VLOOKUP(tblSalaries6[[#This Row],[Currency]],tblXrate[],2,FALSE)</f>
        <v>4200</v>
      </c>
      <c r="H619" t="s">
        <v>721</v>
      </c>
      <c r="I619" t="s">
        <v>3999</v>
      </c>
      <c r="J619" t="s">
        <v>8</v>
      </c>
      <c r="K619" t="str">
        <f>VLOOKUP(tblSalaries6[[#This Row],[Where do you work]],tblCountries[[Actual]:[Mapping]],2,FALSE)</f>
        <v>India</v>
      </c>
      <c r="L619" t="s">
        <v>13</v>
      </c>
      <c r="M619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3 and 5</v>
      </c>
      <c r="N619">
        <v>4</v>
      </c>
    </row>
    <row r="620" spans="2:14" ht="15" customHeight="1">
      <c r="B620" t="s">
        <v>2624</v>
      </c>
      <c r="C620" s="1">
        <v>41055.465543981481</v>
      </c>
      <c r="D620" s="4" t="s">
        <v>727</v>
      </c>
      <c r="E620">
        <v>720000</v>
      </c>
      <c r="F620" t="s">
        <v>40</v>
      </c>
      <c r="G620" s="8">
        <f>tblSalaries6[[#This Row],[clean Salary (in local currency)]]*VLOOKUP(tblSalaries6[[#This Row],[Currency]],tblXrate[],2,FALSE)</f>
        <v>12821.700014958649</v>
      </c>
      <c r="H620" t="s">
        <v>728</v>
      </c>
      <c r="I620" t="s">
        <v>52</v>
      </c>
      <c r="J620" t="s">
        <v>8</v>
      </c>
      <c r="K620" t="str">
        <f>VLOOKUP(tblSalaries6[[#This Row],[Where do you work]],tblCountries[[Actual]:[Mapping]],2,FALSE)</f>
        <v>India</v>
      </c>
      <c r="L620" t="s">
        <v>9</v>
      </c>
      <c r="M620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620">
        <v>12</v>
      </c>
    </row>
    <row r="621" spans="2:14" ht="15" customHeight="1">
      <c r="B621" t="s">
        <v>2625</v>
      </c>
      <c r="C621" s="1">
        <v>41055.47078703704</v>
      </c>
      <c r="D621" s="4">
        <v>39000</v>
      </c>
      <c r="E621">
        <v>39000</v>
      </c>
      <c r="F621" t="s">
        <v>6</v>
      </c>
      <c r="G621" s="8">
        <f>tblSalaries6[[#This Row],[clean Salary (in local currency)]]*VLOOKUP(tblSalaries6[[#This Row],[Currency]],tblXrate[],2,FALSE)</f>
        <v>39000</v>
      </c>
      <c r="H621" t="s">
        <v>729</v>
      </c>
      <c r="I621" t="s">
        <v>20</v>
      </c>
      <c r="J621" t="s">
        <v>15</v>
      </c>
      <c r="K621" t="str">
        <f>VLOOKUP(tblSalaries6[[#This Row],[Where do you work]],tblCountries[[Actual]:[Mapping]],2,FALSE)</f>
        <v>USA</v>
      </c>
      <c r="L621" t="s">
        <v>13</v>
      </c>
      <c r="M621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Less than 3</v>
      </c>
      <c r="N621">
        <v>3</v>
      </c>
    </row>
    <row r="622" spans="2:14" ht="15" customHeight="1">
      <c r="B622" t="s">
        <v>2626</v>
      </c>
      <c r="C622" s="1">
        <v>41055.476921296293</v>
      </c>
      <c r="D622" s="4">
        <v>60000</v>
      </c>
      <c r="E622">
        <v>60000</v>
      </c>
      <c r="F622" t="s">
        <v>6</v>
      </c>
      <c r="G622" s="8">
        <f>tblSalaries6[[#This Row],[clean Salary (in local currency)]]*VLOOKUP(tblSalaries6[[#This Row],[Currency]],tblXrate[],2,FALSE)</f>
        <v>60000</v>
      </c>
      <c r="H622" t="s">
        <v>42</v>
      </c>
      <c r="I622" t="s">
        <v>20</v>
      </c>
      <c r="J622" t="s">
        <v>15</v>
      </c>
      <c r="K622" t="str">
        <f>VLOOKUP(tblSalaries6[[#This Row],[Where do you work]],tblCountries[[Actual]:[Mapping]],2,FALSE)</f>
        <v>USA</v>
      </c>
      <c r="L622" t="s">
        <v>9</v>
      </c>
      <c r="M622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622">
        <v>12</v>
      </c>
    </row>
    <row r="623" spans="2:14" ht="15" customHeight="1">
      <c r="B623" t="s">
        <v>2627</v>
      </c>
      <c r="C623" s="1">
        <v>41055.479618055557</v>
      </c>
      <c r="D623" s="4" t="s">
        <v>730</v>
      </c>
      <c r="E623">
        <v>170000</v>
      </c>
      <c r="F623" t="s">
        <v>82</v>
      </c>
      <c r="G623" s="8">
        <f>tblSalaries6[[#This Row],[clean Salary (in local currency)]]*VLOOKUP(tblSalaries6[[#This Row],[Currency]],tblXrate[],2,FALSE)</f>
        <v>173384.64158844808</v>
      </c>
      <c r="H623" t="s">
        <v>731</v>
      </c>
      <c r="I623" t="s">
        <v>20</v>
      </c>
      <c r="J623" t="s">
        <v>84</v>
      </c>
      <c r="K623" t="str">
        <f>VLOOKUP(tblSalaries6[[#This Row],[Where do you work]],tblCountries[[Actual]:[Mapping]],2,FALSE)</f>
        <v>Australia</v>
      </c>
      <c r="L623" t="s">
        <v>13</v>
      </c>
      <c r="M623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623">
        <v>10</v>
      </c>
    </row>
    <row r="624" spans="2:14" ht="15" customHeight="1">
      <c r="B624" t="s">
        <v>2628</v>
      </c>
      <c r="C624" s="1">
        <v>41055.479953703703</v>
      </c>
      <c r="D624" s="4">
        <v>125000</v>
      </c>
      <c r="E624">
        <v>125000</v>
      </c>
      <c r="F624" t="s">
        <v>6</v>
      </c>
      <c r="G624" s="8">
        <f>tblSalaries6[[#This Row],[clean Salary (in local currency)]]*VLOOKUP(tblSalaries6[[#This Row],[Currency]],tblXrate[],2,FALSE)</f>
        <v>125000</v>
      </c>
      <c r="H624" t="s">
        <v>20</v>
      </c>
      <c r="I624" t="s">
        <v>20</v>
      </c>
      <c r="J624" t="s">
        <v>15</v>
      </c>
      <c r="K624" t="str">
        <f>VLOOKUP(tblSalaries6[[#This Row],[Where do you work]],tblCountries[[Actual]:[Mapping]],2,FALSE)</f>
        <v>USA</v>
      </c>
      <c r="L624" t="s">
        <v>18</v>
      </c>
      <c r="M624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624">
        <v>20</v>
      </c>
    </row>
    <row r="625" spans="2:14" ht="15" customHeight="1">
      <c r="B625" t="s">
        <v>2629</v>
      </c>
      <c r="C625" s="1">
        <v>41055.480462962965</v>
      </c>
      <c r="D625" s="4">
        <v>78000</v>
      </c>
      <c r="E625">
        <v>78000</v>
      </c>
      <c r="F625" t="s">
        <v>82</v>
      </c>
      <c r="G625" s="8">
        <f>tblSalaries6[[#This Row],[clean Salary (in local currency)]]*VLOOKUP(tblSalaries6[[#This Row],[Currency]],tblXrate[],2,FALSE)</f>
        <v>79552.953199405587</v>
      </c>
      <c r="H625" t="s">
        <v>732</v>
      </c>
      <c r="I625" t="s">
        <v>310</v>
      </c>
      <c r="J625" t="s">
        <v>84</v>
      </c>
      <c r="K625" t="str">
        <f>VLOOKUP(tblSalaries6[[#This Row],[Where do you work]],tblCountries[[Actual]:[Mapping]],2,FALSE)</f>
        <v>Australia</v>
      </c>
      <c r="L625" t="s">
        <v>13</v>
      </c>
      <c r="M625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3 and 5</v>
      </c>
      <c r="N625">
        <v>4</v>
      </c>
    </row>
    <row r="626" spans="2:14" ht="15" customHeight="1">
      <c r="B626" t="s">
        <v>2630</v>
      </c>
      <c r="C626" s="1">
        <v>41055.48337962963</v>
      </c>
      <c r="D626" s="4" t="s">
        <v>733</v>
      </c>
      <c r="E626">
        <v>200000</v>
      </c>
      <c r="F626" t="s">
        <v>40</v>
      </c>
      <c r="G626" s="8">
        <f>tblSalaries6[[#This Row],[clean Salary (in local currency)]]*VLOOKUP(tblSalaries6[[#This Row],[Currency]],tblXrate[],2,FALSE)</f>
        <v>3561.5833374885137</v>
      </c>
      <c r="H626" t="s">
        <v>734</v>
      </c>
      <c r="I626" t="s">
        <v>310</v>
      </c>
      <c r="J626" t="s">
        <v>8</v>
      </c>
      <c r="K626" t="str">
        <f>VLOOKUP(tblSalaries6[[#This Row],[Where do you work]],tblCountries[[Actual]:[Mapping]],2,FALSE)</f>
        <v>India</v>
      </c>
      <c r="L626" t="s">
        <v>9</v>
      </c>
      <c r="M626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Less than 3</v>
      </c>
      <c r="N626">
        <v>3</v>
      </c>
    </row>
    <row r="627" spans="2:14" ht="15" customHeight="1">
      <c r="B627" t="s">
        <v>2631</v>
      </c>
      <c r="C627" s="1">
        <v>41055.4843287037</v>
      </c>
      <c r="D627" s="4">
        <v>80000</v>
      </c>
      <c r="E627">
        <v>80000</v>
      </c>
      <c r="F627" t="s">
        <v>6</v>
      </c>
      <c r="G627" s="8">
        <f>tblSalaries6[[#This Row],[clean Salary (in local currency)]]*VLOOKUP(tblSalaries6[[#This Row],[Currency]],tblXrate[],2,FALSE)</f>
        <v>80000</v>
      </c>
      <c r="H627" t="s">
        <v>735</v>
      </c>
      <c r="I627" t="s">
        <v>52</v>
      </c>
      <c r="J627" t="s">
        <v>15</v>
      </c>
      <c r="K627" t="str">
        <f>VLOOKUP(tblSalaries6[[#This Row],[Where do you work]],tblCountries[[Actual]:[Mapping]],2,FALSE)</f>
        <v>USA</v>
      </c>
      <c r="L627" t="s">
        <v>9</v>
      </c>
      <c r="M627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5 and 10</v>
      </c>
      <c r="N627">
        <v>8</v>
      </c>
    </row>
    <row r="628" spans="2:14" ht="15" customHeight="1">
      <c r="B628" t="s">
        <v>2632</v>
      </c>
      <c r="C628" s="1">
        <v>41055.4846412037</v>
      </c>
      <c r="D628" s="4">
        <v>600000</v>
      </c>
      <c r="E628">
        <v>600000</v>
      </c>
      <c r="F628" t="s">
        <v>40</v>
      </c>
      <c r="G628" s="8">
        <f>tblSalaries6[[#This Row],[clean Salary (in local currency)]]*VLOOKUP(tblSalaries6[[#This Row],[Currency]],tblXrate[],2,FALSE)</f>
        <v>10684.750012465542</v>
      </c>
      <c r="H628" t="s">
        <v>14</v>
      </c>
      <c r="I628" t="s">
        <v>20</v>
      </c>
      <c r="J628" t="s">
        <v>8</v>
      </c>
      <c r="K628" t="str">
        <f>VLOOKUP(tblSalaries6[[#This Row],[Where do you work]],tblCountries[[Actual]:[Mapping]],2,FALSE)</f>
        <v>India</v>
      </c>
      <c r="L628" t="s">
        <v>18</v>
      </c>
      <c r="M628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Less than 3</v>
      </c>
      <c r="N628">
        <v>3</v>
      </c>
    </row>
    <row r="629" spans="2:14" ht="15" customHeight="1">
      <c r="B629" t="s">
        <v>2633</v>
      </c>
      <c r="C629" s="1">
        <v>41055.485972222225</v>
      </c>
      <c r="D629" s="4" t="s">
        <v>736</v>
      </c>
      <c r="E629">
        <v>300000</v>
      </c>
      <c r="F629" t="s">
        <v>40</v>
      </c>
      <c r="G629" s="8">
        <f>tblSalaries6[[#This Row],[clean Salary (in local currency)]]*VLOOKUP(tblSalaries6[[#This Row],[Currency]],tblXrate[],2,FALSE)</f>
        <v>5342.3750062327708</v>
      </c>
      <c r="H629" t="s">
        <v>737</v>
      </c>
      <c r="I629" t="s">
        <v>279</v>
      </c>
      <c r="J629" t="s">
        <v>8</v>
      </c>
      <c r="K629" t="str">
        <f>VLOOKUP(tblSalaries6[[#This Row],[Where do you work]],tblCountries[[Actual]:[Mapping]],2,FALSE)</f>
        <v>India</v>
      </c>
      <c r="L629" t="s">
        <v>13</v>
      </c>
      <c r="M629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Less than 3</v>
      </c>
      <c r="N629">
        <v>2</v>
      </c>
    </row>
    <row r="630" spans="2:14" ht="15" customHeight="1">
      <c r="B630" t="s">
        <v>2634</v>
      </c>
      <c r="C630" s="1">
        <v>41055.486504629633</v>
      </c>
      <c r="D630" s="4" t="s">
        <v>738</v>
      </c>
      <c r="E630">
        <v>4000000</v>
      </c>
      <c r="F630" t="s">
        <v>40</v>
      </c>
      <c r="G630" s="8">
        <f>tblSalaries6[[#This Row],[clean Salary (in local currency)]]*VLOOKUP(tblSalaries6[[#This Row],[Currency]],tblXrate[],2,FALSE)</f>
        <v>71231.666749770273</v>
      </c>
      <c r="H630" t="s">
        <v>739</v>
      </c>
      <c r="I630" t="s">
        <v>52</v>
      </c>
      <c r="J630" t="s">
        <v>8</v>
      </c>
      <c r="K630" t="str">
        <f>VLOOKUP(tblSalaries6[[#This Row],[Where do you work]],tblCountries[[Actual]:[Mapping]],2,FALSE)</f>
        <v>India</v>
      </c>
      <c r="L630" t="s">
        <v>9</v>
      </c>
      <c r="M630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Less than 3</v>
      </c>
      <c r="N630">
        <v>1.5</v>
      </c>
    </row>
    <row r="631" spans="2:14" ht="15" customHeight="1">
      <c r="B631" t="s">
        <v>2635</v>
      </c>
      <c r="C631" s="1">
        <v>41055.490011574075</v>
      </c>
      <c r="D631" s="4" t="s">
        <v>740</v>
      </c>
      <c r="E631">
        <v>4500000</v>
      </c>
      <c r="F631" t="s">
        <v>40</v>
      </c>
      <c r="G631" s="8">
        <f>tblSalaries6[[#This Row],[clean Salary (in local currency)]]*VLOOKUP(tblSalaries6[[#This Row],[Currency]],tblXrate[],2,FALSE)</f>
        <v>80135.625093491559</v>
      </c>
      <c r="H631" t="s">
        <v>741</v>
      </c>
      <c r="I631" t="s">
        <v>4001</v>
      </c>
      <c r="J631" t="s">
        <v>8</v>
      </c>
      <c r="K631" t="str">
        <f>VLOOKUP(tblSalaries6[[#This Row],[Where do you work]],tblCountries[[Actual]:[Mapping]],2,FALSE)</f>
        <v>India</v>
      </c>
      <c r="L631" t="s">
        <v>25</v>
      </c>
      <c r="M631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5 and 10</v>
      </c>
      <c r="N631">
        <v>6</v>
      </c>
    </row>
    <row r="632" spans="2:14" ht="15" customHeight="1">
      <c r="B632" t="s">
        <v>2636</v>
      </c>
      <c r="C632" s="1">
        <v>41055.49050925926</v>
      </c>
      <c r="D632" s="4">
        <v>55000</v>
      </c>
      <c r="E632">
        <v>55000</v>
      </c>
      <c r="F632" t="s">
        <v>86</v>
      </c>
      <c r="G632" s="8">
        <f>tblSalaries6[[#This Row],[clean Salary (in local currency)]]*VLOOKUP(tblSalaries6[[#This Row],[Currency]],tblXrate[],2,FALSE)</f>
        <v>54084.883766667976</v>
      </c>
      <c r="H632" t="s">
        <v>724</v>
      </c>
      <c r="I632" t="s">
        <v>52</v>
      </c>
      <c r="J632" t="s">
        <v>88</v>
      </c>
      <c r="K632" t="str">
        <f>VLOOKUP(tblSalaries6[[#This Row],[Where do you work]],tblCountries[[Actual]:[Mapping]],2,FALSE)</f>
        <v>Canada</v>
      </c>
      <c r="L632" t="s">
        <v>9</v>
      </c>
      <c r="M632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5 and 10</v>
      </c>
      <c r="N632">
        <v>5</v>
      </c>
    </row>
    <row r="633" spans="2:14" ht="15" customHeight="1">
      <c r="B633" t="s">
        <v>2637</v>
      </c>
      <c r="C633" s="1">
        <v>41055.491180555553</v>
      </c>
      <c r="D633" s="4">
        <v>53000</v>
      </c>
      <c r="E633">
        <v>53000</v>
      </c>
      <c r="F633" t="s">
        <v>6</v>
      </c>
      <c r="G633" s="8">
        <f>tblSalaries6[[#This Row],[clean Salary (in local currency)]]*VLOOKUP(tblSalaries6[[#This Row],[Currency]],tblXrate[],2,FALSE)</f>
        <v>53000</v>
      </c>
      <c r="H633" t="s">
        <v>14</v>
      </c>
      <c r="I633" t="s">
        <v>20</v>
      </c>
      <c r="J633" t="s">
        <v>15</v>
      </c>
      <c r="K633" t="str">
        <f>VLOOKUP(tblSalaries6[[#This Row],[Where do you work]],tblCountries[[Actual]:[Mapping]],2,FALSE)</f>
        <v>USA</v>
      </c>
      <c r="L633" t="s">
        <v>9</v>
      </c>
      <c r="M633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633">
        <v>30</v>
      </c>
    </row>
    <row r="634" spans="2:14" ht="15" customHeight="1">
      <c r="B634" t="s">
        <v>2638</v>
      </c>
      <c r="C634" s="1">
        <v>41055.491412037038</v>
      </c>
      <c r="D634" s="4" t="s">
        <v>742</v>
      </c>
      <c r="E634">
        <v>300000</v>
      </c>
      <c r="F634" t="s">
        <v>40</v>
      </c>
      <c r="G634" s="8">
        <f>tblSalaries6[[#This Row],[clean Salary (in local currency)]]*VLOOKUP(tblSalaries6[[#This Row],[Currency]],tblXrate[],2,FALSE)</f>
        <v>5342.3750062327708</v>
      </c>
      <c r="H634" t="s">
        <v>360</v>
      </c>
      <c r="I634" t="s">
        <v>3999</v>
      </c>
      <c r="J634" t="s">
        <v>8</v>
      </c>
      <c r="K634" t="str">
        <f>VLOOKUP(tblSalaries6[[#This Row],[Where do you work]],tblCountries[[Actual]:[Mapping]],2,FALSE)</f>
        <v>India</v>
      </c>
      <c r="L634" t="s">
        <v>9</v>
      </c>
      <c r="M634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Less than 3</v>
      </c>
      <c r="N634">
        <v>1</v>
      </c>
    </row>
    <row r="635" spans="2:14" ht="15" customHeight="1">
      <c r="B635" t="s">
        <v>2639</v>
      </c>
      <c r="C635" s="1">
        <v>41055.493090277778</v>
      </c>
      <c r="D635" s="4" t="s">
        <v>743</v>
      </c>
      <c r="E635">
        <v>400000</v>
      </c>
      <c r="F635" t="s">
        <v>40</v>
      </c>
      <c r="G635" s="8">
        <f>tblSalaries6[[#This Row],[clean Salary (in local currency)]]*VLOOKUP(tblSalaries6[[#This Row],[Currency]],tblXrate[],2,FALSE)</f>
        <v>7123.1666749770275</v>
      </c>
      <c r="H635" t="s">
        <v>744</v>
      </c>
      <c r="I635" t="s">
        <v>52</v>
      </c>
      <c r="J635" t="s">
        <v>8</v>
      </c>
      <c r="K635" t="str">
        <f>VLOOKUP(tblSalaries6[[#This Row],[Where do you work]],tblCountries[[Actual]:[Mapping]],2,FALSE)</f>
        <v>India</v>
      </c>
      <c r="L635" t="s">
        <v>25</v>
      </c>
      <c r="M635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5 and 10</v>
      </c>
      <c r="N635">
        <v>5</v>
      </c>
    </row>
    <row r="636" spans="2:14" ht="15" customHeight="1">
      <c r="B636" t="s">
        <v>2640</v>
      </c>
      <c r="C636" s="1">
        <v>41055.493449074071</v>
      </c>
      <c r="D636" s="4" t="s">
        <v>745</v>
      </c>
      <c r="E636">
        <v>600000</v>
      </c>
      <c r="F636" t="s">
        <v>40</v>
      </c>
      <c r="G636" s="8">
        <f>tblSalaries6[[#This Row],[clean Salary (in local currency)]]*VLOOKUP(tblSalaries6[[#This Row],[Currency]],tblXrate[],2,FALSE)</f>
        <v>10684.750012465542</v>
      </c>
      <c r="H636" t="s">
        <v>746</v>
      </c>
      <c r="I636" t="s">
        <v>52</v>
      </c>
      <c r="J636" t="s">
        <v>8</v>
      </c>
      <c r="K636" t="str">
        <f>VLOOKUP(tblSalaries6[[#This Row],[Where do you work]],tblCountries[[Actual]:[Mapping]],2,FALSE)</f>
        <v>India</v>
      </c>
      <c r="L636" t="s">
        <v>9</v>
      </c>
      <c r="M636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636">
        <v>11</v>
      </c>
    </row>
    <row r="637" spans="2:14" ht="15" customHeight="1">
      <c r="B637" t="s">
        <v>2641</v>
      </c>
      <c r="C637" s="1">
        <v>41055.496724537035</v>
      </c>
      <c r="D637" s="4">
        <v>4000</v>
      </c>
      <c r="E637">
        <v>4000</v>
      </c>
      <c r="F637" t="s">
        <v>6</v>
      </c>
      <c r="G637" s="8">
        <f>tblSalaries6[[#This Row],[clean Salary (in local currency)]]*VLOOKUP(tblSalaries6[[#This Row],[Currency]],tblXrate[],2,FALSE)</f>
        <v>4000</v>
      </c>
      <c r="H637" t="s">
        <v>721</v>
      </c>
      <c r="I637" t="s">
        <v>3999</v>
      </c>
      <c r="J637" t="s">
        <v>8</v>
      </c>
      <c r="K637" t="str">
        <f>VLOOKUP(tblSalaries6[[#This Row],[Where do you work]],tblCountries[[Actual]:[Mapping]],2,FALSE)</f>
        <v>India</v>
      </c>
      <c r="L637" t="s">
        <v>13</v>
      </c>
      <c r="M637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3 and 5</v>
      </c>
      <c r="N637">
        <v>4</v>
      </c>
    </row>
    <row r="638" spans="2:14" ht="15" customHeight="1">
      <c r="B638" t="s">
        <v>2642</v>
      </c>
      <c r="C638" s="1">
        <v>41055.498877314814</v>
      </c>
      <c r="D638" s="4">
        <v>8000</v>
      </c>
      <c r="E638">
        <v>8000</v>
      </c>
      <c r="F638" t="s">
        <v>6</v>
      </c>
      <c r="G638" s="8">
        <f>tblSalaries6[[#This Row],[clean Salary (in local currency)]]*VLOOKUP(tblSalaries6[[#This Row],[Currency]],tblXrate[],2,FALSE)</f>
        <v>8000</v>
      </c>
      <c r="H638" t="s">
        <v>747</v>
      </c>
      <c r="I638" t="s">
        <v>52</v>
      </c>
      <c r="J638" t="s">
        <v>748</v>
      </c>
      <c r="K638" t="str">
        <f>VLOOKUP(tblSalaries6[[#This Row],[Where do you work]],tblCountries[[Actual]:[Mapping]],2,FALSE)</f>
        <v>Thailand</v>
      </c>
      <c r="L638" t="s">
        <v>13</v>
      </c>
      <c r="M638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Less than 3</v>
      </c>
      <c r="N638">
        <v>1</v>
      </c>
    </row>
    <row r="639" spans="2:14" ht="15" customHeight="1">
      <c r="B639" t="s">
        <v>2643</v>
      </c>
      <c r="C639" s="1">
        <v>41055.503877314812</v>
      </c>
      <c r="D639" s="4">
        <v>150000</v>
      </c>
      <c r="E639">
        <v>150000</v>
      </c>
      <c r="F639" t="s">
        <v>40</v>
      </c>
      <c r="G639" s="8">
        <f>tblSalaries6[[#This Row],[clean Salary (in local currency)]]*VLOOKUP(tblSalaries6[[#This Row],[Currency]],tblXrate[],2,FALSE)</f>
        <v>2671.1875031163854</v>
      </c>
      <c r="H639" t="s">
        <v>749</v>
      </c>
      <c r="I639" t="s">
        <v>52</v>
      </c>
      <c r="J639" t="s">
        <v>8</v>
      </c>
      <c r="K639" t="str">
        <f>VLOOKUP(tblSalaries6[[#This Row],[Where do you work]],tblCountries[[Actual]:[Mapping]],2,FALSE)</f>
        <v>India</v>
      </c>
      <c r="L639" t="s">
        <v>18</v>
      </c>
      <c r="M639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5 and 10</v>
      </c>
      <c r="N639">
        <v>5</v>
      </c>
    </row>
    <row r="640" spans="2:14" ht="15" customHeight="1">
      <c r="B640" t="s">
        <v>2644</v>
      </c>
      <c r="C640" s="1">
        <v>41055.50980324074</v>
      </c>
      <c r="D640" s="4" t="s">
        <v>750</v>
      </c>
      <c r="E640">
        <v>800000</v>
      </c>
      <c r="F640" t="s">
        <v>40</v>
      </c>
      <c r="G640" s="8">
        <f>tblSalaries6[[#This Row],[clean Salary (in local currency)]]*VLOOKUP(tblSalaries6[[#This Row],[Currency]],tblXrate[],2,FALSE)</f>
        <v>14246.333349954055</v>
      </c>
      <c r="H640" t="s">
        <v>279</v>
      </c>
      <c r="I640" t="s">
        <v>279</v>
      </c>
      <c r="J640" t="s">
        <v>8</v>
      </c>
      <c r="K640" t="str">
        <f>VLOOKUP(tblSalaries6[[#This Row],[Where do you work]],tblCountries[[Actual]:[Mapping]],2,FALSE)</f>
        <v>India</v>
      </c>
      <c r="L640" t="s">
        <v>18</v>
      </c>
      <c r="M640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Less than 3</v>
      </c>
      <c r="N640">
        <v>3</v>
      </c>
    </row>
    <row r="641" spans="2:14" ht="15" customHeight="1">
      <c r="B641" t="s">
        <v>2645</v>
      </c>
      <c r="C641" s="1">
        <v>41055.511817129627</v>
      </c>
      <c r="D641" s="4">
        <v>480000</v>
      </c>
      <c r="E641">
        <v>480000</v>
      </c>
      <c r="F641" t="s">
        <v>40</v>
      </c>
      <c r="G641" s="8">
        <f>tblSalaries6[[#This Row],[clean Salary (in local currency)]]*VLOOKUP(tblSalaries6[[#This Row],[Currency]],tblXrate[],2,FALSE)</f>
        <v>8547.8000099724322</v>
      </c>
      <c r="H641" t="s">
        <v>751</v>
      </c>
      <c r="I641" t="s">
        <v>3999</v>
      </c>
      <c r="J641" t="s">
        <v>8</v>
      </c>
      <c r="K641" t="str">
        <f>VLOOKUP(tblSalaries6[[#This Row],[Where do you work]],tblCountries[[Actual]:[Mapping]],2,FALSE)</f>
        <v>India</v>
      </c>
      <c r="L641" t="s">
        <v>25</v>
      </c>
      <c r="M641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Less than 3</v>
      </c>
      <c r="N641">
        <v>3</v>
      </c>
    </row>
    <row r="642" spans="2:14" ht="15" customHeight="1">
      <c r="B642" t="s">
        <v>2646</v>
      </c>
      <c r="C642" s="1">
        <v>41055.513738425929</v>
      </c>
      <c r="D642" s="4" t="s">
        <v>752</v>
      </c>
      <c r="E642">
        <v>432000</v>
      </c>
      <c r="F642" t="s">
        <v>40</v>
      </c>
      <c r="G642" s="8">
        <f>tblSalaries6[[#This Row],[clean Salary (in local currency)]]*VLOOKUP(tblSalaries6[[#This Row],[Currency]],tblXrate[],2,FALSE)</f>
        <v>7693.0200089751897</v>
      </c>
      <c r="H642" t="s">
        <v>753</v>
      </c>
      <c r="I642" t="s">
        <v>52</v>
      </c>
      <c r="J642" t="s">
        <v>8</v>
      </c>
      <c r="K642" t="str">
        <f>VLOOKUP(tblSalaries6[[#This Row],[Where do you work]],tblCountries[[Actual]:[Mapping]],2,FALSE)</f>
        <v>India</v>
      </c>
      <c r="L642" t="s">
        <v>18</v>
      </c>
      <c r="M642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5 and 10</v>
      </c>
      <c r="N642">
        <v>5</v>
      </c>
    </row>
    <row r="643" spans="2:14" ht="15" customHeight="1">
      <c r="B643" t="s">
        <v>2647</v>
      </c>
      <c r="C643" s="1">
        <v>41055.513807870368</v>
      </c>
      <c r="D643" s="4">
        <v>4000</v>
      </c>
      <c r="E643">
        <v>4000</v>
      </c>
      <c r="F643" t="s">
        <v>6</v>
      </c>
      <c r="G643" s="8">
        <f>tblSalaries6[[#This Row],[clean Salary (in local currency)]]*VLOOKUP(tblSalaries6[[#This Row],[Currency]],tblXrate[],2,FALSE)</f>
        <v>4000</v>
      </c>
      <c r="H643" t="s">
        <v>754</v>
      </c>
      <c r="I643" t="s">
        <v>52</v>
      </c>
      <c r="J643" t="s">
        <v>8</v>
      </c>
      <c r="K643" t="str">
        <f>VLOOKUP(tblSalaries6[[#This Row],[Where do you work]],tblCountries[[Actual]:[Mapping]],2,FALSE)</f>
        <v>India</v>
      </c>
      <c r="L643" t="s">
        <v>13</v>
      </c>
      <c r="M643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5 and 10</v>
      </c>
      <c r="N643">
        <v>8</v>
      </c>
    </row>
    <row r="644" spans="2:14" ht="15" customHeight="1">
      <c r="B644" t="s">
        <v>2648</v>
      </c>
      <c r="C644" s="1">
        <v>41055.513969907406</v>
      </c>
      <c r="D644" s="4">
        <v>450</v>
      </c>
      <c r="E644">
        <v>5400</v>
      </c>
      <c r="F644" t="s">
        <v>6</v>
      </c>
      <c r="G644" s="8">
        <f>tblSalaries6[[#This Row],[clean Salary (in local currency)]]*VLOOKUP(tblSalaries6[[#This Row],[Currency]],tblXrate[],2,FALSE)</f>
        <v>5400</v>
      </c>
      <c r="H644" t="s">
        <v>635</v>
      </c>
      <c r="I644" t="s">
        <v>52</v>
      </c>
      <c r="J644" t="s">
        <v>8</v>
      </c>
      <c r="K644" t="str">
        <f>VLOOKUP(tblSalaries6[[#This Row],[Where do you work]],tblCountries[[Actual]:[Mapping]],2,FALSE)</f>
        <v>India</v>
      </c>
      <c r="L644" t="s">
        <v>13</v>
      </c>
      <c r="M644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Less than 3</v>
      </c>
      <c r="N644">
        <v>3</v>
      </c>
    </row>
    <row r="645" spans="2:14" ht="15" customHeight="1">
      <c r="B645" t="s">
        <v>2649</v>
      </c>
      <c r="C645" s="1">
        <v>41055.516134259262</v>
      </c>
      <c r="D645" s="4">
        <v>10500000</v>
      </c>
      <c r="E645">
        <v>10500000</v>
      </c>
      <c r="F645" t="s">
        <v>40</v>
      </c>
      <c r="G645" s="8">
        <f>tblSalaries6[[#This Row],[clean Salary (in local currency)]]*VLOOKUP(tblSalaries6[[#This Row],[Currency]],tblXrate[],2,FALSE)</f>
        <v>186983.12521814698</v>
      </c>
      <c r="H645" t="s">
        <v>755</v>
      </c>
      <c r="I645" t="s">
        <v>52</v>
      </c>
      <c r="J645" t="s">
        <v>8</v>
      </c>
      <c r="K645" t="str">
        <f>VLOOKUP(tblSalaries6[[#This Row],[Where do you work]],tblCountries[[Actual]:[Mapping]],2,FALSE)</f>
        <v>India</v>
      </c>
      <c r="L645" t="s">
        <v>18</v>
      </c>
      <c r="M645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645">
        <v>10</v>
      </c>
    </row>
    <row r="646" spans="2:14" ht="15" customHeight="1">
      <c r="B646" t="s">
        <v>2650</v>
      </c>
      <c r="C646" s="1">
        <v>41055.517465277779</v>
      </c>
      <c r="D646" s="4">
        <v>21500</v>
      </c>
      <c r="E646">
        <v>21500</v>
      </c>
      <c r="F646" t="s">
        <v>6</v>
      </c>
      <c r="G646" s="8">
        <f>tblSalaries6[[#This Row],[clean Salary (in local currency)]]*VLOOKUP(tblSalaries6[[#This Row],[Currency]],tblXrate[],2,FALSE)</f>
        <v>21500</v>
      </c>
      <c r="H646" t="s">
        <v>756</v>
      </c>
      <c r="I646" t="s">
        <v>20</v>
      </c>
      <c r="J646" t="s">
        <v>8</v>
      </c>
      <c r="K646" t="str">
        <f>VLOOKUP(tblSalaries6[[#This Row],[Where do you work]],tblCountries[[Actual]:[Mapping]],2,FALSE)</f>
        <v>India</v>
      </c>
      <c r="L646" t="s">
        <v>9</v>
      </c>
      <c r="M646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5 and 10</v>
      </c>
      <c r="N646">
        <v>9</v>
      </c>
    </row>
    <row r="647" spans="2:14" ht="15" customHeight="1">
      <c r="B647" t="s">
        <v>2651</v>
      </c>
      <c r="C647" s="1">
        <v>41055.518437500003</v>
      </c>
      <c r="D647" s="4">
        <v>15000</v>
      </c>
      <c r="E647">
        <v>15000</v>
      </c>
      <c r="F647" t="s">
        <v>6</v>
      </c>
      <c r="G647" s="8">
        <f>tblSalaries6[[#This Row],[clean Salary (in local currency)]]*VLOOKUP(tblSalaries6[[#This Row],[Currency]],tblXrate[],2,FALSE)</f>
        <v>15000</v>
      </c>
      <c r="H647" t="s">
        <v>721</v>
      </c>
      <c r="I647" t="s">
        <v>3999</v>
      </c>
      <c r="J647" t="s">
        <v>8</v>
      </c>
      <c r="K647" t="str">
        <f>VLOOKUP(tblSalaries6[[#This Row],[Where do you work]],tblCountries[[Actual]:[Mapping]],2,FALSE)</f>
        <v>India</v>
      </c>
      <c r="L647" t="s">
        <v>13</v>
      </c>
      <c r="M647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Less than 3</v>
      </c>
      <c r="N647">
        <v>2</v>
      </c>
    </row>
    <row r="648" spans="2:14" ht="15" customHeight="1">
      <c r="B648" t="s">
        <v>2652</v>
      </c>
      <c r="C648" s="1">
        <v>41055.51898148148</v>
      </c>
      <c r="D648" s="4">
        <v>200000</v>
      </c>
      <c r="E648">
        <v>200000</v>
      </c>
      <c r="F648" t="s">
        <v>32</v>
      </c>
      <c r="G648" s="8">
        <f>tblSalaries6[[#This Row],[clean Salary (in local currency)]]*VLOOKUP(tblSalaries6[[#This Row],[Currency]],tblXrate[],2,FALSE)</f>
        <v>2122.8177433598262</v>
      </c>
      <c r="H648" t="s">
        <v>757</v>
      </c>
      <c r="I648" t="s">
        <v>310</v>
      </c>
      <c r="J648" t="s">
        <v>17</v>
      </c>
      <c r="K648" t="str">
        <f>VLOOKUP(tblSalaries6[[#This Row],[Where do you work]],tblCountries[[Actual]:[Mapping]],2,FALSE)</f>
        <v>Pakistan</v>
      </c>
      <c r="L648" t="s">
        <v>18</v>
      </c>
      <c r="M648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Less than 3</v>
      </c>
      <c r="N648">
        <v>2</v>
      </c>
    </row>
    <row r="649" spans="2:14" ht="15" customHeight="1">
      <c r="B649" t="s">
        <v>2653</v>
      </c>
      <c r="C649" s="1">
        <v>41055.519502314812</v>
      </c>
      <c r="D649" s="4" t="s">
        <v>758</v>
      </c>
      <c r="E649">
        <v>950000</v>
      </c>
      <c r="F649" t="s">
        <v>40</v>
      </c>
      <c r="G649" s="8">
        <f>tblSalaries6[[#This Row],[clean Salary (in local currency)]]*VLOOKUP(tblSalaries6[[#This Row],[Currency]],tblXrate[],2,FALSE)</f>
        <v>16917.52085307044</v>
      </c>
      <c r="H649" t="s">
        <v>759</v>
      </c>
      <c r="I649" t="s">
        <v>52</v>
      </c>
      <c r="J649" t="s">
        <v>8</v>
      </c>
      <c r="K649" t="str">
        <f>VLOOKUP(tblSalaries6[[#This Row],[Where do you work]],tblCountries[[Actual]:[Mapping]],2,FALSE)</f>
        <v>India</v>
      </c>
      <c r="L649" t="s">
        <v>9</v>
      </c>
      <c r="M649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Less than 3</v>
      </c>
      <c r="N649">
        <v>3</v>
      </c>
    </row>
    <row r="650" spans="2:14" ht="15" customHeight="1">
      <c r="B650" t="s">
        <v>2654</v>
      </c>
      <c r="C650" s="1">
        <v>41055.519571759258</v>
      </c>
      <c r="D650" s="4" t="s">
        <v>760</v>
      </c>
      <c r="E650">
        <v>165000</v>
      </c>
      <c r="F650" t="s">
        <v>40</v>
      </c>
      <c r="G650" s="8">
        <f>tblSalaries6[[#This Row],[clean Salary (in local currency)]]*VLOOKUP(tblSalaries6[[#This Row],[Currency]],tblXrate[],2,FALSE)</f>
        <v>2938.3062534280239</v>
      </c>
      <c r="H650" t="s">
        <v>761</v>
      </c>
      <c r="I650" t="s">
        <v>52</v>
      </c>
      <c r="J650" t="s">
        <v>8</v>
      </c>
      <c r="K650" t="str">
        <f>VLOOKUP(tblSalaries6[[#This Row],[Where do you work]],tblCountries[[Actual]:[Mapping]],2,FALSE)</f>
        <v>India</v>
      </c>
      <c r="L650" t="s">
        <v>13</v>
      </c>
      <c r="M650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650">
        <v>11</v>
      </c>
    </row>
    <row r="651" spans="2:14" ht="15" customHeight="1">
      <c r="B651" t="s">
        <v>2655</v>
      </c>
      <c r="C651" s="1">
        <v>41055.521087962959</v>
      </c>
      <c r="D651" s="4">
        <v>1400</v>
      </c>
      <c r="E651">
        <v>16800</v>
      </c>
      <c r="F651" t="s">
        <v>6</v>
      </c>
      <c r="G651" s="8">
        <f>tblSalaries6[[#This Row],[clean Salary (in local currency)]]*VLOOKUP(tblSalaries6[[#This Row],[Currency]],tblXrate[],2,FALSE)</f>
        <v>16800</v>
      </c>
      <c r="H651" t="s">
        <v>678</v>
      </c>
      <c r="I651" t="s">
        <v>20</v>
      </c>
      <c r="J651" t="s">
        <v>17</v>
      </c>
      <c r="K651" t="str">
        <f>VLOOKUP(tblSalaries6[[#This Row],[Where do you work]],tblCountries[[Actual]:[Mapping]],2,FALSE)</f>
        <v>Pakistan</v>
      </c>
      <c r="L651" t="s">
        <v>9</v>
      </c>
      <c r="M651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651">
        <v>12</v>
      </c>
    </row>
    <row r="652" spans="2:14" ht="15" customHeight="1">
      <c r="B652" t="s">
        <v>2656</v>
      </c>
      <c r="C652" s="1">
        <v>41055.521863425929</v>
      </c>
      <c r="D652" s="4">
        <v>37000</v>
      </c>
      <c r="E652">
        <v>37000</v>
      </c>
      <c r="F652" t="s">
        <v>6</v>
      </c>
      <c r="G652" s="8">
        <f>tblSalaries6[[#This Row],[clean Salary (in local currency)]]*VLOOKUP(tblSalaries6[[#This Row],[Currency]],tblXrate[],2,FALSE)</f>
        <v>37000</v>
      </c>
      <c r="H652" t="s">
        <v>762</v>
      </c>
      <c r="I652" t="s">
        <v>279</v>
      </c>
      <c r="J652" t="s">
        <v>8</v>
      </c>
      <c r="K652" t="str">
        <f>VLOOKUP(tblSalaries6[[#This Row],[Where do you work]],tblCountries[[Actual]:[Mapping]],2,FALSE)</f>
        <v>India</v>
      </c>
      <c r="L652" t="s">
        <v>9</v>
      </c>
      <c r="M652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652">
        <v>10</v>
      </c>
    </row>
    <row r="653" spans="2:14" ht="15" customHeight="1">
      <c r="B653" t="s">
        <v>2657</v>
      </c>
      <c r="C653" s="1">
        <v>41055.523472222223</v>
      </c>
      <c r="D653" s="4" t="s">
        <v>736</v>
      </c>
      <c r="E653">
        <v>300000</v>
      </c>
      <c r="F653" t="s">
        <v>40</v>
      </c>
      <c r="G653" s="8">
        <f>tblSalaries6[[#This Row],[clean Salary (in local currency)]]*VLOOKUP(tblSalaries6[[#This Row],[Currency]],tblXrate[],2,FALSE)</f>
        <v>5342.3750062327708</v>
      </c>
      <c r="H653" t="s">
        <v>763</v>
      </c>
      <c r="I653" t="s">
        <v>20</v>
      </c>
      <c r="J653" t="s">
        <v>8</v>
      </c>
      <c r="K653" t="str">
        <f>VLOOKUP(tblSalaries6[[#This Row],[Where do you work]],tblCountries[[Actual]:[Mapping]],2,FALSE)</f>
        <v>India</v>
      </c>
      <c r="L653" t="s">
        <v>9</v>
      </c>
      <c r="M653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3 and 5</v>
      </c>
      <c r="N653">
        <v>4.5</v>
      </c>
    </row>
    <row r="654" spans="2:14" ht="15" customHeight="1">
      <c r="B654" t="s">
        <v>2658</v>
      </c>
      <c r="C654" s="1">
        <v>41055.524791666663</v>
      </c>
      <c r="D654" s="4" t="s">
        <v>764</v>
      </c>
      <c r="E654">
        <v>200000</v>
      </c>
      <c r="F654" t="s">
        <v>40</v>
      </c>
      <c r="G654" s="8">
        <f>tblSalaries6[[#This Row],[clean Salary (in local currency)]]*VLOOKUP(tblSalaries6[[#This Row],[Currency]],tblXrate[],2,FALSE)</f>
        <v>3561.5833374885137</v>
      </c>
      <c r="H654" t="s">
        <v>765</v>
      </c>
      <c r="I654" t="s">
        <v>3999</v>
      </c>
      <c r="J654" t="s">
        <v>8</v>
      </c>
      <c r="K654" t="str">
        <f>VLOOKUP(tblSalaries6[[#This Row],[Where do you work]],tblCountries[[Actual]:[Mapping]],2,FALSE)</f>
        <v>India</v>
      </c>
      <c r="L654" t="s">
        <v>13</v>
      </c>
      <c r="M654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Less than 3</v>
      </c>
      <c r="N654">
        <v>3</v>
      </c>
    </row>
    <row r="655" spans="2:14" ht="15" customHeight="1">
      <c r="B655" t="s">
        <v>2659</v>
      </c>
      <c r="C655" s="1">
        <v>41055.525613425925</v>
      </c>
      <c r="D655" s="4" t="s">
        <v>766</v>
      </c>
      <c r="E655">
        <v>480000</v>
      </c>
      <c r="F655" t="s">
        <v>40</v>
      </c>
      <c r="G655" s="8">
        <f>tblSalaries6[[#This Row],[clean Salary (in local currency)]]*VLOOKUP(tblSalaries6[[#This Row],[Currency]],tblXrate[],2,FALSE)</f>
        <v>8547.8000099724322</v>
      </c>
      <c r="H655" t="s">
        <v>767</v>
      </c>
      <c r="I655" t="s">
        <v>52</v>
      </c>
      <c r="J655" t="s">
        <v>8</v>
      </c>
      <c r="K655" t="str">
        <f>VLOOKUP(tblSalaries6[[#This Row],[Where do you work]],tblCountries[[Actual]:[Mapping]],2,FALSE)</f>
        <v>India</v>
      </c>
      <c r="L655" t="s">
        <v>18</v>
      </c>
      <c r="M655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5 and 10</v>
      </c>
      <c r="N655">
        <v>8</v>
      </c>
    </row>
    <row r="656" spans="2:14" ht="15" customHeight="1">
      <c r="B656" t="s">
        <v>2660</v>
      </c>
      <c r="C656" s="1">
        <v>41055.53224537037</v>
      </c>
      <c r="D656" s="4">
        <v>5800</v>
      </c>
      <c r="E656">
        <v>5800</v>
      </c>
      <c r="F656" t="s">
        <v>6</v>
      </c>
      <c r="G656" s="8">
        <f>tblSalaries6[[#This Row],[clean Salary (in local currency)]]*VLOOKUP(tblSalaries6[[#This Row],[Currency]],tblXrate[],2,FALSE)</f>
        <v>5800</v>
      </c>
      <c r="H656" t="s">
        <v>768</v>
      </c>
      <c r="I656" t="s">
        <v>52</v>
      </c>
      <c r="J656" t="s">
        <v>8</v>
      </c>
      <c r="K656" t="str">
        <f>VLOOKUP(tblSalaries6[[#This Row],[Where do you work]],tblCountries[[Actual]:[Mapping]],2,FALSE)</f>
        <v>India</v>
      </c>
      <c r="L656" t="s">
        <v>13</v>
      </c>
      <c r="M656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5 and 10</v>
      </c>
      <c r="N656">
        <v>8</v>
      </c>
    </row>
    <row r="657" spans="2:14" ht="15" customHeight="1">
      <c r="B657" t="s">
        <v>2661</v>
      </c>
      <c r="C657" s="1">
        <v>41055.533553240741</v>
      </c>
      <c r="D657" s="4" t="s">
        <v>769</v>
      </c>
      <c r="E657">
        <v>230000</v>
      </c>
      <c r="F657" t="s">
        <v>40</v>
      </c>
      <c r="G657" s="8">
        <f>tblSalaries6[[#This Row],[clean Salary (in local currency)]]*VLOOKUP(tblSalaries6[[#This Row],[Currency]],tblXrate[],2,FALSE)</f>
        <v>4095.8208381117906</v>
      </c>
      <c r="H657" t="s">
        <v>721</v>
      </c>
      <c r="I657" t="s">
        <v>3999</v>
      </c>
      <c r="J657" t="s">
        <v>8</v>
      </c>
      <c r="K657" t="str">
        <f>VLOOKUP(tblSalaries6[[#This Row],[Where do you work]],tblCountries[[Actual]:[Mapping]],2,FALSE)</f>
        <v>India</v>
      </c>
      <c r="L657" t="s">
        <v>13</v>
      </c>
      <c r="M657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Less than 3</v>
      </c>
      <c r="N657">
        <v>3</v>
      </c>
    </row>
    <row r="658" spans="2:14" ht="15" customHeight="1">
      <c r="B658" t="s">
        <v>2662</v>
      </c>
      <c r="C658" s="1">
        <v>41055.534814814811</v>
      </c>
      <c r="D658" s="4" t="s">
        <v>770</v>
      </c>
      <c r="E658">
        <v>276000</v>
      </c>
      <c r="F658" t="s">
        <v>40</v>
      </c>
      <c r="G658" s="8">
        <f>tblSalaries6[[#This Row],[clean Salary (in local currency)]]*VLOOKUP(tblSalaries6[[#This Row],[Currency]],tblXrate[],2,FALSE)</f>
        <v>4914.9850057341491</v>
      </c>
      <c r="H658" t="s">
        <v>771</v>
      </c>
      <c r="I658" t="s">
        <v>52</v>
      </c>
      <c r="J658" t="s">
        <v>17</v>
      </c>
      <c r="K658" t="str">
        <f>VLOOKUP(tblSalaries6[[#This Row],[Where do you work]],tblCountries[[Actual]:[Mapping]],2,FALSE)</f>
        <v>Pakistan</v>
      </c>
      <c r="L658" t="s">
        <v>25</v>
      </c>
      <c r="M658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Less than 3</v>
      </c>
      <c r="N658">
        <v>3</v>
      </c>
    </row>
    <row r="659" spans="2:14" ht="15" customHeight="1">
      <c r="B659" t="s">
        <v>2663</v>
      </c>
      <c r="C659" s="1">
        <v>41055.536539351851</v>
      </c>
      <c r="D659" s="4">
        <v>24000</v>
      </c>
      <c r="E659">
        <v>24000</v>
      </c>
      <c r="F659" t="s">
        <v>6</v>
      </c>
      <c r="G659" s="8">
        <f>tblSalaries6[[#This Row],[clean Salary (in local currency)]]*VLOOKUP(tblSalaries6[[#This Row],[Currency]],tblXrate[],2,FALSE)</f>
        <v>24000</v>
      </c>
      <c r="H659" t="s">
        <v>772</v>
      </c>
      <c r="I659" t="s">
        <v>52</v>
      </c>
      <c r="J659" t="s">
        <v>773</v>
      </c>
      <c r="K659" t="str">
        <f>VLOOKUP(tblSalaries6[[#This Row],[Where do you work]],tblCountries[[Actual]:[Mapping]],2,FALSE)</f>
        <v>Saudi Arabia</v>
      </c>
      <c r="L659" t="s">
        <v>9</v>
      </c>
      <c r="M659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659">
        <v>12</v>
      </c>
    </row>
    <row r="660" spans="2:14" ht="15" customHeight="1">
      <c r="B660" t="s">
        <v>2664</v>
      </c>
      <c r="C660" s="1">
        <v>41055.537303240744</v>
      </c>
      <c r="D660" s="4" t="s">
        <v>774</v>
      </c>
      <c r="E660">
        <v>24000</v>
      </c>
      <c r="F660" t="s">
        <v>6</v>
      </c>
      <c r="G660" s="8">
        <f>tblSalaries6[[#This Row],[clean Salary (in local currency)]]*VLOOKUP(tblSalaries6[[#This Row],[Currency]],tblXrate[],2,FALSE)</f>
        <v>24000</v>
      </c>
      <c r="H660" t="s">
        <v>310</v>
      </c>
      <c r="I660" t="s">
        <v>310</v>
      </c>
      <c r="J660" t="s">
        <v>179</v>
      </c>
      <c r="K660" t="str">
        <f>VLOOKUP(tblSalaries6[[#This Row],[Where do you work]],tblCountries[[Actual]:[Mapping]],2,FALSE)</f>
        <v>UAE</v>
      </c>
      <c r="L660" t="s">
        <v>18</v>
      </c>
      <c r="M660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660">
        <v>15</v>
      </c>
    </row>
    <row r="661" spans="2:14" ht="15" customHeight="1">
      <c r="B661" t="s">
        <v>2665</v>
      </c>
      <c r="C661" s="1">
        <v>41055.537673611114</v>
      </c>
      <c r="D661" s="4">
        <v>8738</v>
      </c>
      <c r="E661">
        <v>8738</v>
      </c>
      <c r="F661" t="s">
        <v>6</v>
      </c>
      <c r="G661" s="8">
        <f>tblSalaries6[[#This Row],[clean Salary (in local currency)]]*VLOOKUP(tblSalaries6[[#This Row],[Currency]],tblXrate[],2,FALSE)</f>
        <v>8738</v>
      </c>
      <c r="H661" t="s">
        <v>775</v>
      </c>
      <c r="I661" t="s">
        <v>52</v>
      </c>
      <c r="J661" t="s">
        <v>8</v>
      </c>
      <c r="K661" t="str">
        <f>VLOOKUP(tblSalaries6[[#This Row],[Where do you work]],tblCountries[[Actual]:[Mapping]],2,FALSE)</f>
        <v>India</v>
      </c>
      <c r="L661" t="s">
        <v>13</v>
      </c>
      <c r="M661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5 and 10</v>
      </c>
      <c r="N661">
        <v>7.3</v>
      </c>
    </row>
    <row r="662" spans="2:14" ht="15" customHeight="1">
      <c r="B662" t="s">
        <v>2666</v>
      </c>
      <c r="C662" s="1">
        <v>41055.537916666668</v>
      </c>
      <c r="D662" s="4">
        <v>15000</v>
      </c>
      <c r="E662">
        <v>15000</v>
      </c>
      <c r="F662" t="s">
        <v>6</v>
      </c>
      <c r="G662" s="8">
        <f>tblSalaries6[[#This Row],[clean Salary (in local currency)]]*VLOOKUP(tblSalaries6[[#This Row],[Currency]],tblXrate[],2,FALSE)</f>
        <v>15000</v>
      </c>
      <c r="H662" t="s">
        <v>776</v>
      </c>
      <c r="I662" t="s">
        <v>20</v>
      </c>
      <c r="J662" t="s">
        <v>726</v>
      </c>
      <c r="K662" t="str">
        <f>VLOOKUP(tblSalaries6[[#This Row],[Where do you work]],tblCountries[[Actual]:[Mapping]],2,FALSE)</f>
        <v>Indonesia</v>
      </c>
      <c r="L662" t="s">
        <v>9</v>
      </c>
      <c r="M662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Less than 3</v>
      </c>
      <c r="N662">
        <v>1</v>
      </c>
    </row>
    <row r="663" spans="2:14" ht="15" customHeight="1">
      <c r="B663" t="s">
        <v>2667</v>
      </c>
      <c r="C663" s="1">
        <v>41055.538298611114</v>
      </c>
      <c r="D663" s="4">
        <v>4700</v>
      </c>
      <c r="E663">
        <v>56400</v>
      </c>
      <c r="F663" t="s">
        <v>6</v>
      </c>
      <c r="G663" s="8">
        <f>tblSalaries6[[#This Row],[clean Salary (in local currency)]]*VLOOKUP(tblSalaries6[[#This Row],[Currency]],tblXrate[],2,FALSE)</f>
        <v>56400</v>
      </c>
      <c r="H663" t="s">
        <v>642</v>
      </c>
      <c r="I663" t="s">
        <v>52</v>
      </c>
      <c r="J663" t="s">
        <v>179</v>
      </c>
      <c r="K663" t="str">
        <f>VLOOKUP(tblSalaries6[[#This Row],[Where do you work]],tblCountries[[Actual]:[Mapping]],2,FALSE)</f>
        <v>UAE</v>
      </c>
      <c r="L663" t="s">
        <v>18</v>
      </c>
      <c r="M663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5 and 10</v>
      </c>
      <c r="N663">
        <v>6</v>
      </c>
    </row>
    <row r="664" spans="2:14" ht="15" customHeight="1">
      <c r="B664" t="s">
        <v>2668</v>
      </c>
      <c r="C664" s="1">
        <v>41055.541122685187</v>
      </c>
      <c r="D664" s="4">
        <v>10200</v>
      </c>
      <c r="E664">
        <v>10200</v>
      </c>
      <c r="F664" t="s">
        <v>6</v>
      </c>
      <c r="G664" s="8">
        <f>tblSalaries6[[#This Row],[clean Salary (in local currency)]]*VLOOKUP(tblSalaries6[[#This Row],[Currency]],tblXrate[],2,FALSE)</f>
        <v>10200</v>
      </c>
      <c r="H664" t="s">
        <v>42</v>
      </c>
      <c r="I664" t="s">
        <v>20</v>
      </c>
      <c r="J664" t="s">
        <v>8</v>
      </c>
      <c r="K664" t="str">
        <f>VLOOKUP(tblSalaries6[[#This Row],[Where do you work]],tblCountries[[Actual]:[Mapping]],2,FALSE)</f>
        <v>India</v>
      </c>
      <c r="L664" t="s">
        <v>9</v>
      </c>
      <c r="M664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3 and 5</v>
      </c>
      <c r="N664">
        <v>4.5</v>
      </c>
    </row>
    <row r="665" spans="2:14" ht="15" customHeight="1">
      <c r="B665" t="s">
        <v>2669</v>
      </c>
      <c r="C665" s="1">
        <v>41055.541446759256</v>
      </c>
      <c r="D665" s="4">
        <v>325000</v>
      </c>
      <c r="E665">
        <v>325000</v>
      </c>
      <c r="F665" t="s">
        <v>40</v>
      </c>
      <c r="G665" s="8">
        <f>tblSalaries6[[#This Row],[clean Salary (in local currency)]]*VLOOKUP(tblSalaries6[[#This Row],[Currency]],tblXrate[],2,FALSE)</f>
        <v>5787.5729234188348</v>
      </c>
      <c r="H665" t="s">
        <v>721</v>
      </c>
      <c r="I665" t="s">
        <v>3999</v>
      </c>
      <c r="J665" t="s">
        <v>8</v>
      </c>
      <c r="K665" t="str">
        <f>VLOOKUP(tblSalaries6[[#This Row],[Where do you work]],tblCountries[[Actual]:[Mapping]],2,FALSE)</f>
        <v>India</v>
      </c>
      <c r="L665" t="s">
        <v>13</v>
      </c>
      <c r="M665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3 and 5</v>
      </c>
      <c r="N665">
        <v>4.5</v>
      </c>
    </row>
    <row r="666" spans="2:14" ht="15" customHeight="1">
      <c r="B666" t="s">
        <v>2670</v>
      </c>
      <c r="C666" s="1">
        <v>41055.542870370373</v>
      </c>
      <c r="D666" s="4">
        <v>105000</v>
      </c>
      <c r="E666">
        <v>105000</v>
      </c>
      <c r="F666" t="s">
        <v>6</v>
      </c>
      <c r="G666" s="8">
        <f>tblSalaries6[[#This Row],[clean Salary (in local currency)]]*VLOOKUP(tblSalaries6[[#This Row],[Currency]],tblXrate[],2,FALSE)</f>
        <v>105000</v>
      </c>
      <c r="H666" t="s">
        <v>76</v>
      </c>
      <c r="I666" t="s">
        <v>356</v>
      </c>
      <c r="J666" t="s">
        <v>15</v>
      </c>
      <c r="K666" t="str">
        <f>VLOOKUP(tblSalaries6[[#This Row],[Where do you work]],tblCountries[[Actual]:[Mapping]],2,FALSE)</f>
        <v>USA</v>
      </c>
      <c r="L666" t="s">
        <v>18</v>
      </c>
      <c r="M666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666">
        <v>15</v>
      </c>
    </row>
    <row r="667" spans="2:14" ht="15" customHeight="1">
      <c r="B667" t="s">
        <v>2671</v>
      </c>
      <c r="C667" s="1">
        <v>41055.542974537035</v>
      </c>
      <c r="D667" s="4" t="s">
        <v>777</v>
      </c>
      <c r="E667">
        <v>250000</v>
      </c>
      <c r="F667" t="s">
        <v>40</v>
      </c>
      <c r="G667" s="8">
        <f>tblSalaries6[[#This Row],[clean Salary (in local currency)]]*VLOOKUP(tblSalaries6[[#This Row],[Currency]],tblXrate[],2,FALSE)</f>
        <v>4451.9791718606421</v>
      </c>
      <c r="H667" t="s">
        <v>778</v>
      </c>
      <c r="I667" t="s">
        <v>52</v>
      </c>
      <c r="J667" t="s">
        <v>8</v>
      </c>
      <c r="K667" t="str">
        <f>VLOOKUP(tblSalaries6[[#This Row],[Where do you work]],tblCountries[[Actual]:[Mapping]],2,FALSE)</f>
        <v>India</v>
      </c>
      <c r="L667" t="s">
        <v>18</v>
      </c>
      <c r="M667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5 and 10</v>
      </c>
      <c r="N667">
        <v>5</v>
      </c>
    </row>
    <row r="668" spans="2:14" ht="15" customHeight="1">
      <c r="B668" t="s">
        <v>2672</v>
      </c>
      <c r="C668" s="1">
        <v>41055.543634259258</v>
      </c>
      <c r="D668" s="4">
        <v>470000</v>
      </c>
      <c r="E668">
        <v>470000</v>
      </c>
      <c r="F668" t="s">
        <v>40</v>
      </c>
      <c r="G668" s="8">
        <f>tblSalaries6[[#This Row],[clean Salary (in local currency)]]*VLOOKUP(tblSalaries6[[#This Row],[Currency]],tblXrate[],2,FALSE)</f>
        <v>8369.7208430980063</v>
      </c>
      <c r="H668" t="s">
        <v>356</v>
      </c>
      <c r="I668" t="s">
        <v>356</v>
      </c>
      <c r="J668" t="s">
        <v>8</v>
      </c>
      <c r="K668" t="str">
        <f>VLOOKUP(tblSalaries6[[#This Row],[Where do you work]],tblCountries[[Actual]:[Mapping]],2,FALSE)</f>
        <v>India</v>
      </c>
      <c r="L668" t="s">
        <v>13</v>
      </c>
      <c r="M668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3 and 5</v>
      </c>
      <c r="N668">
        <v>4</v>
      </c>
    </row>
    <row r="669" spans="2:14" ht="15" customHeight="1">
      <c r="B669" t="s">
        <v>2673</v>
      </c>
      <c r="C669" s="1">
        <v>41055.544120370374</v>
      </c>
      <c r="D669" s="4">
        <v>720000</v>
      </c>
      <c r="E669">
        <v>720000</v>
      </c>
      <c r="F669" t="s">
        <v>3951</v>
      </c>
      <c r="G669" s="8">
        <f>tblSalaries6[[#This Row],[clean Salary (in local currency)]]*VLOOKUP(tblSalaries6[[#This Row],[Currency]],tblXrate[],2,FALSE)</f>
        <v>17067.637625607145</v>
      </c>
      <c r="H669" t="s">
        <v>454</v>
      </c>
      <c r="I669" t="s">
        <v>52</v>
      </c>
      <c r="J669" t="s">
        <v>347</v>
      </c>
      <c r="K669" t="str">
        <f>VLOOKUP(tblSalaries6[[#This Row],[Where do you work]],tblCountries[[Actual]:[Mapping]],2,FALSE)</f>
        <v>Philippines</v>
      </c>
      <c r="L669" t="s">
        <v>9</v>
      </c>
      <c r="M669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5 and 10</v>
      </c>
      <c r="N669">
        <v>9</v>
      </c>
    </row>
    <row r="670" spans="2:14" ht="15" customHeight="1">
      <c r="B670" t="s">
        <v>2674</v>
      </c>
      <c r="C670" s="1">
        <v>41055.544421296298</v>
      </c>
      <c r="D670" s="4">
        <v>100000</v>
      </c>
      <c r="E670">
        <v>100000</v>
      </c>
      <c r="F670" t="s">
        <v>82</v>
      </c>
      <c r="G670" s="8">
        <f>tblSalaries6[[#This Row],[clean Salary (in local currency)]]*VLOOKUP(tblSalaries6[[#This Row],[Currency]],tblXrate[],2,FALSE)</f>
        <v>101990.96564026357</v>
      </c>
      <c r="H670" t="s">
        <v>779</v>
      </c>
      <c r="I670" t="s">
        <v>52</v>
      </c>
      <c r="J670" t="s">
        <v>84</v>
      </c>
      <c r="K670" t="str">
        <f>VLOOKUP(tblSalaries6[[#This Row],[Where do you work]],tblCountries[[Actual]:[Mapping]],2,FALSE)</f>
        <v>Australia</v>
      </c>
      <c r="L670" t="s">
        <v>25</v>
      </c>
      <c r="M670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670">
        <v>20</v>
      </c>
    </row>
    <row r="671" spans="2:14" ht="15" customHeight="1">
      <c r="B671" t="s">
        <v>2675</v>
      </c>
      <c r="C671" s="1">
        <v>41055.545173611114</v>
      </c>
      <c r="D671" s="4" t="s">
        <v>780</v>
      </c>
      <c r="E671">
        <v>220000</v>
      </c>
      <c r="F671" t="s">
        <v>40</v>
      </c>
      <c r="G671" s="8">
        <f>tblSalaries6[[#This Row],[clean Salary (in local currency)]]*VLOOKUP(tblSalaries6[[#This Row],[Currency]],tblXrate[],2,FALSE)</f>
        <v>3917.7416712373652</v>
      </c>
      <c r="H671" t="s">
        <v>781</v>
      </c>
      <c r="I671" t="s">
        <v>20</v>
      </c>
      <c r="J671" t="s">
        <v>8</v>
      </c>
      <c r="K671" t="str">
        <f>VLOOKUP(tblSalaries6[[#This Row],[Where do you work]],tblCountries[[Actual]:[Mapping]],2,FALSE)</f>
        <v>India</v>
      </c>
      <c r="L671" t="s">
        <v>18</v>
      </c>
      <c r="M671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Less than 3</v>
      </c>
      <c r="N671">
        <v>3</v>
      </c>
    </row>
    <row r="672" spans="2:14" ht="15" customHeight="1">
      <c r="B672" t="s">
        <v>2676</v>
      </c>
      <c r="C672" s="1">
        <v>41055.547673611109</v>
      </c>
      <c r="D672" s="4">
        <v>52000</v>
      </c>
      <c r="E672">
        <v>52000</v>
      </c>
      <c r="F672" t="s">
        <v>6</v>
      </c>
      <c r="G672" s="8">
        <f>tblSalaries6[[#This Row],[clean Salary (in local currency)]]*VLOOKUP(tblSalaries6[[#This Row],[Currency]],tblXrate[],2,FALSE)</f>
        <v>52000</v>
      </c>
      <c r="H672" t="s">
        <v>782</v>
      </c>
      <c r="I672" t="s">
        <v>67</v>
      </c>
      <c r="J672" t="s">
        <v>15</v>
      </c>
      <c r="K672" t="str">
        <f>VLOOKUP(tblSalaries6[[#This Row],[Where do you work]],tblCountries[[Actual]:[Mapping]],2,FALSE)</f>
        <v>USA</v>
      </c>
      <c r="L672" t="s">
        <v>9</v>
      </c>
      <c r="M672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672">
        <v>18</v>
      </c>
    </row>
    <row r="673" spans="2:14" ht="15" customHeight="1">
      <c r="B673" t="s">
        <v>2677</v>
      </c>
      <c r="C673" s="1">
        <v>41055.549317129633</v>
      </c>
      <c r="D673" s="4" t="s">
        <v>783</v>
      </c>
      <c r="E673">
        <v>260000</v>
      </c>
      <c r="F673" t="s">
        <v>40</v>
      </c>
      <c r="G673" s="8">
        <f>tblSalaries6[[#This Row],[clean Salary (in local currency)]]*VLOOKUP(tblSalaries6[[#This Row],[Currency]],tblXrate[],2,FALSE)</f>
        <v>4630.058338735068</v>
      </c>
      <c r="H673" t="s">
        <v>20</v>
      </c>
      <c r="I673" t="s">
        <v>20</v>
      </c>
      <c r="J673" t="s">
        <v>8</v>
      </c>
      <c r="K673" t="str">
        <f>VLOOKUP(tblSalaries6[[#This Row],[Where do you work]],tblCountries[[Actual]:[Mapping]],2,FALSE)</f>
        <v>India</v>
      </c>
      <c r="L673" t="s">
        <v>9</v>
      </c>
      <c r="M673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Less than 3</v>
      </c>
      <c r="N673">
        <v>2</v>
      </c>
    </row>
    <row r="674" spans="2:14" ht="15" customHeight="1">
      <c r="B674" t="s">
        <v>2678</v>
      </c>
      <c r="C674" s="1">
        <v>41055.550555555557</v>
      </c>
      <c r="D674" s="4" t="s">
        <v>784</v>
      </c>
      <c r="E674">
        <v>120000</v>
      </c>
      <c r="F674" t="s">
        <v>40</v>
      </c>
      <c r="G674" s="8">
        <f>tblSalaries6[[#This Row],[clean Salary (in local currency)]]*VLOOKUP(tblSalaries6[[#This Row],[Currency]],tblXrate[],2,FALSE)</f>
        <v>2136.9500024931081</v>
      </c>
      <c r="H674" t="s">
        <v>153</v>
      </c>
      <c r="I674" t="s">
        <v>20</v>
      </c>
      <c r="J674" t="s">
        <v>8</v>
      </c>
      <c r="K674" t="str">
        <f>VLOOKUP(tblSalaries6[[#This Row],[Where do you work]],tblCountries[[Actual]:[Mapping]],2,FALSE)</f>
        <v>India</v>
      </c>
      <c r="L674" t="s">
        <v>18</v>
      </c>
      <c r="M674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Less than 3</v>
      </c>
      <c r="N674">
        <v>3</v>
      </c>
    </row>
    <row r="675" spans="2:14" ht="15" customHeight="1">
      <c r="B675" t="s">
        <v>2679</v>
      </c>
      <c r="C675" s="1">
        <v>41055.553020833337</v>
      </c>
      <c r="D675" s="4">
        <v>13000</v>
      </c>
      <c r="E675">
        <v>13000</v>
      </c>
      <c r="F675" t="s">
        <v>6</v>
      </c>
      <c r="G675" s="8">
        <f>tblSalaries6[[#This Row],[clean Salary (in local currency)]]*VLOOKUP(tblSalaries6[[#This Row],[Currency]],tblXrate[],2,FALSE)</f>
        <v>13000</v>
      </c>
      <c r="H675" t="s">
        <v>20</v>
      </c>
      <c r="I675" t="s">
        <v>20</v>
      </c>
      <c r="J675" t="s">
        <v>8</v>
      </c>
      <c r="K675" t="str">
        <f>VLOOKUP(tblSalaries6[[#This Row],[Where do you work]],tblCountries[[Actual]:[Mapping]],2,FALSE)</f>
        <v>India</v>
      </c>
      <c r="L675" t="s">
        <v>25</v>
      </c>
      <c r="M675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3 and 5</v>
      </c>
      <c r="N675">
        <v>4</v>
      </c>
    </row>
    <row r="676" spans="2:14" ht="15" customHeight="1">
      <c r="B676" t="s">
        <v>2680</v>
      </c>
      <c r="C676" s="1">
        <v>41055.553888888891</v>
      </c>
      <c r="D676" s="4" t="s">
        <v>785</v>
      </c>
      <c r="E676">
        <v>144000</v>
      </c>
      <c r="F676" t="s">
        <v>40</v>
      </c>
      <c r="G676" s="8">
        <f>tblSalaries6[[#This Row],[clean Salary (in local currency)]]*VLOOKUP(tblSalaries6[[#This Row],[Currency]],tblXrate[],2,FALSE)</f>
        <v>2564.3400029917298</v>
      </c>
      <c r="H676" t="s">
        <v>786</v>
      </c>
      <c r="I676" t="s">
        <v>52</v>
      </c>
      <c r="J676" t="s">
        <v>8</v>
      </c>
      <c r="K676" t="str">
        <f>VLOOKUP(tblSalaries6[[#This Row],[Where do you work]],tblCountries[[Actual]:[Mapping]],2,FALSE)</f>
        <v>India</v>
      </c>
      <c r="L676" t="s">
        <v>18</v>
      </c>
      <c r="M676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5 and 10</v>
      </c>
      <c r="N676">
        <v>7</v>
      </c>
    </row>
    <row r="677" spans="2:14" ht="15" customHeight="1">
      <c r="B677" t="s">
        <v>2681</v>
      </c>
      <c r="C677" s="1">
        <v>41055.554201388892</v>
      </c>
      <c r="D677" s="4" t="s">
        <v>787</v>
      </c>
      <c r="E677">
        <v>1150000</v>
      </c>
      <c r="F677" t="s">
        <v>40</v>
      </c>
      <c r="G677" s="8">
        <f>tblSalaries6[[#This Row],[clean Salary (in local currency)]]*VLOOKUP(tblSalaries6[[#This Row],[Currency]],tblXrate[],2,FALSE)</f>
        <v>20479.104190558952</v>
      </c>
      <c r="H677" t="s">
        <v>788</v>
      </c>
      <c r="I677" t="s">
        <v>52</v>
      </c>
      <c r="J677" t="s">
        <v>8</v>
      </c>
      <c r="K677" t="str">
        <f>VLOOKUP(tblSalaries6[[#This Row],[Where do you work]],tblCountries[[Actual]:[Mapping]],2,FALSE)</f>
        <v>India</v>
      </c>
      <c r="L677" t="s">
        <v>18</v>
      </c>
      <c r="M677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5 and 10</v>
      </c>
      <c r="N677">
        <v>7</v>
      </c>
    </row>
    <row r="678" spans="2:14" ht="15" customHeight="1">
      <c r="B678" t="s">
        <v>2682</v>
      </c>
      <c r="C678" s="1">
        <v>41055.554537037038</v>
      </c>
      <c r="D678" s="4" t="s">
        <v>789</v>
      </c>
      <c r="E678">
        <v>33500</v>
      </c>
      <c r="F678" t="s">
        <v>6</v>
      </c>
      <c r="G678" s="8">
        <f>tblSalaries6[[#This Row],[clean Salary (in local currency)]]*VLOOKUP(tblSalaries6[[#This Row],[Currency]],tblXrate[],2,FALSE)</f>
        <v>33500</v>
      </c>
      <c r="H678" t="s">
        <v>790</v>
      </c>
      <c r="I678" t="s">
        <v>310</v>
      </c>
      <c r="J678" t="s">
        <v>359</v>
      </c>
      <c r="K678" t="str">
        <f>VLOOKUP(tblSalaries6[[#This Row],[Where do you work]],tblCountries[[Actual]:[Mapping]],2,FALSE)</f>
        <v>Dubai</v>
      </c>
      <c r="L678" t="s">
        <v>25</v>
      </c>
      <c r="M678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678">
        <v>10</v>
      </c>
    </row>
    <row r="679" spans="2:14" ht="15" customHeight="1">
      <c r="B679" t="s">
        <v>2683</v>
      </c>
      <c r="C679" s="1">
        <v>41055.555347222224</v>
      </c>
      <c r="D679" s="4">
        <v>50000</v>
      </c>
      <c r="E679">
        <v>50000</v>
      </c>
      <c r="F679" t="s">
        <v>6</v>
      </c>
      <c r="G679" s="8">
        <f>tblSalaries6[[#This Row],[clean Salary (in local currency)]]*VLOOKUP(tblSalaries6[[#This Row],[Currency]],tblXrate[],2,FALSE)</f>
        <v>50000</v>
      </c>
      <c r="H679" t="s">
        <v>791</v>
      </c>
      <c r="I679" t="s">
        <v>52</v>
      </c>
      <c r="J679" t="s">
        <v>8</v>
      </c>
      <c r="K679" t="str">
        <f>VLOOKUP(tblSalaries6[[#This Row],[Where do you work]],tblCountries[[Actual]:[Mapping]],2,FALSE)</f>
        <v>India</v>
      </c>
      <c r="L679" t="s">
        <v>18</v>
      </c>
      <c r="M679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679">
        <v>20</v>
      </c>
    </row>
    <row r="680" spans="2:14" ht="15" customHeight="1">
      <c r="B680" t="s">
        <v>2684</v>
      </c>
      <c r="C680" s="1">
        <v>41055.557442129626</v>
      </c>
      <c r="D680" s="4">
        <v>300000</v>
      </c>
      <c r="E680">
        <v>300000</v>
      </c>
      <c r="F680" t="s">
        <v>40</v>
      </c>
      <c r="G680" s="8">
        <f>tblSalaries6[[#This Row],[clean Salary (in local currency)]]*VLOOKUP(tblSalaries6[[#This Row],[Currency]],tblXrate[],2,FALSE)</f>
        <v>5342.3750062327708</v>
      </c>
      <c r="H680" t="s">
        <v>792</v>
      </c>
      <c r="I680" t="s">
        <v>52</v>
      </c>
      <c r="J680" t="s">
        <v>8</v>
      </c>
      <c r="K680" t="str">
        <f>VLOOKUP(tblSalaries6[[#This Row],[Where do you work]],tblCountries[[Actual]:[Mapping]],2,FALSE)</f>
        <v>India</v>
      </c>
      <c r="L680" t="s">
        <v>18</v>
      </c>
      <c r="M680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Less than 3</v>
      </c>
      <c r="N680">
        <v>3</v>
      </c>
    </row>
    <row r="681" spans="2:14" ht="15" customHeight="1">
      <c r="B681" t="s">
        <v>2685</v>
      </c>
      <c r="C681" s="1">
        <v>41055.558391203704</v>
      </c>
      <c r="D681" s="4" t="s">
        <v>793</v>
      </c>
      <c r="E681">
        <v>648000</v>
      </c>
      <c r="F681" t="s">
        <v>40</v>
      </c>
      <c r="G681" s="8">
        <f>tblSalaries6[[#This Row],[clean Salary (in local currency)]]*VLOOKUP(tblSalaries6[[#This Row],[Currency]],tblXrate[],2,FALSE)</f>
        <v>11539.530013462785</v>
      </c>
      <c r="H681" t="s">
        <v>794</v>
      </c>
      <c r="I681" t="s">
        <v>20</v>
      </c>
      <c r="J681" t="s">
        <v>8</v>
      </c>
      <c r="K681" t="str">
        <f>VLOOKUP(tblSalaries6[[#This Row],[Where do you work]],tblCountries[[Actual]:[Mapping]],2,FALSE)</f>
        <v>India</v>
      </c>
      <c r="L681" t="s">
        <v>13</v>
      </c>
      <c r="M681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Less than 3</v>
      </c>
      <c r="N681">
        <v>2</v>
      </c>
    </row>
    <row r="682" spans="2:14" ht="15" customHeight="1">
      <c r="B682" t="s">
        <v>2686</v>
      </c>
      <c r="C682" s="1">
        <v>41055.558495370373</v>
      </c>
      <c r="D682" s="4">
        <v>7000</v>
      </c>
      <c r="E682">
        <v>7000</v>
      </c>
      <c r="F682" t="s">
        <v>6</v>
      </c>
      <c r="G682" s="8">
        <f>tblSalaries6[[#This Row],[clean Salary (in local currency)]]*VLOOKUP(tblSalaries6[[#This Row],[Currency]],tblXrate[],2,FALSE)</f>
        <v>7000</v>
      </c>
      <c r="H682" t="s">
        <v>795</v>
      </c>
      <c r="I682" t="s">
        <v>52</v>
      </c>
      <c r="J682" t="s">
        <v>8</v>
      </c>
      <c r="K682" t="str">
        <f>VLOOKUP(tblSalaries6[[#This Row],[Where do you work]],tblCountries[[Actual]:[Mapping]],2,FALSE)</f>
        <v>India</v>
      </c>
      <c r="L682" t="s">
        <v>9</v>
      </c>
      <c r="M682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682">
        <v>23</v>
      </c>
    </row>
    <row r="683" spans="2:14" ht="15" customHeight="1">
      <c r="B683" t="s">
        <v>2687</v>
      </c>
      <c r="C683" s="1">
        <v>41055.558749999997</v>
      </c>
      <c r="D683" s="4">
        <v>380000</v>
      </c>
      <c r="E683">
        <v>380000</v>
      </c>
      <c r="F683" t="s">
        <v>40</v>
      </c>
      <c r="G683" s="8">
        <f>tblSalaries6[[#This Row],[clean Salary (in local currency)]]*VLOOKUP(tblSalaries6[[#This Row],[Currency]],tblXrate[],2,FALSE)</f>
        <v>6767.0083412281756</v>
      </c>
      <c r="H683" t="s">
        <v>796</v>
      </c>
      <c r="I683" t="s">
        <v>3999</v>
      </c>
      <c r="J683" t="s">
        <v>8</v>
      </c>
      <c r="K683" t="str">
        <f>VLOOKUP(tblSalaries6[[#This Row],[Where do you work]],tblCountries[[Actual]:[Mapping]],2,FALSE)</f>
        <v>India</v>
      </c>
      <c r="L683" t="s">
        <v>18</v>
      </c>
      <c r="M683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5 and 10</v>
      </c>
      <c r="N683">
        <v>6</v>
      </c>
    </row>
    <row r="684" spans="2:14" ht="15" customHeight="1">
      <c r="B684" t="s">
        <v>2688</v>
      </c>
      <c r="C684" s="1">
        <v>41055.561944444446</v>
      </c>
      <c r="D684" s="4" t="s">
        <v>797</v>
      </c>
      <c r="E684">
        <v>3000</v>
      </c>
      <c r="F684" t="s">
        <v>6</v>
      </c>
      <c r="G684" s="8">
        <f>tblSalaries6[[#This Row],[clean Salary (in local currency)]]*VLOOKUP(tblSalaries6[[#This Row],[Currency]],tblXrate[],2,FALSE)</f>
        <v>3000</v>
      </c>
      <c r="H684" t="s">
        <v>798</v>
      </c>
      <c r="I684" t="s">
        <v>356</v>
      </c>
      <c r="J684" t="s">
        <v>799</v>
      </c>
      <c r="K684" t="str">
        <f>VLOOKUP(tblSalaries6[[#This Row],[Where do you work]],tblCountries[[Actual]:[Mapping]],2,FALSE)</f>
        <v>Cambodia</v>
      </c>
      <c r="L684" t="s">
        <v>18</v>
      </c>
      <c r="M684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Less than 3</v>
      </c>
      <c r="N684">
        <v>2</v>
      </c>
    </row>
    <row r="685" spans="2:14" ht="15" customHeight="1">
      <c r="B685" t="s">
        <v>2689</v>
      </c>
      <c r="C685" s="1">
        <v>41055.562210648146</v>
      </c>
      <c r="D685" s="4" t="s">
        <v>800</v>
      </c>
      <c r="E685">
        <v>250000</v>
      </c>
      <c r="F685" t="s">
        <v>40</v>
      </c>
      <c r="G685" s="8">
        <f>tblSalaries6[[#This Row],[clean Salary (in local currency)]]*VLOOKUP(tblSalaries6[[#This Row],[Currency]],tblXrate[],2,FALSE)</f>
        <v>4451.9791718606421</v>
      </c>
      <c r="H685" t="s">
        <v>801</v>
      </c>
      <c r="I685" t="s">
        <v>3999</v>
      </c>
      <c r="J685" t="s">
        <v>8</v>
      </c>
      <c r="K685" t="str">
        <f>VLOOKUP(tblSalaries6[[#This Row],[Where do you work]],tblCountries[[Actual]:[Mapping]],2,FALSE)</f>
        <v>India</v>
      </c>
      <c r="L685" t="s">
        <v>13</v>
      </c>
      <c r="M685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3 and 5</v>
      </c>
      <c r="N685">
        <v>4</v>
      </c>
    </row>
    <row r="686" spans="2:14" ht="15" customHeight="1">
      <c r="B686" t="s">
        <v>2690</v>
      </c>
      <c r="C686" s="1">
        <v>41055.563425925924</v>
      </c>
      <c r="D686" s="4" t="s">
        <v>802</v>
      </c>
      <c r="E686">
        <v>150000</v>
      </c>
      <c r="F686" t="s">
        <v>40</v>
      </c>
      <c r="G686" s="8">
        <f>tblSalaries6[[#This Row],[clean Salary (in local currency)]]*VLOOKUP(tblSalaries6[[#This Row],[Currency]],tblXrate[],2,FALSE)</f>
        <v>2671.1875031163854</v>
      </c>
      <c r="H686" t="s">
        <v>803</v>
      </c>
      <c r="I686" t="s">
        <v>4001</v>
      </c>
      <c r="J686" t="s">
        <v>8</v>
      </c>
      <c r="K686" t="str">
        <f>VLOOKUP(tblSalaries6[[#This Row],[Where do you work]],tblCountries[[Actual]:[Mapping]],2,FALSE)</f>
        <v>India</v>
      </c>
      <c r="L686" t="s">
        <v>9</v>
      </c>
      <c r="M686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3 and 5</v>
      </c>
      <c r="N686">
        <v>4.5</v>
      </c>
    </row>
    <row r="687" spans="2:14" ht="15" customHeight="1">
      <c r="B687" t="s">
        <v>2691</v>
      </c>
      <c r="C687" s="1">
        <v>41055.567939814813</v>
      </c>
      <c r="D687" s="4">
        <v>278400</v>
      </c>
      <c r="E687">
        <v>278400</v>
      </c>
      <c r="F687" t="s">
        <v>40</v>
      </c>
      <c r="G687" s="8">
        <f>tblSalaries6[[#This Row],[clean Salary (in local currency)]]*VLOOKUP(tblSalaries6[[#This Row],[Currency]],tblXrate[],2,FALSE)</f>
        <v>4957.7240057840108</v>
      </c>
      <c r="H687" t="s">
        <v>804</v>
      </c>
      <c r="I687" t="s">
        <v>52</v>
      </c>
      <c r="J687" t="s">
        <v>8</v>
      </c>
      <c r="K687" t="str">
        <f>VLOOKUP(tblSalaries6[[#This Row],[Where do you work]],tblCountries[[Actual]:[Mapping]],2,FALSE)</f>
        <v>India</v>
      </c>
      <c r="L687" t="s">
        <v>9</v>
      </c>
      <c r="M687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5 and 10</v>
      </c>
      <c r="N687">
        <v>5</v>
      </c>
    </row>
    <row r="688" spans="2:14" ht="15" customHeight="1">
      <c r="B688" t="s">
        <v>2692</v>
      </c>
      <c r="C688" s="1">
        <v>41055.571076388886</v>
      </c>
      <c r="D688" s="4">
        <v>180000</v>
      </c>
      <c r="E688">
        <v>180000</v>
      </c>
      <c r="F688" t="s">
        <v>40</v>
      </c>
      <c r="G688" s="8">
        <f>tblSalaries6[[#This Row],[clean Salary (in local currency)]]*VLOOKUP(tblSalaries6[[#This Row],[Currency]],tblXrate[],2,FALSE)</f>
        <v>3205.4250037396623</v>
      </c>
      <c r="H688" t="s">
        <v>805</v>
      </c>
      <c r="I688" t="s">
        <v>310</v>
      </c>
      <c r="J688" t="s">
        <v>8</v>
      </c>
      <c r="K688" t="str">
        <f>VLOOKUP(tblSalaries6[[#This Row],[Where do you work]],tblCountries[[Actual]:[Mapping]],2,FALSE)</f>
        <v>India</v>
      </c>
      <c r="L688" t="s">
        <v>18</v>
      </c>
      <c r="M688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688">
        <v>14</v>
      </c>
    </row>
    <row r="689" spans="2:14" ht="15" customHeight="1">
      <c r="B689" t="s">
        <v>2693</v>
      </c>
      <c r="C689" s="1">
        <v>41055.571504629632</v>
      </c>
      <c r="D689" s="4">
        <v>800000</v>
      </c>
      <c r="E689">
        <v>800000</v>
      </c>
      <c r="F689" t="s">
        <v>40</v>
      </c>
      <c r="G689" s="8">
        <f>tblSalaries6[[#This Row],[clean Salary (in local currency)]]*VLOOKUP(tblSalaries6[[#This Row],[Currency]],tblXrate[],2,FALSE)</f>
        <v>14246.333349954055</v>
      </c>
      <c r="H689" t="s">
        <v>52</v>
      </c>
      <c r="I689" t="s">
        <v>52</v>
      </c>
      <c r="J689" t="s">
        <v>8</v>
      </c>
      <c r="K689" t="str">
        <f>VLOOKUP(tblSalaries6[[#This Row],[Where do you work]],tblCountries[[Actual]:[Mapping]],2,FALSE)</f>
        <v>India</v>
      </c>
      <c r="L689" t="s">
        <v>9</v>
      </c>
      <c r="M689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5 and 10</v>
      </c>
      <c r="N689">
        <v>7</v>
      </c>
    </row>
    <row r="690" spans="2:14" ht="15" customHeight="1">
      <c r="B690" t="s">
        <v>2694</v>
      </c>
      <c r="C690" s="1">
        <v>41055.572835648149</v>
      </c>
      <c r="D690" s="4" t="s">
        <v>806</v>
      </c>
      <c r="E690">
        <v>300000</v>
      </c>
      <c r="F690" t="s">
        <v>40</v>
      </c>
      <c r="G690" s="8">
        <f>tblSalaries6[[#This Row],[clean Salary (in local currency)]]*VLOOKUP(tblSalaries6[[#This Row],[Currency]],tblXrate[],2,FALSE)</f>
        <v>5342.3750062327708</v>
      </c>
      <c r="H690" t="s">
        <v>20</v>
      </c>
      <c r="I690" t="s">
        <v>20</v>
      </c>
      <c r="J690" t="s">
        <v>8</v>
      </c>
      <c r="K690" t="str">
        <f>VLOOKUP(tblSalaries6[[#This Row],[Where do you work]],tblCountries[[Actual]:[Mapping]],2,FALSE)</f>
        <v>India</v>
      </c>
      <c r="L690" t="s">
        <v>13</v>
      </c>
      <c r="M690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5 and 10</v>
      </c>
      <c r="N690">
        <v>7</v>
      </c>
    </row>
    <row r="691" spans="2:14" ht="15" customHeight="1">
      <c r="B691" t="s">
        <v>2695</v>
      </c>
      <c r="C691" s="1">
        <v>41055.574212962965</v>
      </c>
      <c r="D691" s="4" t="s">
        <v>807</v>
      </c>
      <c r="E691">
        <v>370000</v>
      </c>
      <c r="F691" t="s">
        <v>40</v>
      </c>
      <c r="G691" s="8">
        <f>tblSalaries6[[#This Row],[clean Salary (in local currency)]]*VLOOKUP(tblSalaries6[[#This Row],[Currency]],tblXrate[],2,FALSE)</f>
        <v>6588.9291743537506</v>
      </c>
      <c r="H691" t="s">
        <v>386</v>
      </c>
      <c r="I691" t="s">
        <v>20</v>
      </c>
      <c r="J691" t="s">
        <v>8</v>
      </c>
      <c r="K691" t="str">
        <f>VLOOKUP(tblSalaries6[[#This Row],[Where do you work]],tblCountries[[Actual]:[Mapping]],2,FALSE)</f>
        <v>India</v>
      </c>
      <c r="L691" t="s">
        <v>13</v>
      </c>
      <c r="M691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Less than 3</v>
      </c>
      <c r="N691">
        <v>2</v>
      </c>
    </row>
    <row r="692" spans="2:14" ht="15" customHeight="1">
      <c r="B692" t="s">
        <v>2696</v>
      </c>
      <c r="C692" s="1">
        <v>41055.574374999997</v>
      </c>
      <c r="D692" s="4" t="s">
        <v>807</v>
      </c>
      <c r="E692">
        <v>370000</v>
      </c>
      <c r="F692" t="s">
        <v>40</v>
      </c>
      <c r="G692" s="8">
        <f>tblSalaries6[[#This Row],[clean Salary (in local currency)]]*VLOOKUP(tblSalaries6[[#This Row],[Currency]],tblXrate[],2,FALSE)</f>
        <v>6588.9291743537506</v>
      </c>
      <c r="H692" t="s">
        <v>386</v>
      </c>
      <c r="I692" t="s">
        <v>20</v>
      </c>
      <c r="J692" t="s">
        <v>8</v>
      </c>
      <c r="K692" t="str">
        <f>VLOOKUP(tblSalaries6[[#This Row],[Where do you work]],tblCountries[[Actual]:[Mapping]],2,FALSE)</f>
        <v>India</v>
      </c>
      <c r="L692" t="s">
        <v>13</v>
      </c>
      <c r="M692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Less than 3</v>
      </c>
      <c r="N692">
        <v>2</v>
      </c>
    </row>
    <row r="693" spans="2:14" ht="15" customHeight="1">
      <c r="B693" t="s">
        <v>2697</v>
      </c>
      <c r="C693" s="1">
        <v>41055.576319444444</v>
      </c>
      <c r="D693" s="4">
        <v>35000</v>
      </c>
      <c r="E693">
        <v>35000</v>
      </c>
      <c r="F693" t="s">
        <v>6</v>
      </c>
      <c r="G693" s="8">
        <f>tblSalaries6[[#This Row],[clean Salary (in local currency)]]*VLOOKUP(tblSalaries6[[#This Row],[Currency]],tblXrate[],2,FALSE)</f>
        <v>35000</v>
      </c>
      <c r="H693" t="s">
        <v>660</v>
      </c>
      <c r="I693" t="s">
        <v>67</v>
      </c>
      <c r="J693" t="s">
        <v>15</v>
      </c>
      <c r="K693" t="str">
        <f>VLOOKUP(tblSalaries6[[#This Row],[Where do you work]],tblCountries[[Actual]:[Mapping]],2,FALSE)</f>
        <v>USA</v>
      </c>
      <c r="L693" t="s">
        <v>9</v>
      </c>
      <c r="M693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693">
        <v>10</v>
      </c>
    </row>
    <row r="694" spans="2:14" ht="15" customHeight="1">
      <c r="B694" t="s">
        <v>2698</v>
      </c>
      <c r="C694" s="1">
        <v>41055.581377314818</v>
      </c>
      <c r="D694" s="4">
        <v>720000</v>
      </c>
      <c r="E694">
        <v>720000</v>
      </c>
      <c r="F694" t="s">
        <v>40</v>
      </c>
      <c r="G694" s="8">
        <f>tblSalaries6[[#This Row],[clean Salary (in local currency)]]*VLOOKUP(tblSalaries6[[#This Row],[Currency]],tblXrate[],2,FALSE)</f>
        <v>12821.700014958649</v>
      </c>
      <c r="H694" t="s">
        <v>808</v>
      </c>
      <c r="I694" t="s">
        <v>310</v>
      </c>
      <c r="J694" t="s">
        <v>8</v>
      </c>
      <c r="K694" t="str">
        <f>VLOOKUP(tblSalaries6[[#This Row],[Where do you work]],tblCountries[[Actual]:[Mapping]],2,FALSE)</f>
        <v>India</v>
      </c>
      <c r="L694" t="s">
        <v>9</v>
      </c>
      <c r="M694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3 and 5</v>
      </c>
      <c r="N694">
        <v>4</v>
      </c>
    </row>
    <row r="695" spans="2:14" ht="15" customHeight="1">
      <c r="B695" t="s">
        <v>2699</v>
      </c>
      <c r="C695" s="1">
        <v>41055.584027777775</v>
      </c>
      <c r="D695" s="4">
        <v>600000</v>
      </c>
      <c r="E695">
        <v>600000</v>
      </c>
      <c r="F695" t="s">
        <v>40</v>
      </c>
      <c r="G695" s="8">
        <f>tblSalaries6[[#This Row],[clean Salary (in local currency)]]*VLOOKUP(tblSalaries6[[#This Row],[Currency]],tblXrate[],2,FALSE)</f>
        <v>10684.750012465542</v>
      </c>
      <c r="H695" t="s">
        <v>809</v>
      </c>
      <c r="I695" t="s">
        <v>52</v>
      </c>
      <c r="J695" t="s">
        <v>8</v>
      </c>
      <c r="K695" t="str">
        <f>VLOOKUP(tblSalaries6[[#This Row],[Where do you work]],tblCountries[[Actual]:[Mapping]],2,FALSE)</f>
        <v>India</v>
      </c>
      <c r="L695" t="s">
        <v>25</v>
      </c>
      <c r="M695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Less than 3</v>
      </c>
      <c r="N695">
        <v>2</v>
      </c>
    </row>
    <row r="696" spans="2:14" ht="15" customHeight="1">
      <c r="B696" t="s">
        <v>2700</v>
      </c>
      <c r="C696" s="1">
        <v>41055.584131944444</v>
      </c>
      <c r="D696" s="4">
        <v>10000</v>
      </c>
      <c r="E696">
        <v>10000</v>
      </c>
      <c r="F696" t="s">
        <v>6</v>
      </c>
      <c r="G696" s="8">
        <f>tblSalaries6[[#This Row],[clean Salary (in local currency)]]*VLOOKUP(tblSalaries6[[#This Row],[Currency]],tblXrate[],2,FALSE)</f>
        <v>10000</v>
      </c>
      <c r="H696" t="s">
        <v>749</v>
      </c>
      <c r="I696" t="s">
        <v>52</v>
      </c>
      <c r="J696" t="s">
        <v>8</v>
      </c>
      <c r="K696" t="str">
        <f>VLOOKUP(tblSalaries6[[#This Row],[Where do you work]],tblCountries[[Actual]:[Mapping]],2,FALSE)</f>
        <v>India</v>
      </c>
      <c r="L696" t="s">
        <v>9</v>
      </c>
      <c r="M696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Less than 3</v>
      </c>
      <c r="N696">
        <v>2</v>
      </c>
    </row>
    <row r="697" spans="2:14" ht="15" customHeight="1">
      <c r="B697" t="s">
        <v>2701</v>
      </c>
      <c r="C697" s="1">
        <v>41055.586516203701</v>
      </c>
      <c r="D697" s="4" t="s">
        <v>810</v>
      </c>
      <c r="E697">
        <v>120000</v>
      </c>
      <c r="F697" t="s">
        <v>40</v>
      </c>
      <c r="G697" s="8">
        <f>tblSalaries6[[#This Row],[clean Salary (in local currency)]]*VLOOKUP(tblSalaries6[[#This Row],[Currency]],tblXrate[],2,FALSE)</f>
        <v>2136.9500024931081</v>
      </c>
      <c r="H697" t="s">
        <v>811</v>
      </c>
      <c r="I697" t="s">
        <v>20</v>
      </c>
      <c r="J697" t="s">
        <v>8</v>
      </c>
      <c r="K697" t="str">
        <f>VLOOKUP(tblSalaries6[[#This Row],[Where do you work]],tblCountries[[Actual]:[Mapping]],2,FALSE)</f>
        <v>India</v>
      </c>
      <c r="L697" t="s">
        <v>25</v>
      </c>
      <c r="M697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Less than 3</v>
      </c>
      <c r="N697">
        <v>0</v>
      </c>
    </row>
    <row r="698" spans="2:14" ht="15" customHeight="1">
      <c r="B698" t="s">
        <v>2702</v>
      </c>
      <c r="C698" s="1">
        <v>41055.590868055559</v>
      </c>
      <c r="D698" s="4" t="s">
        <v>812</v>
      </c>
      <c r="E698">
        <v>480000</v>
      </c>
      <c r="F698" t="s">
        <v>40</v>
      </c>
      <c r="G698" s="8">
        <f>tblSalaries6[[#This Row],[clean Salary (in local currency)]]*VLOOKUP(tblSalaries6[[#This Row],[Currency]],tblXrate[],2,FALSE)</f>
        <v>8547.8000099724322</v>
      </c>
      <c r="H698" t="s">
        <v>207</v>
      </c>
      <c r="I698" t="s">
        <v>20</v>
      </c>
      <c r="J698" t="s">
        <v>8</v>
      </c>
      <c r="K698" t="str">
        <f>VLOOKUP(tblSalaries6[[#This Row],[Where do you work]],tblCountries[[Actual]:[Mapping]],2,FALSE)</f>
        <v>India</v>
      </c>
      <c r="L698" t="s">
        <v>9</v>
      </c>
      <c r="M698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3 and 5</v>
      </c>
      <c r="N698">
        <v>4</v>
      </c>
    </row>
    <row r="699" spans="2:14" ht="15" customHeight="1">
      <c r="B699" t="s">
        <v>2703</v>
      </c>
      <c r="C699" s="1">
        <v>41055.591574074075</v>
      </c>
      <c r="D699" s="4" t="s">
        <v>813</v>
      </c>
      <c r="E699">
        <v>450000</v>
      </c>
      <c r="F699" t="s">
        <v>40</v>
      </c>
      <c r="G699" s="8">
        <f>tblSalaries6[[#This Row],[clean Salary (in local currency)]]*VLOOKUP(tblSalaries6[[#This Row],[Currency]],tblXrate[],2,FALSE)</f>
        <v>8013.5625093491553</v>
      </c>
      <c r="H699" t="s">
        <v>153</v>
      </c>
      <c r="I699" t="s">
        <v>20</v>
      </c>
      <c r="J699" t="s">
        <v>8</v>
      </c>
      <c r="K699" t="str">
        <f>VLOOKUP(tblSalaries6[[#This Row],[Where do you work]],tblCountries[[Actual]:[Mapping]],2,FALSE)</f>
        <v>India</v>
      </c>
      <c r="L699" t="s">
        <v>13</v>
      </c>
      <c r="M699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5 and 10</v>
      </c>
      <c r="N699">
        <v>8</v>
      </c>
    </row>
    <row r="700" spans="2:14" ht="15" customHeight="1">
      <c r="B700" t="s">
        <v>2704</v>
      </c>
      <c r="C700" s="1">
        <v>41055.593460648146</v>
      </c>
      <c r="D700" s="4">
        <v>400000</v>
      </c>
      <c r="E700">
        <v>400000</v>
      </c>
      <c r="F700" t="s">
        <v>40</v>
      </c>
      <c r="G700" s="8">
        <f>tblSalaries6[[#This Row],[clean Salary (in local currency)]]*VLOOKUP(tblSalaries6[[#This Row],[Currency]],tblXrate[],2,FALSE)</f>
        <v>7123.1666749770275</v>
      </c>
      <c r="H700" t="s">
        <v>356</v>
      </c>
      <c r="I700" t="s">
        <v>356</v>
      </c>
      <c r="J700" t="s">
        <v>8</v>
      </c>
      <c r="K700" t="str">
        <f>VLOOKUP(tblSalaries6[[#This Row],[Where do you work]],tblCountries[[Actual]:[Mapping]],2,FALSE)</f>
        <v>India</v>
      </c>
      <c r="L700" t="s">
        <v>9</v>
      </c>
      <c r="M700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Less than 3</v>
      </c>
      <c r="N700">
        <v>0</v>
      </c>
    </row>
    <row r="701" spans="2:14" ht="15" customHeight="1">
      <c r="B701" t="s">
        <v>2705</v>
      </c>
      <c r="C701" s="1">
        <v>41055.594606481478</v>
      </c>
      <c r="D701" s="4" t="s">
        <v>814</v>
      </c>
      <c r="E701">
        <v>2300000</v>
      </c>
      <c r="F701" t="s">
        <v>40</v>
      </c>
      <c r="G701" s="8">
        <f>tblSalaries6[[#This Row],[clean Salary (in local currency)]]*VLOOKUP(tblSalaries6[[#This Row],[Currency]],tblXrate[],2,FALSE)</f>
        <v>40958.208381117904</v>
      </c>
      <c r="H701" t="s">
        <v>256</v>
      </c>
      <c r="I701" t="s">
        <v>20</v>
      </c>
      <c r="J701" t="s">
        <v>8</v>
      </c>
      <c r="K701" t="str">
        <f>VLOOKUP(tblSalaries6[[#This Row],[Where do you work]],tblCountries[[Actual]:[Mapping]],2,FALSE)</f>
        <v>India</v>
      </c>
      <c r="L701" t="s">
        <v>13</v>
      </c>
      <c r="M701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5 and 10</v>
      </c>
      <c r="N701">
        <v>5</v>
      </c>
    </row>
    <row r="702" spans="2:14" ht="15" customHeight="1">
      <c r="B702" t="s">
        <v>2706</v>
      </c>
      <c r="C702" s="1">
        <v>41055.595960648148</v>
      </c>
      <c r="D702" s="4">
        <v>636000</v>
      </c>
      <c r="E702">
        <v>636000</v>
      </c>
      <c r="F702" t="s">
        <v>40</v>
      </c>
      <c r="G702" s="8">
        <f>tblSalaries6[[#This Row],[clean Salary (in local currency)]]*VLOOKUP(tblSalaries6[[#This Row],[Currency]],tblXrate[],2,FALSE)</f>
        <v>11325.835013213473</v>
      </c>
      <c r="H702" t="s">
        <v>815</v>
      </c>
      <c r="I702" t="s">
        <v>52</v>
      </c>
      <c r="J702" t="s">
        <v>8</v>
      </c>
      <c r="K702" t="str">
        <f>VLOOKUP(tblSalaries6[[#This Row],[Where do you work]],tblCountries[[Actual]:[Mapping]],2,FALSE)</f>
        <v>India</v>
      </c>
      <c r="L702" t="s">
        <v>9</v>
      </c>
      <c r="M702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Less than 3</v>
      </c>
      <c r="N702">
        <v>2</v>
      </c>
    </row>
    <row r="703" spans="2:14" ht="15" customHeight="1">
      <c r="B703" t="s">
        <v>2707</v>
      </c>
      <c r="C703" s="1">
        <v>41055.597488425927</v>
      </c>
      <c r="D703" s="4" t="s">
        <v>816</v>
      </c>
      <c r="E703">
        <v>15000</v>
      </c>
      <c r="F703" t="s">
        <v>6</v>
      </c>
      <c r="G703" s="8">
        <f>tblSalaries6[[#This Row],[clean Salary (in local currency)]]*VLOOKUP(tblSalaries6[[#This Row],[Currency]],tblXrate[],2,FALSE)</f>
        <v>15000</v>
      </c>
      <c r="H703" t="s">
        <v>817</v>
      </c>
      <c r="I703" t="s">
        <v>310</v>
      </c>
      <c r="J703" t="s">
        <v>818</v>
      </c>
      <c r="K703" t="str">
        <f>VLOOKUP(tblSalaries6[[#This Row],[Where do you work]],tblCountries[[Actual]:[Mapping]],2,FALSE)</f>
        <v>Lithuania</v>
      </c>
      <c r="L703" t="s">
        <v>9</v>
      </c>
      <c r="M703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Less than 3</v>
      </c>
      <c r="N703">
        <v>2</v>
      </c>
    </row>
    <row r="704" spans="2:14" ht="15" customHeight="1">
      <c r="B704" t="s">
        <v>2708</v>
      </c>
      <c r="C704" s="1">
        <v>41055.598668981482</v>
      </c>
      <c r="D704" s="4">
        <v>1000</v>
      </c>
      <c r="E704">
        <v>12000</v>
      </c>
      <c r="F704" t="s">
        <v>6</v>
      </c>
      <c r="G704" s="8">
        <f>tblSalaries6[[#This Row],[clean Salary (in local currency)]]*VLOOKUP(tblSalaries6[[#This Row],[Currency]],tblXrate[],2,FALSE)</f>
        <v>12000</v>
      </c>
      <c r="H704" t="s">
        <v>819</v>
      </c>
      <c r="I704" t="s">
        <v>20</v>
      </c>
      <c r="J704" t="s">
        <v>820</v>
      </c>
      <c r="K704" t="str">
        <f>VLOOKUP(tblSalaries6[[#This Row],[Where do you work]],tblCountries[[Actual]:[Mapping]],2,FALSE)</f>
        <v>UAE</v>
      </c>
      <c r="L704" t="s">
        <v>9</v>
      </c>
      <c r="M704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704">
        <v>12</v>
      </c>
    </row>
    <row r="705" spans="2:14" ht="15" customHeight="1">
      <c r="B705" t="s">
        <v>2709</v>
      </c>
      <c r="C705" s="1">
        <v>41055.599861111114</v>
      </c>
      <c r="D705" s="4">
        <v>500000</v>
      </c>
      <c r="E705">
        <v>500000</v>
      </c>
      <c r="F705" t="s">
        <v>40</v>
      </c>
      <c r="G705" s="8">
        <f>tblSalaries6[[#This Row],[clean Salary (in local currency)]]*VLOOKUP(tblSalaries6[[#This Row],[Currency]],tblXrate[],2,FALSE)</f>
        <v>8903.9583437212841</v>
      </c>
      <c r="H705" t="s">
        <v>821</v>
      </c>
      <c r="I705" t="s">
        <v>3999</v>
      </c>
      <c r="J705" t="s">
        <v>8</v>
      </c>
      <c r="K705" t="str">
        <f>VLOOKUP(tblSalaries6[[#This Row],[Where do you work]],tblCountries[[Actual]:[Mapping]],2,FALSE)</f>
        <v>India</v>
      </c>
      <c r="L705" t="s">
        <v>18</v>
      </c>
      <c r="M705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Less than 3</v>
      </c>
      <c r="N705">
        <v>1</v>
      </c>
    </row>
    <row r="706" spans="2:14" ht="15" customHeight="1">
      <c r="B706" t="s">
        <v>2710</v>
      </c>
      <c r="C706" s="1">
        <v>41055.606377314813</v>
      </c>
      <c r="D706" s="4">
        <v>500000</v>
      </c>
      <c r="E706">
        <v>500000</v>
      </c>
      <c r="F706" t="s">
        <v>40</v>
      </c>
      <c r="G706" s="8">
        <f>tblSalaries6[[#This Row],[clean Salary (in local currency)]]*VLOOKUP(tblSalaries6[[#This Row],[Currency]],tblXrate[],2,FALSE)</f>
        <v>8903.9583437212841</v>
      </c>
      <c r="H706" t="s">
        <v>279</v>
      </c>
      <c r="I706" t="s">
        <v>279</v>
      </c>
      <c r="J706" t="s">
        <v>8</v>
      </c>
      <c r="K706" t="str">
        <f>VLOOKUP(tblSalaries6[[#This Row],[Where do you work]],tblCountries[[Actual]:[Mapping]],2,FALSE)</f>
        <v>India</v>
      </c>
      <c r="L706" t="s">
        <v>13</v>
      </c>
      <c r="M706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Less than 3</v>
      </c>
      <c r="N706">
        <v>2</v>
      </c>
    </row>
    <row r="707" spans="2:14" ht="15" customHeight="1">
      <c r="B707" t="s">
        <v>2711</v>
      </c>
      <c r="C707" s="1">
        <v>41055.608194444445</v>
      </c>
      <c r="D707" s="4" t="s">
        <v>822</v>
      </c>
      <c r="E707">
        <v>720000</v>
      </c>
      <c r="F707" t="s">
        <v>40</v>
      </c>
      <c r="G707" s="8">
        <f>tblSalaries6[[#This Row],[clean Salary (in local currency)]]*VLOOKUP(tblSalaries6[[#This Row],[Currency]],tblXrate[],2,FALSE)</f>
        <v>12821.700014958649</v>
      </c>
      <c r="H707" t="s">
        <v>823</v>
      </c>
      <c r="I707" t="s">
        <v>52</v>
      </c>
      <c r="J707" t="s">
        <v>8</v>
      </c>
      <c r="K707" t="str">
        <f>VLOOKUP(tblSalaries6[[#This Row],[Where do you work]],tblCountries[[Actual]:[Mapping]],2,FALSE)</f>
        <v>India</v>
      </c>
      <c r="L707" t="s">
        <v>13</v>
      </c>
      <c r="M707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707">
        <v>10</v>
      </c>
    </row>
    <row r="708" spans="2:14" ht="15" customHeight="1">
      <c r="B708" t="s">
        <v>2712</v>
      </c>
      <c r="C708" s="1">
        <v>41055.611805555556</v>
      </c>
      <c r="D708" s="4" t="s">
        <v>824</v>
      </c>
      <c r="E708">
        <v>180000</v>
      </c>
      <c r="F708" t="s">
        <v>40</v>
      </c>
      <c r="G708" s="8">
        <f>tblSalaries6[[#This Row],[clean Salary (in local currency)]]*VLOOKUP(tblSalaries6[[#This Row],[Currency]],tblXrate[],2,FALSE)</f>
        <v>3205.4250037396623</v>
      </c>
      <c r="H708" t="s">
        <v>825</v>
      </c>
      <c r="I708" t="s">
        <v>52</v>
      </c>
      <c r="J708" t="s">
        <v>8</v>
      </c>
      <c r="K708" t="str">
        <f>VLOOKUP(tblSalaries6[[#This Row],[Where do you work]],tblCountries[[Actual]:[Mapping]],2,FALSE)</f>
        <v>India</v>
      </c>
      <c r="L708" t="s">
        <v>13</v>
      </c>
      <c r="M708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5 and 10</v>
      </c>
      <c r="N708">
        <v>7</v>
      </c>
    </row>
    <row r="709" spans="2:14" ht="15" customHeight="1">
      <c r="B709" t="s">
        <v>2713</v>
      </c>
      <c r="C709" s="1">
        <v>41055.615914351853</v>
      </c>
      <c r="D709" s="4">
        <v>375000</v>
      </c>
      <c r="E709">
        <v>375000</v>
      </c>
      <c r="F709" t="s">
        <v>40</v>
      </c>
      <c r="G709" s="8">
        <f>tblSalaries6[[#This Row],[clean Salary (in local currency)]]*VLOOKUP(tblSalaries6[[#This Row],[Currency]],tblXrate[],2,FALSE)</f>
        <v>6677.9687577909626</v>
      </c>
      <c r="H709" t="s">
        <v>91</v>
      </c>
      <c r="I709" t="s">
        <v>52</v>
      </c>
      <c r="J709" t="s">
        <v>8</v>
      </c>
      <c r="K709" t="str">
        <f>VLOOKUP(tblSalaries6[[#This Row],[Where do you work]],tblCountries[[Actual]:[Mapping]],2,FALSE)</f>
        <v>India</v>
      </c>
      <c r="L709" t="s">
        <v>18</v>
      </c>
      <c r="M709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5 and 10</v>
      </c>
      <c r="N709">
        <v>6</v>
      </c>
    </row>
    <row r="710" spans="2:14" ht="15" customHeight="1">
      <c r="B710" t="s">
        <v>2714</v>
      </c>
      <c r="C710" s="1">
        <v>41055.618773148148</v>
      </c>
      <c r="D710" s="4">
        <v>85000</v>
      </c>
      <c r="E710">
        <v>85000</v>
      </c>
      <c r="F710" t="s">
        <v>670</v>
      </c>
      <c r="G710" s="8">
        <f>tblSalaries6[[#This Row],[clean Salary (in local currency)]]*VLOOKUP(tblSalaries6[[#This Row],[Currency]],tblXrate[],2,FALSE)</f>
        <v>67794.987956419791</v>
      </c>
      <c r="H710" t="s">
        <v>826</v>
      </c>
      <c r="I710" t="s">
        <v>52</v>
      </c>
      <c r="J710" t="s">
        <v>672</v>
      </c>
      <c r="K710" t="str">
        <f>VLOOKUP(tblSalaries6[[#This Row],[Where do you work]],tblCountries[[Actual]:[Mapping]],2,FALSE)</f>
        <v>New Zealand</v>
      </c>
      <c r="L710" t="s">
        <v>9</v>
      </c>
      <c r="M710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710">
        <v>15</v>
      </c>
    </row>
    <row r="711" spans="2:14" ht="15" customHeight="1">
      <c r="B711" t="s">
        <v>2715</v>
      </c>
      <c r="C711" s="1">
        <v>41055.623368055552</v>
      </c>
      <c r="D711" s="4">
        <v>31250</v>
      </c>
      <c r="E711">
        <v>31250</v>
      </c>
      <c r="F711" t="s">
        <v>6</v>
      </c>
      <c r="G711" s="8">
        <f>tblSalaries6[[#This Row],[clean Salary (in local currency)]]*VLOOKUP(tblSalaries6[[#This Row],[Currency]],tblXrate[],2,FALSE)</f>
        <v>31250</v>
      </c>
      <c r="H711" t="s">
        <v>827</v>
      </c>
      <c r="I711" t="s">
        <v>52</v>
      </c>
      <c r="J711" t="s">
        <v>8</v>
      </c>
      <c r="K711" t="str">
        <f>VLOOKUP(tblSalaries6[[#This Row],[Where do you work]],tblCountries[[Actual]:[Mapping]],2,FALSE)</f>
        <v>India</v>
      </c>
      <c r="L711" t="s">
        <v>18</v>
      </c>
      <c r="M711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5 and 10</v>
      </c>
      <c r="N711">
        <v>6</v>
      </c>
    </row>
    <row r="712" spans="2:14" ht="15" customHeight="1">
      <c r="B712" t="s">
        <v>2716</v>
      </c>
      <c r="C712" s="1">
        <v>41055.623437499999</v>
      </c>
      <c r="D712" s="4" t="s">
        <v>828</v>
      </c>
      <c r="E712">
        <v>204000</v>
      </c>
      <c r="F712" t="s">
        <v>32</v>
      </c>
      <c r="G712" s="8">
        <f>tblSalaries6[[#This Row],[clean Salary (in local currency)]]*VLOOKUP(tblSalaries6[[#This Row],[Currency]],tblXrate[],2,FALSE)</f>
        <v>2165.2740982270229</v>
      </c>
      <c r="H712" t="s">
        <v>829</v>
      </c>
      <c r="I712" t="s">
        <v>52</v>
      </c>
      <c r="J712" t="s">
        <v>17</v>
      </c>
      <c r="K712" t="str">
        <f>VLOOKUP(tblSalaries6[[#This Row],[Where do you work]],tblCountries[[Actual]:[Mapping]],2,FALSE)</f>
        <v>Pakistan</v>
      </c>
      <c r="L712" t="s">
        <v>13</v>
      </c>
      <c r="M712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Less than 3</v>
      </c>
      <c r="N712">
        <v>2</v>
      </c>
    </row>
    <row r="713" spans="2:14" ht="15" customHeight="1">
      <c r="B713" t="s">
        <v>2717</v>
      </c>
      <c r="C713" s="1">
        <v>41055.623888888891</v>
      </c>
      <c r="D713" s="4" t="s">
        <v>830</v>
      </c>
      <c r="E713">
        <v>400000</v>
      </c>
      <c r="F713" t="s">
        <v>40</v>
      </c>
      <c r="G713" s="8">
        <f>tblSalaries6[[#This Row],[clean Salary (in local currency)]]*VLOOKUP(tblSalaries6[[#This Row],[Currency]],tblXrate[],2,FALSE)</f>
        <v>7123.1666749770275</v>
      </c>
      <c r="H713" t="s">
        <v>831</v>
      </c>
      <c r="I713" t="s">
        <v>3999</v>
      </c>
      <c r="J713" t="s">
        <v>8</v>
      </c>
      <c r="K713" t="str">
        <f>VLOOKUP(tblSalaries6[[#This Row],[Where do you work]],tblCountries[[Actual]:[Mapping]],2,FALSE)</f>
        <v>India</v>
      </c>
      <c r="L713" t="s">
        <v>13</v>
      </c>
      <c r="M713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3 and 5</v>
      </c>
      <c r="N713">
        <v>4</v>
      </c>
    </row>
    <row r="714" spans="2:14" ht="15" customHeight="1">
      <c r="B714" t="s">
        <v>2718</v>
      </c>
      <c r="C714" s="1">
        <v>41055.625694444447</v>
      </c>
      <c r="D714" s="4" t="s">
        <v>832</v>
      </c>
      <c r="E714">
        <v>130000</v>
      </c>
      <c r="F714" t="s">
        <v>6</v>
      </c>
      <c r="G714" s="8">
        <f>tblSalaries6[[#This Row],[clean Salary (in local currency)]]*VLOOKUP(tblSalaries6[[#This Row],[Currency]],tblXrate[],2,FALSE)</f>
        <v>130000</v>
      </c>
      <c r="H714" t="s">
        <v>833</v>
      </c>
      <c r="I714" t="s">
        <v>52</v>
      </c>
      <c r="J714" t="s">
        <v>84</v>
      </c>
      <c r="K714" t="str">
        <f>VLOOKUP(tblSalaries6[[#This Row],[Where do you work]],tblCountries[[Actual]:[Mapping]],2,FALSE)</f>
        <v>Australia</v>
      </c>
      <c r="L714" t="s">
        <v>9</v>
      </c>
      <c r="M714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Less than 3</v>
      </c>
      <c r="N714">
        <v>3</v>
      </c>
    </row>
    <row r="715" spans="2:14" ht="15" customHeight="1">
      <c r="B715" t="s">
        <v>2719</v>
      </c>
      <c r="C715" s="1">
        <v>41055.626168981478</v>
      </c>
      <c r="D715" s="4" t="s">
        <v>834</v>
      </c>
      <c r="E715">
        <v>250000</v>
      </c>
      <c r="F715" t="s">
        <v>40</v>
      </c>
      <c r="G715" s="8">
        <f>tblSalaries6[[#This Row],[clean Salary (in local currency)]]*VLOOKUP(tblSalaries6[[#This Row],[Currency]],tblXrate[],2,FALSE)</f>
        <v>4451.9791718606421</v>
      </c>
      <c r="H715" t="s">
        <v>804</v>
      </c>
      <c r="I715" t="s">
        <v>52</v>
      </c>
      <c r="J715" t="s">
        <v>8</v>
      </c>
      <c r="K715" t="str">
        <f>VLOOKUP(tblSalaries6[[#This Row],[Where do you work]],tblCountries[[Actual]:[Mapping]],2,FALSE)</f>
        <v>India</v>
      </c>
      <c r="L715" t="s">
        <v>9</v>
      </c>
      <c r="M715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5 and 10</v>
      </c>
      <c r="N715">
        <v>6</v>
      </c>
    </row>
    <row r="716" spans="2:14" ht="15" customHeight="1">
      <c r="B716" t="s">
        <v>2720</v>
      </c>
      <c r="C716" s="1">
        <v>41055.626782407409</v>
      </c>
      <c r="D716" s="4">
        <v>800</v>
      </c>
      <c r="E716">
        <v>9600</v>
      </c>
      <c r="F716" t="s">
        <v>6</v>
      </c>
      <c r="G716" s="8">
        <f>tblSalaries6[[#This Row],[clean Salary (in local currency)]]*VLOOKUP(tblSalaries6[[#This Row],[Currency]],tblXrate[],2,FALSE)</f>
        <v>9600</v>
      </c>
      <c r="H716" t="s">
        <v>147</v>
      </c>
      <c r="I716" t="s">
        <v>20</v>
      </c>
      <c r="J716" t="s">
        <v>48</v>
      </c>
      <c r="K716" t="str">
        <f>VLOOKUP(tblSalaries6[[#This Row],[Where do you work]],tblCountries[[Actual]:[Mapping]],2,FALSE)</f>
        <v>South Africa</v>
      </c>
      <c r="L716" t="s">
        <v>9</v>
      </c>
      <c r="M716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Less than 3</v>
      </c>
      <c r="N716">
        <v>2</v>
      </c>
    </row>
    <row r="717" spans="2:14" ht="15" customHeight="1">
      <c r="B717" t="s">
        <v>2721</v>
      </c>
      <c r="C717" s="1">
        <v>41055.628159722219</v>
      </c>
      <c r="D717" s="4" t="s">
        <v>835</v>
      </c>
      <c r="E717">
        <v>390000</v>
      </c>
      <c r="F717" t="s">
        <v>40</v>
      </c>
      <c r="G717" s="8">
        <f>tblSalaries6[[#This Row],[clean Salary (in local currency)]]*VLOOKUP(tblSalaries6[[#This Row],[Currency]],tblXrate[],2,FALSE)</f>
        <v>6945.0875081026015</v>
      </c>
      <c r="H717" t="s">
        <v>207</v>
      </c>
      <c r="I717" t="s">
        <v>20</v>
      </c>
      <c r="J717" t="s">
        <v>8</v>
      </c>
      <c r="K717" t="str">
        <f>VLOOKUP(tblSalaries6[[#This Row],[Where do you work]],tblCountries[[Actual]:[Mapping]],2,FALSE)</f>
        <v>India</v>
      </c>
      <c r="L717" t="s">
        <v>9</v>
      </c>
      <c r="M717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Less than 3</v>
      </c>
      <c r="N717">
        <v>1</v>
      </c>
    </row>
    <row r="718" spans="2:14" ht="15" customHeight="1">
      <c r="B718" t="s">
        <v>2722</v>
      </c>
      <c r="C718" s="1">
        <v>41055.628958333335</v>
      </c>
      <c r="D718" s="4">
        <v>600000</v>
      </c>
      <c r="E718">
        <v>600000</v>
      </c>
      <c r="F718" t="s">
        <v>40</v>
      </c>
      <c r="G718" s="8">
        <f>tblSalaries6[[#This Row],[clean Salary (in local currency)]]*VLOOKUP(tblSalaries6[[#This Row],[Currency]],tblXrate[],2,FALSE)</f>
        <v>10684.750012465542</v>
      </c>
      <c r="H718" t="s">
        <v>836</v>
      </c>
      <c r="I718" t="s">
        <v>310</v>
      </c>
      <c r="J718" t="s">
        <v>8</v>
      </c>
      <c r="K718" t="str">
        <f>VLOOKUP(tblSalaries6[[#This Row],[Where do you work]],tblCountries[[Actual]:[Mapping]],2,FALSE)</f>
        <v>India</v>
      </c>
      <c r="L718" t="s">
        <v>13</v>
      </c>
      <c r="M718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5 and 10</v>
      </c>
      <c r="N718">
        <v>7</v>
      </c>
    </row>
    <row r="719" spans="2:14" ht="15" customHeight="1">
      <c r="B719" t="s">
        <v>2723</v>
      </c>
      <c r="C719" s="1">
        <v>41055.629166666666</v>
      </c>
      <c r="D719" s="4">
        <v>4.8</v>
      </c>
      <c r="E719">
        <v>480000</v>
      </c>
      <c r="F719" t="s">
        <v>40</v>
      </c>
      <c r="G719" s="8">
        <f>tblSalaries6[[#This Row],[clean Salary (in local currency)]]*VLOOKUP(tblSalaries6[[#This Row],[Currency]],tblXrate[],2,FALSE)</f>
        <v>8547.8000099724322</v>
      </c>
      <c r="H719" t="s">
        <v>837</v>
      </c>
      <c r="I719" t="s">
        <v>20</v>
      </c>
      <c r="J719" t="s">
        <v>8</v>
      </c>
      <c r="K719" t="str">
        <f>VLOOKUP(tblSalaries6[[#This Row],[Where do you work]],tblCountries[[Actual]:[Mapping]],2,FALSE)</f>
        <v>India</v>
      </c>
      <c r="L719" t="s">
        <v>18</v>
      </c>
      <c r="M719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3 and 5</v>
      </c>
      <c r="N719">
        <v>3.5</v>
      </c>
    </row>
    <row r="720" spans="2:14" ht="15" customHeight="1">
      <c r="B720" t="s">
        <v>2724</v>
      </c>
      <c r="C720" s="1">
        <v>41055.630312499998</v>
      </c>
      <c r="D720" s="4">
        <v>35000</v>
      </c>
      <c r="E720">
        <v>35000</v>
      </c>
      <c r="F720" t="s">
        <v>6</v>
      </c>
      <c r="G720" s="8">
        <f>tblSalaries6[[#This Row],[clean Salary (in local currency)]]*VLOOKUP(tblSalaries6[[#This Row],[Currency]],tblXrate[],2,FALSE)</f>
        <v>35000</v>
      </c>
      <c r="H720" t="s">
        <v>616</v>
      </c>
      <c r="I720" t="s">
        <v>20</v>
      </c>
      <c r="J720" t="s">
        <v>8</v>
      </c>
      <c r="K720" t="str">
        <f>VLOOKUP(tblSalaries6[[#This Row],[Where do you work]],tblCountries[[Actual]:[Mapping]],2,FALSE)</f>
        <v>India</v>
      </c>
      <c r="L720" t="s">
        <v>9</v>
      </c>
      <c r="M720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720">
        <v>10</v>
      </c>
    </row>
    <row r="721" spans="2:14" ht="15" customHeight="1">
      <c r="B721" t="s">
        <v>2725</v>
      </c>
      <c r="C721" s="1">
        <v>41055.631562499999</v>
      </c>
      <c r="D721" s="4" t="s">
        <v>838</v>
      </c>
      <c r="E721">
        <v>1000000</v>
      </c>
      <c r="F721" t="s">
        <v>40</v>
      </c>
      <c r="G721" s="8">
        <f>tblSalaries6[[#This Row],[clean Salary (in local currency)]]*VLOOKUP(tblSalaries6[[#This Row],[Currency]],tblXrate[],2,FALSE)</f>
        <v>17807.916687442568</v>
      </c>
      <c r="H721" t="s">
        <v>839</v>
      </c>
      <c r="I721" t="s">
        <v>20</v>
      </c>
      <c r="J721" t="s">
        <v>8</v>
      </c>
      <c r="K721" t="str">
        <f>VLOOKUP(tblSalaries6[[#This Row],[Where do you work]],tblCountries[[Actual]:[Mapping]],2,FALSE)</f>
        <v>India</v>
      </c>
      <c r="L721" t="s">
        <v>18</v>
      </c>
      <c r="M721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721">
        <v>12</v>
      </c>
    </row>
    <row r="722" spans="2:14" ht="15" customHeight="1">
      <c r="B722" t="s">
        <v>2726</v>
      </c>
      <c r="C722" s="1">
        <v>41055.640057870369</v>
      </c>
      <c r="D722" s="4">
        <v>180000</v>
      </c>
      <c r="E722">
        <v>180000</v>
      </c>
      <c r="F722" t="s">
        <v>40</v>
      </c>
      <c r="G722" s="8">
        <f>tblSalaries6[[#This Row],[clean Salary (in local currency)]]*VLOOKUP(tblSalaries6[[#This Row],[Currency]],tblXrate[],2,FALSE)</f>
        <v>3205.4250037396623</v>
      </c>
      <c r="H722" t="s">
        <v>310</v>
      </c>
      <c r="I722" t="s">
        <v>310</v>
      </c>
      <c r="J722" t="s">
        <v>8</v>
      </c>
      <c r="K722" t="str">
        <f>VLOOKUP(tblSalaries6[[#This Row],[Where do you work]],tblCountries[[Actual]:[Mapping]],2,FALSE)</f>
        <v>India</v>
      </c>
      <c r="L722" t="s">
        <v>13</v>
      </c>
      <c r="M722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3 and 5</v>
      </c>
      <c r="N722">
        <v>4</v>
      </c>
    </row>
    <row r="723" spans="2:14" ht="15" customHeight="1">
      <c r="B723" t="s">
        <v>2727</v>
      </c>
      <c r="C723" s="1">
        <v>41055.64203703704</v>
      </c>
      <c r="D723" s="4">
        <v>5000</v>
      </c>
      <c r="E723">
        <v>60000</v>
      </c>
      <c r="F723" t="s">
        <v>6</v>
      </c>
      <c r="G723" s="8">
        <f>tblSalaries6[[#This Row],[clean Salary (in local currency)]]*VLOOKUP(tblSalaries6[[#This Row],[Currency]],tblXrate[],2,FALSE)</f>
        <v>60000</v>
      </c>
      <c r="H723" t="s">
        <v>52</v>
      </c>
      <c r="I723" t="s">
        <v>52</v>
      </c>
      <c r="J723" t="s">
        <v>65</v>
      </c>
      <c r="K723" t="str">
        <f>VLOOKUP(tblSalaries6[[#This Row],[Where do you work]],tblCountries[[Actual]:[Mapping]],2,FALSE)</f>
        <v>Russia</v>
      </c>
      <c r="L723" t="s">
        <v>9</v>
      </c>
      <c r="M723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723">
        <v>10</v>
      </c>
    </row>
    <row r="724" spans="2:14" ht="15" customHeight="1">
      <c r="B724" t="s">
        <v>2728</v>
      </c>
      <c r="C724" s="1">
        <v>41055.644305555557</v>
      </c>
      <c r="D724" s="4" t="s">
        <v>840</v>
      </c>
      <c r="E724">
        <v>800000</v>
      </c>
      <c r="F724" t="s">
        <v>40</v>
      </c>
      <c r="G724" s="8">
        <f>tblSalaries6[[#This Row],[clean Salary (in local currency)]]*VLOOKUP(tblSalaries6[[#This Row],[Currency]],tblXrate[],2,FALSE)</f>
        <v>14246.333349954055</v>
      </c>
      <c r="H724" t="s">
        <v>52</v>
      </c>
      <c r="I724" t="s">
        <v>52</v>
      </c>
      <c r="J724" t="s">
        <v>8</v>
      </c>
      <c r="K724" t="str">
        <f>VLOOKUP(tblSalaries6[[#This Row],[Where do you work]],tblCountries[[Actual]:[Mapping]],2,FALSE)</f>
        <v>India</v>
      </c>
      <c r="L724" t="s">
        <v>18</v>
      </c>
      <c r="M724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724">
        <v>13</v>
      </c>
    </row>
    <row r="725" spans="2:14" ht="15" customHeight="1">
      <c r="B725" t="s">
        <v>2729</v>
      </c>
      <c r="C725" s="1">
        <v>41055.646099537036</v>
      </c>
      <c r="D725" s="4" t="s">
        <v>841</v>
      </c>
      <c r="E725">
        <v>600000</v>
      </c>
      <c r="F725" t="s">
        <v>40</v>
      </c>
      <c r="G725" s="8">
        <f>tblSalaries6[[#This Row],[clean Salary (in local currency)]]*VLOOKUP(tblSalaries6[[#This Row],[Currency]],tblXrate[],2,FALSE)</f>
        <v>10684.750012465542</v>
      </c>
      <c r="H725" t="s">
        <v>842</v>
      </c>
      <c r="I725" t="s">
        <v>52</v>
      </c>
      <c r="J725" t="s">
        <v>8</v>
      </c>
      <c r="K725" t="str">
        <f>VLOOKUP(tblSalaries6[[#This Row],[Where do you work]],tblCountries[[Actual]:[Mapping]],2,FALSE)</f>
        <v>India</v>
      </c>
      <c r="L725" t="s">
        <v>18</v>
      </c>
      <c r="M725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5 and 10</v>
      </c>
      <c r="N725">
        <v>8</v>
      </c>
    </row>
    <row r="726" spans="2:14" ht="15" customHeight="1">
      <c r="B726" t="s">
        <v>2730</v>
      </c>
      <c r="C726" s="1">
        <v>41055.64980324074</v>
      </c>
      <c r="D726" s="4">
        <v>40000</v>
      </c>
      <c r="E726">
        <v>40000</v>
      </c>
      <c r="F726" t="s">
        <v>6</v>
      </c>
      <c r="G726" s="8">
        <f>tblSalaries6[[#This Row],[clean Salary (in local currency)]]*VLOOKUP(tblSalaries6[[#This Row],[Currency]],tblXrate[],2,FALSE)</f>
        <v>40000</v>
      </c>
      <c r="H726" t="s">
        <v>843</v>
      </c>
      <c r="I726" t="s">
        <v>52</v>
      </c>
      <c r="J726" t="s">
        <v>8</v>
      </c>
      <c r="K726" t="str">
        <f>VLOOKUP(tblSalaries6[[#This Row],[Where do you work]],tblCountries[[Actual]:[Mapping]],2,FALSE)</f>
        <v>India</v>
      </c>
      <c r="L726" t="s">
        <v>13</v>
      </c>
      <c r="M726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726">
        <v>15</v>
      </c>
    </row>
    <row r="727" spans="2:14" ht="15" customHeight="1">
      <c r="B727" t="s">
        <v>2731</v>
      </c>
      <c r="C727" s="1">
        <v>41055.655925925923</v>
      </c>
      <c r="D727" s="4">
        <v>5022</v>
      </c>
      <c r="E727">
        <v>5022</v>
      </c>
      <c r="F727" t="s">
        <v>6</v>
      </c>
      <c r="G727" s="8">
        <f>tblSalaries6[[#This Row],[clean Salary (in local currency)]]*VLOOKUP(tblSalaries6[[#This Row],[Currency]],tblXrate[],2,FALSE)</f>
        <v>5022</v>
      </c>
      <c r="H727" t="s">
        <v>844</v>
      </c>
      <c r="I727" t="s">
        <v>20</v>
      </c>
      <c r="J727" t="s">
        <v>17</v>
      </c>
      <c r="K727" t="str">
        <f>VLOOKUP(tblSalaries6[[#This Row],[Where do you work]],tblCountries[[Actual]:[Mapping]],2,FALSE)</f>
        <v>Pakistan</v>
      </c>
      <c r="L727" t="s">
        <v>9</v>
      </c>
      <c r="M727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727">
        <v>15</v>
      </c>
    </row>
    <row r="728" spans="2:14" ht="15" customHeight="1">
      <c r="B728" t="s">
        <v>2732</v>
      </c>
      <c r="C728" s="1">
        <v>41055.660543981481</v>
      </c>
      <c r="D728" s="4">
        <v>410000</v>
      </c>
      <c r="E728">
        <v>410000</v>
      </c>
      <c r="F728" t="s">
        <v>40</v>
      </c>
      <c r="G728" s="8">
        <f>tblSalaries6[[#This Row],[clean Salary (in local currency)]]*VLOOKUP(tblSalaries6[[#This Row],[Currency]],tblXrate[],2,FALSE)</f>
        <v>7301.2458418514525</v>
      </c>
      <c r="H728" t="s">
        <v>7</v>
      </c>
      <c r="I728" t="s">
        <v>20</v>
      </c>
      <c r="J728" t="s">
        <v>8</v>
      </c>
      <c r="K728" t="str">
        <f>VLOOKUP(tblSalaries6[[#This Row],[Where do you work]],tblCountries[[Actual]:[Mapping]],2,FALSE)</f>
        <v>India</v>
      </c>
      <c r="L728" t="s">
        <v>13</v>
      </c>
      <c r="M728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5 and 10</v>
      </c>
      <c r="N728">
        <v>5</v>
      </c>
    </row>
    <row r="729" spans="2:14" ht="15" customHeight="1">
      <c r="B729" t="s">
        <v>2733</v>
      </c>
      <c r="C729" s="1">
        <v>41055.661921296298</v>
      </c>
      <c r="D729" s="4">
        <v>10000</v>
      </c>
      <c r="E729">
        <v>120000</v>
      </c>
      <c r="F729" t="s">
        <v>845</v>
      </c>
      <c r="G729" s="8">
        <f>tblSalaries6[[#This Row],[clean Salary (in local currency)]]*VLOOKUP(tblSalaries6[[#This Row],[Currency]],tblXrate[],2,FALSE)</f>
        <v>19831.432821021317</v>
      </c>
      <c r="H729" t="s">
        <v>846</v>
      </c>
      <c r="I729" t="s">
        <v>20</v>
      </c>
      <c r="J729" t="s">
        <v>847</v>
      </c>
      <c r="K729" t="str">
        <f>VLOOKUP(tblSalaries6[[#This Row],[Where do you work]],tblCountries[[Actual]:[Mapping]],2,FALSE)</f>
        <v>Egypt</v>
      </c>
      <c r="L729" t="s">
        <v>13</v>
      </c>
      <c r="M729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5 and 10</v>
      </c>
      <c r="N729">
        <v>5</v>
      </c>
    </row>
    <row r="730" spans="2:14" ht="15" customHeight="1">
      <c r="B730" t="s">
        <v>2734</v>
      </c>
      <c r="C730" s="1">
        <v>41055.662499999999</v>
      </c>
      <c r="D730" s="4" t="s">
        <v>848</v>
      </c>
      <c r="E730">
        <v>600000</v>
      </c>
      <c r="F730" t="s">
        <v>40</v>
      </c>
      <c r="G730" s="8">
        <f>tblSalaries6[[#This Row],[clean Salary (in local currency)]]*VLOOKUP(tblSalaries6[[#This Row],[Currency]],tblXrate[],2,FALSE)</f>
        <v>10684.750012465542</v>
      </c>
      <c r="H730" t="s">
        <v>642</v>
      </c>
      <c r="I730" t="s">
        <v>52</v>
      </c>
      <c r="J730" t="s">
        <v>8</v>
      </c>
      <c r="K730" t="str">
        <f>VLOOKUP(tblSalaries6[[#This Row],[Where do you work]],tblCountries[[Actual]:[Mapping]],2,FALSE)</f>
        <v>India</v>
      </c>
      <c r="L730" t="s">
        <v>9</v>
      </c>
      <c r="M730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5 and 10</v>
      </c>
      <c r="N730">
        <v>5</v>
      </c>
    </row>
    <row r="731" spans="2:14" ht="15" customHeight="1">
      <c r="B731" t="s">
        <v>2735</v>
      </c>
      <c r="C731" s="1">
        <v>41055.664548611108</v>
      </c>
      <c r="D731" s="4" t="s">
        <v>849</v>
      </c>
      <c r="E731">
        <v>4800</v>
      </c>
      <c r="F731" t="s">
        <v>6</v>
      </c>
      <c r="G731" s="8">
        <f>tblSalaries6[[#This Row],[clean Salary (in local currency)]]*VLOOKUP(tblSalaries6[[#This Row],[Currency]],tblXrate[],2,FALSE)</f>
        <v>4800</v>
      </c>
      <c r="H731" t="s">
        <v>850</v>
      </c>
      <c r="I731" t="s">
        <v>20</v>
      </c>
      <c r="J731" t="s">
        <v>851</v>
      </c>
      <c r="K731" t="str">
        <f>VLOOKUP(tblSalaries6[[#This Row],[Where do you work]],tblCountries[[Actual]:[Mapping]],2,FALSE)</f>
        <v>Bhutan</v>
      </c>
      <c r="L731" t="s">
        <v>9</v>
      </c>
      <c r="M731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Less than 3</v>
      </c>
      <c r="N731">
        <v>2</v>
      </c>
    </row>
    <row r="732" spans="2:14" ht="15" customHeight="1">
      <c r="B732" t="s">
        <v>2736</v>
      </c>
      <c r="C732" s="1">
        <v>41055.666481481479</v>
      </c>
      <c r="D732" s="4" t="s">
        <v>852</v>
      </c>
      <c r="E732">
        <v>66000</v>
      </c>
      <c r="F732" t="s">
        <v>22</v>
      </c>
      <c r="G732" s="8">
        <f>tblSalaries6[[#This Row],[clean Salary (in local currency)]]*VLOOKUP(tblSalaries6[[#This Row],[Currency]],tblXrate[],2,FALSE)</f>
        <v>83846.362973446114</v>
      </c>
      <c r="H732" t="s">
        <v>853</v>
      </c>
      <c r="I732" t="s">
        <v>20</v>
      </c>
      <c r="J732" t="s">
        <v>378</v>
      </c>
      <c r="K732" t="str">
        <f>VLOOKUP(tblSalaries6[[#This Row],[Where do you work]],tblCountries[[Actual]:[Mapping]],2,FALSE)</f>
        <v>Germany</v>
      </c>
      <c r="L732" t="s">
        <v>9</v>
      </c>
      <c r="M732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5 and 10</v>
      </c>
      <c r="N732">
        <v>7</v>
      </c>
    </row>
    <row r="733" spans="2:14" ht="15" customHeight="1">
      <c r="B733" t="s">
        <v>2737</v>
      </c>
      <c r="C733" s="1">
        <v>41055.667986111112</v>
      </c>
      <c r="D733" s="4">
        <v>15000</v>
      </c>
      <c r="E733">
        <v>15000</v>
      </c>
      <c r="F733" t="s">
        <v>6</v>
      </c>
      <c r="G733" s="8">
        <f>tblSalaries6[[#This Row],[clean Salary (in local currency)]]*VLOOKUP(tblSalaries6[[#This Row],[Currency]],tblXrate[],2,FALSE)</f>
        <v>15000</v>
      </c>
      <c r="H733" t="s">
        <v>854</v>
      </c>
      <c r="I733" t="s">
        <v>488</v>
      </c>
      <c r="J733" t="s">
        <v>8</v>
      </c>
      <c r="K733" t="str">
        <f>VLOOKUP(tblSalaries6[[#This Row],[Where do you work]],tblCountries[[Actual]:[Mapping]],2,FALSE)</f>
        <v>India</v>
      </c>
      <c r="L733" t="s">
        <v>18</v>
      </c>
      <c r="M733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Less than 3</v>
      </c>
      <c r="N733">
        <v>2</v>
      </c>
    </row>
    <row r="734" spans="2:14" ht="15" customHeight="1">
      <c r="B734" t="s">
        <v>2738</v>
      </c>
      <c r="C734" s="1">
        <v>41055.670162037037</v>
      </c>
      <c r="D734" s="4">
        <v>10000</v>
      </c>
      <c r="E734">
        <v>10000</v>
      </c>
      <c r="F734" t="s">
        <v>6</v>
      </c>
      <c r="G734" s="8">
        <f>tblSalaries6[[#This Row],[clean Salary (in local currency)]]*VLOOKUP(tblSalaries6[[#This Row],[Currency]],tblXrate[],2,FALSE)</f>
        <v>10000</v>
      </c>
      <c r="H734" t="s">
        <v>855</v>
      </c>
      <c r="I734" t="s">
        <v>20</v>
      </c>
      <c r="J734" t="s">
        <v>8</v>
      </c>
      <c r="K734" t="str">
        <f>VLOOKUP(tblSalaries6[[#This Row],[Where do you work]],tblCountries[[Actual]:[Mapping]],2,FALSE)</f>
        <v>India</v>
      </c>
      <c r="L734" t="s">
        <v>9</v>
      </c>
      <c r="M734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734">
        <v>12</v>
      </c>
    </row>
    <row r="735" spans="2:14" ht="15" customHeight="1">
      <c r="B735" t="s">
        <v>2739</v>
      </c>
      <c r="C735" s="1">
        <v>41055.673703703702</v>
      </c>
      <c r="D735" s="4">
        <v>74000</v>
      </c>
      <c r="E735">
        <v>74000</v>
      </c>
      <c r="F735" t="s">
        <v>69</v>
      </c>
      <c r="G735" s="8">
        <f>tblSalaries6[[#This Row],[clean Salary (in local currency)]]*VLOOKUP(tblSalaries6[[#This Row],[Currency]],tblXrate[],2,FALSE)</f>
        <v>116637.19213297902</v>
      </c>
      <c r="H735" t="s">
        <v>856</v>
      </c>
      <c r="I735" t="s">
        <v>52</v>
      </c>
      <c r="J735" t="s">
        <v>71</v>
      </c>
      <c r="K735" t="str">
        <f>VLOOKUP(tblSalaries6[[#This Row],[Where do you work]],tblCountries[[Actual]:[Mapping]],2,FALSE)</f>
        <v>UK</v>
      </c>
      <c r="L735" t="s">
        <v>9</v>
      </c>
      <c r="M735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5 and 10</v>
      </c>
      <c r="N735">
        <v>5</v>
      </c>
    </row>
    <row r="736" spans="2:14" ht="15" customHeight="1">
      <c r="B736" t="s">
        <v>2740</v>
      </c>
      <c r="C736" s="1">
        <v>41055.675104166665</v>
      </c>
      <c r="D736" s="4" t="s">
        <v>857</v>
      </c>
      <c r="E736">
        <v>21798</v>
      </c>
      <c r="F736" t="s">
        <v>69</v>
      </c>
      <c r="G736" s="8">
        <f>tblSalaries6[[#This Row],[clean Salary (in local currency)]]*VLOOKUP(tblSalaries6[[#This Row],[Currency]],tblXrate[],2,FALSE)</f>
        <v>34357.533974522659</v>
      </c>
      <c r="H736" t="s">
        <v>153</v>
      </c>
      <c r="I736" t="s">
        <v>20</v>
      </c>
      <c r="J736" t="s">
        <v>71</v>
      </c>
      <c r="K736" t="str">
        <f>VLOOKUP(tblSalaries6[[#This Row],[Where do you work]],tblCountries[[Actual]:[Mapping]],2,FALSE)</f>
        <v>UK</v>
      </c>
      <c r="L736" t="s">
        <v>13</v>
      </c>
      <c r="M736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Less than 3</v>
      </c>
      <c r="N736">
        <v>1.5</v>
      </c>
    </row>
    <row r="737" spans="2:14" ht="15" customHeight="1">
      <c r="B737" t="s">
        <v>2741</v>
      </c>
      <c r="C737" s="1">
        <v>41055.678229166668</v>
      </c>
      <c r="D737" s="4">
        <v>65000</v>
      </c>
      <c r="E737">
        <v>65000</v>
      </c>
      <c r="F737" t="s">
        <v>69</v>
      </c>
      <c r="G737" s="8">
        <f>tblSalaries6[[#This Row],[clean Salary (in local currency)]]*VLOOKUP(tblSalaries6[[#This Row],[Currency]],tblXrate[],2,FALSE)</f>
        <v>102451.58768437347</v>
      </c>
      <c r="H737" t="s">
        <v>858</v>
      </c>
      <c r="I737" t="s">
        <v>52</v>
      </c>
      <c r="J737" t="s">
        <v>71</v>
      </c>
      <c r="K737" t="str">
        <f>VLOOKUP(tblSalaries6[[#This Row],[Where do you work]],tblCountries[[Actual]:[Mapping]],2,FALSE)</f>
        <v>UK</v>
      </c>
      <c r="L737" t="s">
        <v>9</v>
      </c>
      <c r="M737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737">
        <v>15</v>
      </c>
    </row>
    <row r="738" spans="2:14" ht="15" customHeight="1">
      <c r="B738" t="s">
        <v>2742</v>
      </c>
      <c r="C738" s="1">
        <v>41055.682986111111</v>
      </c>
      <c r="D738" s="4">
        <v>16000</v>
      </c>
      <c r="E738">
        <v>16000</v>
      </c>
      <c r="F738" t="s">
        <v>6</v>
      </c>
      <c r="G738" s="8">
        <f>tblSalaries6[[#This Row],[clean Salary (in local currency)]]*VLOOKUP(tblSalaries6[[#This Row],[Currency]],tblXrate[],2,FALSE)</f>
        <v>16000</v>
      </c>
      <c r="H738" t="s">
        <v>279</v>
      </c>
      <c r="I738" t="s">
        <v>279</v>
      </c>
      <c r="J738" t="s">
        <v>8</v>
      </c>
      <c r="K738" t="str">
        <f>VLOOKUP(tblSalaries6[[#This Row],[Where do you work]],tblCountries[[Actual]:[Mapping]],2,FALSE)</f>
        <v>India</v>
      </c>
      <c r="L738" t="s">
        <v>18</v>
      </c>
      <c r="M738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5 and 10</v>
      </c>
      <c r="N738">
        <v>5</v>
      </c>
    </row>
    <row r="739" spans="2:14" ht="15" customHeight="1">
      <c r="B739" t="s">
        <v>2743</v>
      </c>
      <c r="C739" s="1">
        <v>41055.684641203705</v>
      </c>
      <c r="D739" s="4">
        <v>6000</v>
      </c>
      <c r="E739">
        <v>6000</v>
      </c>
      <c r="F739" t="s">
        <v>6</v>
      </c>
      <c r="G739" s="8">
        <f>tblSalaries6[[#This Row],[clean Salary (in local currency)]]*VLOOKUP(tblSalaries6[[#This Row],[Currency]],tblXrate[],2,FALSE)</f>
        <v>6000</v>
      </c>
      <c r="H739" t="s">
        <v>859</v>
      </c>
      <c r="I739" t="s">
        <v>52</v>
      </c>
      <c r="J739" t="s">
        <v>8</v>
      </c>
      <c r="K739" t="str">
        <f>VLOOKUP(tblSalaries6[[#This Row],[Where do you work]],tblCountries[[Actual]:[Mapping]],2,FALSE)</f>
        <v>India</v>
      </c>
      <c r="L739" t="s">
        <v>18</v>
      </c>
      <c r="M739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5 and 10</v>
      </c>
      <c r="N739">
        <v>6</v>
      </c>
    </row>
    <row r="740" spans="2:14" ht="15" customHeight="1">
      <c r="B740" t="s">
        <v>2744</v>
      </c>
      <c r="C740" s="1">
        <v>41055.685127314813</v>
      </c>
      <c r="D740" s="4" t="s">
        <v>860</v>
      </c>
      <c r="E740">
        <v>360000</v>
      </c>
      <c r="F740" t="s">
        <v>40</v>
      </c>
      <c r="G740" s="8">
        <f>tblSalaries6[[#This Row],[clean Salary (in local currency)]]*VLOOKUP(tblSalaries6[[#This Row],[Currency]],tblXrate[],2,FALSE)</f>
        <v>6410.8500074793246</v>
      </c>
      <c r="H740" t="s">
        <v>861</v>
      </c>
      <c r="I740" t="s">
        <v>52</v>
      </c>
      <c r="J740" t="s">
        <v>8</v>
      </c>
      <c r="K740" t="str">
        <f>VLOOKUP(tblSalaries6[[#This Row],[Where do you work]],tblCountries[[Actual]:[Mapping]],2,FALSE)</f>
        <v>India</v>
      </c>
      <c r="L740" t="s">
        <v>13</v>
      </c>
      <c r="M740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5 and 10</v>
      </c>
      <c r="N740">
        <v>6</v>
      </c>
    </row>
    <row r="741" spans="2:14" ht="15" customHeight="1">
      <c r="B741" t="s">
        <v>2745</v>
      </c>
      <c r="C741" s="1">
        <v>41055.687222222223</v>
      </c>
      <c r="D741" s="4">
        <v>36000</v>
      </c>
      <c r="E741">
        <v>36000</v>
      </c>
      <c r="F741" t="s">
        <v>6</v>
      </c>
      <c r="G741" s="8">
        <f>tblSalaries6[[#This Row],[clean Salary (in local currency)]]*VLOOKUP(tblSalaries6[[#This Row],[Currency]],tblXrate[],2,FALSE)</f>
        <v>36000</v>
      </c>
      <c r="H741" t="s">
        <v>485</v>
      </c>
      <c r="I741" t="s">
        <v>279</v>
      </c>
      <c r="J741" t="s">
        <v>820</v>
      </c>
      <c r="K741" t="str">
        <f>VLOOKUP(tblSalaries6[[#This Row],[Where do you work]],tblCountries[[Actual]:[Mapping]],2,FALSE)</f>
        <v>UAE</v>
      </c>
      <c r="L741" t="s">
        <v>25</v>
      </c>
      <c r="M741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5 and 10</v>
      </c>
      <c r="N741">
        <v>7</v>
      </c>
    </row>
    <row r="742" spans="2:14" ht="15" customHeight="1">
      <c r="B742" t="s">
        <v>2746</v>
      </c>
      <c r="C742" s="1">
        <v>41055.690254629626</v>
      </c>
      <c r="D742" s="4">
        <v>20000</v>
      </c>
      <c r="E742">
        <v>20000</v>
      </c>
      <c r="F742" t="s">
        <v>6</v>
      </c>
      <c r="G742" s="8">
        <f>tblSalaries6[[#This Row],[clean Salary (in local currency)]]*VLOOKUP(tblSalaries6[[#This Row],[Currency]],tblXrate[],2,FALSE)</f>
        <v>20000</v>
      </c>
      <c r="H742" t="s">
        <v>522</v>
      </c>
      <c r="I742" t="s">
        <v>279</v>
      </c>
      <c r="J742" t="s">
        <v>8</v>
      </c>
      <c r="K742" t="str">
        <f>VLOOKUP(tblSalaries6[[#This Row],[Where do you work]],tblCountries[[Actual]:[Mapping]],2,FALSE)</f>
        <v>India</v>
      </c>
      <c r="L742" t="s">
        <v>25</v>
      </c>
      <c r="M742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5 and 10</v>
      </c>
      <c r="N742">
        <v>7</v>
      </c>
    </row>
    <row r="743" spans="2:14" ht="15" customHeight="1">
      <c r="B743" t="s">
        <v>2747</v>
      </c>
      <c r="C743" s="1">
        <v>41055.690486111111</v>
      </c>
      <c r="D743" s="4" t="s">
        <v>862</v>
      </c>
      <c r="E743">
        <v>240000</v>
      </c>
      <c r="F743" t="s">
        <v>40</v>
      </c>
      <c r="G743" s="8">
        <f>tblSalaries6[[#This Row],[clean Salary (in local currency)]]*VLOOKUP(tblSalaries6[[#This Row],[Currency]],tblXrate[],2,FALSE)</f>
        <v>4273.9000049862161</v>
      </c>
      <c r="H743" t="s">
        <v>863</v>
      </c>
      <c r="I743" t="s">
        <v>310</v>
      </c>
      <c r="J743" t="s">
        <v>8</v>
      </c>
      <c r="K743" t="str">
        <f>VLOOKUP(tblSalaries6[[#This Row],[Where do you work]],tblCountries[[Actual]:[Mapping]],2,FALSE)</f>
        <v>India</v>
      </c>
      <c r="L743" t="s">
        <v>9</v>
      </c>
      <c r="M743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5 and 10</v>
      </c>
      <c r="N743">
        <v>8</v>
      </c>
    </row>
    <row r="744" spans="2:14" ht="15" customHeight="1">
      <c r="B744" t="s">
        <v>2748</v>
      </c>
      <c r="C744" s="1">
        <v>41055.690937500003</v>
      </c>
      <c r="D744" s="4" t="s">
        <v>864</v>
      </c>
      <c r="E744">
        <v>24000</v>
      </c>
      <c r="F744" t="s">
        <v>69</v>
      </c>
      <c r="G744" s="8">
        <f>tblSalaries6[[#This Row],[clean Salary (in local currency)]]*VLOOKUP(tblSalaries6[[#This Row],[Currency]],tblXrate[],2,FALSE)</f>
        <v>37828.278529614821</v>
      </c>
      <c r="H744" t="s">
        <v>865</v>
      </c>
      <c r="I744" t="s">
        <v>67</v>
      </c>
      <c r="J744" t="s">
        <v>71</v>
      </c>
      <c r="K744" t="str">
        <f>VLOOKUP(tblSalaries6[[#This Row],[Where do you work]],tblCountries[[Actual]:[Mapping]],2,FALSE)</f>
        <v>UK</v>
      </c>
      <c r="L744" t="s">
        <v>13</v>
      </c>
      <c r="M744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5 and 10</v>
      </c>
      <c r="N744">
        <v>8</v>
      </c>
    </row>
    <row r="745" spans="2:14" ht="15" customHeight="1">
      <c r="B745" t="s">
        <v>2749</v>
      </c>
      <c r="C745" s="1">
        <v>41055.701481481483</v>
      </c>
      <c r="D745" s="4" t="s">
        <v>866</v>
      </c>
      <c r="E745">
        <v>11000</v>
      </c>
      <c r="F745" t="s">
        <v>6</v>
      </c>
      <c r="G745" s="8">
        <f>tblSalaries6[[#This Row],[clean Salary (in local currency)]]*VLOOKUP(tblSalaries6[[#This Row],[Currency]],tblXrate[],2,FALSE)</f>
        <v>11000</v>
      </c>
      <c r="H745" t="s">
        <v>867</v>
      </c>
      <c r="I745" t="s">
        <v>52</v>
      </c>
      <c r="J745" t="s">
        <v>716</v>
      </c>
      <c r="K745" t="str">
        <f>VLOOKUP(tblSalaries6[[#This Row],[Where do you work]],tblCountries[[Actual]:[Mapping]],2,FALSE)</f>
        <v>Sri Lanka</v>
      </c>
      <c r="L745" t="s">
        <v>13</v>
      </c>
      <c r="M745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3 and 5</v>
      </c>
      <c r="N745">
        <v>4.5</v>
      </c>
    </row>
    <row r="746" spans="2:14" ht="15" customHeight="1">
      <c r="B746" t="s">
        <v>2750</v>
      </c>
      <c r="C746" s="1">
        <v>41055.701921296299</v>
      </c>
      <c r="D746" s="4">
        <v>8000</v>
      </c>
      <c r="E746">
        <v>8000</v>
      </c>
      <c r="F746" t="s">
        <v>6</v>
      </c>
      <c r="G746" s="8">
        <f>tblSalaries6[[#This Row],[clean Salary (in local currency)]]*VLOOKUP(tblSalaries6[[#This Row],[Currency]],tblXrate[],2,FALSE)</f>
        <v>8000</v>
      </c>
      <c r="H746" t="s">
        <v>207</v>
      </c>
      <c r="I746" t="s">
        <v>20</v>
      </c>
      <c r="J746" t="s">
        <v>8</v>
      </c>
      <c r="K746" t="str">
        <f>VLOOKUP(tblSalaries6[[#This Row],[Where do you work]],tblCountries[[Actual]:[Mapping]],2,FALSE)</f>
        <v>India</v>
      </c>
      <c r="L746" t="s">
        <v>18</v>
      </c>
      <c r="M746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5 and 10</v>
      </c>
      <c r="N746">
        <v>6</v>
      </c>
    </row>
    <row r="747" spans="2:14" ht="15" customHeight="1">
      <c r="B747" t="s">
        <v>2751</v>
      </c>
      <c r="C747" s="1">
        <v>41055.71025462963</v>
      </c>
      <c r="D747" s="4" t="s">
        <v>868</v>
      </c>
      <c r="E747">
        <v>225000</v>
      </c>
      <c r="F747" t="s">
        <v>40</v>
      </c>
      <c r="G747" s="8">
        <f>tblSalaries6[[#This Row],[clean Salary (in local currency)]]*VLOOKUP(tblSalaries6[[#This Row],[Currency]],tblXrate[],2,FALSE)</f>
        <v>4006.7812546745777</v>
      </c>
      <c r="H747" t="s">
        <v>721</v>
      </c>
      <c r="I747" t="s">
        <v>3999</v>
      </c>
      <c r="J747" t="s">
        <v>8</v>
      </c>
      <c r="K747" t="str">
        <f>VLOOKUP(tblSalaries6[[#This Row],[Where do you work]],tblCountries[[Actual]:[Mapping]],2,FALSE)</f>
        <v>India</v>
      </c>
      <c r="L747" t="s">
        <v>13</v>
      </c>
      <c r="M747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5 and 10</v>
      </c>
      <c r="N747">
        <v>5.5</v>
      </c>
    </row>
    <row r="748" spans="2:14" ht="15" customHeight="1">
      <c r="B748" t="s">
        <v>2752</v>
      </c>
      <c r="C748" s="1">
        <v>41055.710439814815</v>
      </c>
      <c r="D748" s="4">
        <v>1488000</v>
      </c>
      <c r="E748">
        <v>1488000</v>
      </c>
      <c r="F748" t="s">
        <v>3984</v>
      </c>
      <c r="G748" s="8">
        <f>tblSalaries6[[#This Row],[clean Salary (in local currency)]]*VLOOKUP(tblSalaries6[[#This Row],[Currency]],tblXrate[],2,FALSE)</f>
        <v>9171.0323574730355</v>
      </c>
      <c r="H748" t="s">
        <v>869</v>
      </c>
      <c r="I748" t="s">
        <v>52</v>
      </c>
      <c r="J748" t="s">
        <v>870</v>
      </c>
      <c r="K748" t="str">
        <f>VLOOKUP(tblSalaries6[[#This Row],[Where do you work]],tblCountries[[Actual]:[Mapping]],2,FALSE)</f>
        <v>Nigeria</v>
      </c>
      <c r="L748" t="s">
        <v>18</v>
      </c>
      <c r="M748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5 and 10</v>
      </c>
      <c r="N748">
        <v>5</v>
      </c>
    </row>
    <row r="749" spans="2:14" ht="15" customHeight="1">
      <c r="B749" t="s">
        <v>2753</v>
      </c>
      <c r="C749" s="1">
        <v>41055.710717592592</v>
      </c>
      <c r="D749" s="4" t="s">
        <v>871</v>
      </c>
      <c r="E749">
        <v>240000</v>
      </c>
      <c r="F749" t="s">
        <v>40</v>
      </c>
      <c r="G749" s="8">
        <f>tblSalaries6[[#This Row],[clean Salary (in local currency)]]*VLOOKUP(tblSalaries6[[#This Row],[Currency]],tblXrate[],2,FALSE)</f>
        <v>4273.9000049862161</v>
      </c>
      <c r="H749" t="s">
        <v>872</v>
      </c>
      <c r="I749" t="s">
        <v>20</v>
      </c>
      <c r="J749" t="s">
        <v>8</v>
      </c>
      <c r="K749" t="str">
        <f>VLOOKUP(tblSalaries6[[#This Row],[Where do you work]],tblCountries[[Actual]:[Mapping]],2,FALSE)</f>
        <v>India</v>
      </c>
      <c r="L749" t="s">
        <v>18</v>
      </c>
      <c r="M749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749">
        <v>20</v>
      </c>
    </row>
    <row r="750" spans="2:14" ht="15" customHeight="1">
      <c r="B750" t="s">
        <v>2754</v>
      </c>
      <c r="C750" s="1">
        <v>41055.711377314816</v>
      </c>
      <c r="D750" s="4" t="s">
        <v>873</v>
      </c>
      <c r="E750">
        <v>700000</v>
      </c>
      <c r="F750" t="s">
        <v>40</v>
      </c>
      <c r="G750" s="8">
        <f>tblSalaries6[[#This Row],[clean Salary (in local currency)]]*VLOOKUP(tblSalaries6[[#This Row],[Currency]],tblXrate[],2,FALSE)</f>
        <v>12465.541681209797</v>
      </c>
      <c r="H750" t="s">
        <v>874</v>
      </c>
      <c r="I750" t="s">
        <v>20</v>
      </c>
      <c r="J750" t="s">
        <v>8</v>
      </c>
      <c r="K750" t="str">
        <f>VLOOKUP(tblSalaries6[[#This Row],[Where do you work]],tblCountries[[Actual]:[Mapping]],2,FALSE)</f>
        <v>India</v>
      </c>
      <c r="L750" t="s">
        <v>13</v>
      </c>
      <c r="M750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5 and 10</v>
      </c>
      <c r="N750">
        <v>5</v>
      </c>
    </row>
    <row r="751" spans="2:14" ht="15" customHeight="1">
      <c r="B751" t="s">
        <v>2755</v>
      </c>
      <c r="C751" s="1">
        <v>41055.713055555556</v>
      </c>
      <c r="D751" s="4">
        <v>2000</v>
      </c>
      <c r="E751">
        <v>24000</v>
      </c>
      <c r="F751" t="s">
        <v>6</v>
      </c>
      <c r="G751" s="8">
        <f>tblSalaries6[[#This Row],[clean Salary (in local currency)]]*VLOOKUP(tblSalaries6[[#This Row],[Currency]],tblXrate[],2,FALSE)</f>
        <v>24000</v>
      </c>
      <c r="H751" t="s">
        <v>875</v>
      </c>
      <c r="I751" t="s">
        <v>20</v>
      </c>
      <c r="J751" t="s">
        <v>8</v>
      </c>
      <c r="K751" t="str">
        <f>VLOOKUP(tblSalaries6[[#This Row],[Where do you work]],tblCountries[[Actual]:[Mapping]],2,FALSE)</f>
        <v>India</v>
      </c>
      <c r="L751" t="s">
        <v>18</v>
      </c>
      <c r="M751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Less than 3</v>
      </c>
      <c r="N751">
        <v>1</v>
      </c>
    </row>
    <row r="752" spans="2:14" ht="15" customHeight="1">
      <c r="B752" t="s">
        <v>2756</v>
      </c>
      <c r="C752" s="1">
        <v>41055.713541666664</v>
      </c>
      <c r="D752" s="4">
        <v>20000</v>
      </c>
      <c r="E752">
        <v>20000</v>
      </c>
      <c r="F752" t="s">
        <v>6</v>
      </c>
      <c r="G752" s="8">
        <f>tblSalaries6[[#This Row],[clean Salary (in local currency)]]*VLOOKUP(tblSalaries6[[#This Row],[Currency]],tblXrate[],2,FALSE)</f>
        <v>20000</v>
      </c>
      <c r="H752" t="s">
        <v>876</v>
      </c>
      <c r="I752" t="s">
        <v>356</v>
      </c>
      <c r="J752" t="s">
        <v>877</v>
      </c>
      <c r="K752" t="str">
        <f>VLOOKUP(tblSalaries6[[#This Row],[Where do you work]],tblCountries[[Actual]:[Mapping]],2,FALSE)</f>
        <v>Denmark</v>
      </c>
      <c r="L752" t="s">
        <v>18</v>
      </c>
      <c r="M752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752">
        <v>15</v>
      </c>
    </row>
    <row r="753" spans="2:14" ht="15" customHeight="1">
      <c r="B753" t="s">
        <v>2757</v>
      </c>
      <c r="C753" s="1">
        <v>41055.713993055557</v>
      </c>
      <c r="D753" s="4">
        <v>62000</v>
      </c>
      <c r="E753">
        <v>62000</v>
      </c>
      <c r="F753" t="s">
        <v>6</v>
      </c>
      <c r="G753" s="8">
        <f>tblSalaries6[[#This Row],[clean Salary (in local currency)]]*VLOOKUP(tblSalaries6[[#This Row],[Currency]],tblXrate[],2,FALSE)</f>
        <v>62000</v>
      </c>
      <c r="H753" t="s">
        <v>878</v>
      </c>
      <c r="I753" t="s">
        <v>20</v>
      </c>
      <c r="J753" t="s">
        <v>15</v>
      </c>
      <c r="K753" t="str">
        <f>VLOOKUP(tblSalaries6[[#This Row],[Where do you work]],tblCountries[[Actual]:[Mapping]],2,FALSE)</f>
        <v>USA</v>
      </c>
      <c r="L753" t="s">
        <v>18</v>
      </c>
      <c r="M753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753">
        <v>20</v>
      </c>
    </row>
    <row r="754" spans="2:14" ht="15" customHeight="1">
      <c r="B754" t="s">
        <v>2758</v>
      </c>
      <c r="C754" s="1">
        <v>41055.714861111112</v>
      </c>
      <c r="D754" s="4" t="s">
        <v>879</v>
      </c>
      <c r="E754">
        <v>14960</v>
      </c>
      <c r="F754" t="s">
        <v>6</v>
      </c>
      <c r="G754" s="8">
        <f>tblSalaries6[[#This Row],[clean Salary (in local currency)]]*VLOOKUP(tblSalaries6[[#This Row],[Currency]],tblXrate[],2,FALSE)</f>
        <v>14960</v>
      </c>
      <c r="H754" t="s">
        <v>880</v>
      </c>
      <c r="I754" t="s">
        <v>488</v>
      </c>
      <c r="J754" t="s">
        <v>133</v>
      </c>
      <c r="K754" t="str">
        <f>VLOOKUP(tblSalaries6[[#This Row],[Where do you work]],tblCountries[[Actual]:[Mapping]],2,FALSE)</f>
        <v>Saudi Arabia</v>
      </c>
      <c r="L754" t="s">
        <v>13</v>
      </c>
      <c r="M754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Less than 3</v>
      </c>
      <c r="N754">
        <v>2</v>
      </c>
    </row>
    <row r="755" spans="2:14" ht="15" customHeight="1">
      <c r="B755" t="s">
        <v>2759</v>
      </c>
      <c r="C755" s="1">
        <v>41055.715509259258</v>
      </c>
      <c r="D755" s="4">
        <v>120000</v>
      </c>
      <c r="E755">
        <v>120000</v>
      </c>
      <c r="F755" t="s">
        <v>40</v>
      </c>
      <c r="G755" s="8">
        <f>tblSalaries6[[#This Row],[clean Salary (in local currency)]]*VLOOKUP(tblSalaries6[[#This Row],[Currency]],tblXrate[],2,FALSE)</f>
        <v>2136.9500024931081</v>
      </c>
      <c r="H755" t="s">
        <v>881</v>
      </c>
      <c r="I755" t="s">
        <v>310</v>
      </c>
      <c r="J755" t="s">
        <v>8</v>
      </c>
      <c r="K755" t="str">
        <f>VLOOKUP(tblSalaries6[[#This Row],[Where do you work]],tblCountries[[Actual]:[Mapping]],2,FALSE)</f>
        <v>India</v>
      </c>
      <c r="L755" t="s">
        <v>18</v>
      </c>
      <c r="M755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Less than 3</v>
      </c>
      <c r="N755">
        <v>2</v>
      </c>
    </row>
    <row r="756" spans="2:14" ht="15" customHeight="1">
      <c r="B756" t="s">
        <v>2760</v>
      </c>
      <c r="C756" s="1">
        <v>41055.725474537037</v>
      </c>
      <c r="D756" s="4">
        <v>30232</v>
      </c>
      <c r="E756">
        <v>30232</v>
      </c>
      <c r="F756" t="s">
        <v>6</v>
      </c>
      <c r="G756" s="8">
        <f>tblSalaries6[[#This Row],[clean Salary (in local currency)]]*VLOOKUP(tblSalaries6[[#This Row],[Currency]],tblXrate[],2,FALSE)</f>
        <v>30232</v>
      </c>
      <c r="H756" t="s">
        <v>882</v>
      </c>
      <c r="I756" t="s">
        <v>310</v>
      </c>
      <c r="J756" t="s">
        <v>883</v>
      </c>
      <c r="K756" t="str">
        <f>VLOOKUP(tblSalaries6[[#This Row],[Where do you work]],tblCountries[[Actual]:[Mapping]],2,FALSE)</f>
        <v>USA</v>
      </c>
      <c r="L756" t="s">
        <v>18</v>
      </c>
      <c r="M756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5 and 10</v>
      </c>
      <c r="N756">
        <v>5</v>
      </c>
    </row>
    <row r="757" spans="2:14" ht="15" customHeight="1">
      <c r="B757" t="s">
        <v>2761</v>
      </c>
      <c r="C757" s="1">
        <v>41055.725474537037</v>
      </c>
      <c r="D757" s="4">
        <v>41000</v>
      </c>
      <c r="E757">
        <v>41000</v>
      </c>
      <c r="F757" t="s">
        <v>6</v>
      </c>
      <c r="G757" s="8">
        <f>tblSalaries6[[#This Row],[clean Salary (in local currency)]]*VLOOKUP(tblSalaries6[[#This Row],[Currency]],tblXrate[],2,FALSE)</f>
        <v>41000</v>
      </c>
      <c r="H757" t="s">
        <v>207</v>
      </c>
      <c r="I757" t="s">
        <v>20</v>
      </c>
      <c r="J757" t="s">
        <v>15</v>
      </c>
      <c r="K757" t="str">
        <f>VLOOKUP(tblSalaries6[[#This Row],[Where do you work]],tblCountries[[Actual]:[Mapping]],2,FALSE)</f>
        <v>USA</v>
      </c>
      <c r="L757" t="s">
        <v>13</v>
      </c>
      <c r="M757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3 and 5</v>
      </c>
      <c r="N757">
        <v>4</v>
      </c>
    </row>
    <row r="758" spans="2:14" ht="15" customHeight="1">
      <c r="B758" t="s">
        <v>2762</v>
      </c>
      <c r="C758" s="1">
        <v>41055.730509259258</v>
      </c>
      <c r="D758" s="4" t="s">
        <v>884</v>
      </c>
      <c r="E758">
        <v>95000</v>
      </c>
      <c r="F758" t="s">
        <v>82</v>
      </c>
      <c r="G758" s="8">
        <f>tblSalaries6[[#This Row],[clean Salary (in local currency)]]*VLOOKUP(tblSalaries6[[#This Row],[Currency]],tblXrate[],2,FALSE)</f>
        <v>96891.417358250401</v>
      </c>
      <c r="H758" t="s">
        <v>885</v>
      </c>
      <c r="I758" t="s">
        <v>20</v>
      </c>
      <c r="J758" t="s">
        <v>84</v>
      </c>
      <c r="K758" t="str">
        <f>VLOOKUP(tblSalaries6[[#This Row],[Where do you work]],tblCountries[[Actual]:[Mapping]],2,FALSE)</f>
        <v>Australia</v>
      </c>
      <c r="L758" t="s">
        <v>18</v>
      </c>
      <c r="M758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758">
        <v>11</v>
      </c>
    </row>
    <row r="759" spans="2:14" ht="15" customHeight="1">
      <c r="B759" t="s">
        <v>2763</v>
      </c>
      <c r="C759" s="1">
        <v>41055.739282407405</v>
      </c>
      <c r="D759" s="4" t="s">
        <v>886</v>
      </c>
      <c r="E759">
        <v>1200000</v>
      </c>
      <c r="F759" t="s">
        <v>40</v>
      </c>
      <c r="G759" s="8">
        <f>tblSalaries6[[#This Row],[clean Salary (in local currency)]]*VLOOKUP(tblSalaries6[[#This Row],[Currency]],tblXrate[],2,FALSE)</f>
        <v>21369.500024931083</v>
      </c>
      <c r="H759" t="s">
        <v>887</v>
      </c>
      <c r="I759" t="s">
        <v>52</v>
      </c>
      <c r="J759" t="s">
        <v>8</v>
      </c>
      <c r="K759" t="str">
        <f>VLOOKUP(tblSalaries6[[#This Row],[Where do you work]],tblCountries[[Actual]:[Mapping]],2,FALSE)</f>
        <v>India</v>
      </c>
      <c r="L759" t="s">
        <v>13</v>
      </c>
      <c r="M759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759">
        <v>14</v>
      </c>
    </row>
    <row r="760" spans="2:14" ht="15" customHeight="1">
      <c r="B760" t="s">
        <v>2764</v>
      </c>
      <c r="C760" s="1">
        <v>41055.740972222222</v>
      </c>
      <c r="D760" s="4">
        <v>205000</v>
      </c>
      <c r="E760">
        <v>205000</v>
      </c>
      <c r="F760" t="s">
        <v>40</v>
      </c>
      <c r="G760" s="8">
        <f>tblSalaries6[[#This Row],[clean Salary (in local currency)]]*VLOOKUP(tblSalaries6[[#This Row],[Currency]],tblXrate[],2,FALSE)</f>
        <v>3650.6229209257262</v>
      </c>
      <c r="H760" t="s">
        <v>888</v>
      </c>
      <c r="I760" t="s">
        <v>310</v>
      </c>
      <c r="J760" t="s">
        <v>8</v>
      </c>
      <c r="K760" t="str">
        <f>VLOOKUP(tblSalaries6[[#This Row],[Where do you work]],tblCountries[[Actual]:[Mapping]],2,FALSE)</f>
        <v>India</v>
      </c>
      <c r="L760" t="s">
        <v>13</v>
      </c>
      <c r="M760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760">
        <v>10</v>
      </c>
    </row>
    <row r="761" spans="2:14" ht="15" customHeight="1">
      <c r="B761" t="s">
        <v>2765</v>
      </c>
      <c r="C761" s="1">
        <v>41055.741087962961</v>
      </c>
      <c r="D761" s="4" t="s">
        <v>889</v>
      </c>
      <c r="E761">
        <v>19068</v>
      </c>
      <c r="F761" t="s">
        <v>6</v>
      </c>
      <c r="G761" s="8">
        <f>tblSalaries6[[#This Row],[clean Salary (in local currency)]]*VLOOKUP(tblSalaries6[[#This Row],[Currency]],tblXrate[],2,FALSE)</f>
        <v>19068</v>
      </c>
      <c r="H761" t="s">
        <v>890</v>
      </c>
      <c r="I761" t="s">
        <v>310</v>
      </c>
      <c r="J761" t="s">
        <v>347</v>
      </c>
      <c r="K761" t="str">
        <f>VLOOKUP(tblSalaries6[[#This Row],[Where do you work]],tblCountries[[Actual]:[Mapping]],2,FALSE)</f>
        <v>Philippines</v>
      </c>
      <c r="L761" t="s">
        <v>13</v>
      </c>
      <c r="M761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761">
        <v>20</v>
      </c>
    </row>
    <row r="762" spans="2:14" ht="15" customHeight="1">
      <c r="B762" t="s">
        <v>2766</v>
      </c>
      <c r="C762" s="1">
        <v>41055.74255787037</v>
      </c>
      <c r="D762" s="4" t="s">
        <v>534</v>
      </c>
      <c r="E762">
        <v>300000</v>
      </c>
      <c r="F762" t="s">
        <v>40</v>
      </c>
      <c r="G762" s="8">
        <f>tblSalaries6[[#This Row],[clean Salary (in local currency)]]*VLOOKUP(tblSalaries6[[#This Row],[Currency]],tblXrate[],2,FALSE)</f>
        <v>5342.3750062327708</v>
      </c>
      <c r="H762" t="s">
        <v>891</v>
      </c>
      <c r="I762" t="s">
        <v>488</v>
      </c>
      <c r="J762" t="s">
        <v>8</v>
      </c>
      <c r="K762" t="str">
        <f>VLOOKUP(tblSalaries6[[#This Row],[Where do you work]],tblCountries[[Actual]:[Mapping]],2,FALSE)</f>
        <v>India</v>
      </c>
      <c r="L762" t="s">
        <v>13</v>
      </c>
      <c r="M762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3 and 5</v>
      </c>
      <c r="N762">
        <v>4</v>
      </c>
    </row>
    <row r="763" spans="2:14" ht="15" customHeight="1">
      <c r="B763" t="s">
        <v>2767</v>
      </c>
      <c r="C763" s="1">
        <v>41055.744062500002</v>
      </c>
      <c r="D763" s="4">
        <v>48000</v>
      </c>
      <c r="E763">
        <v>48000</v>
      </c>
      <c r="F763" t="s">
        <v>6</v>
      </c>
      <c r="G763" s="8">
        <f>tblSalaries6[[#This Row],[clean Salary (in local currency)]]*VLOOKUP(tblSalaries6[[#This Row],[Currency]],tblXrate[],2,FALSE)</f>
        <v>48000</v>
      </c>
      <c r="H763" t="s">
        <v>356</v>
      </c>
      <c r="I763" t="s">
        <v>356</v>
      </c>
      <c r="J763" t="s">
        <v>171</v>
      </c>
      <c r="K763" t="str">
        <f>VLOOKUP(tblSalaries6[[#This Row],[Where do you work]],tblCountries[[Actual]:[Mapping]],2,FALSE)</f>
        <v>Singapore</v>
      </c>
      <c r="L763" t="s">
        <v>13</v>
      </c>
      <c r="M763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Less than 3</v>
      </c>
      <c r="N763">
        <v>3</v>
      </c>
    </row>
    <row r="764" spans="2:14" ht="15" customHeight="1">
      <c r="B764" t="s">
        <v>2768</v>
      </c>
      <c r="C764" s="1">
        <v>41055.763761574075</v>
      </c>
      <c r="D764" s="4" t="s">
        <v>892</v>
      </c>
      <c r="E764">
        <v>220000</v>
      </c>
      <c r="F764" t="s">
        <v>40</v>
      </c>
      <c r="G764" s="8">
        <f>tblSalaries6[[#This Row],[clean Salary (in local currency)]]*VLOOKUP(tblSalaries6[[#This Row],[Currency]],tblXrate[],2,FALSE)</f>
        <v>3917.7416712373652</v>
      </c>
      <c r="H764" t="s">
        <v>893</v>
      </c>
      <c r="I764" t="s">
        <v>279</v>
      </c>
      <c r="J764" t="s">
        <v>8</v>
      </c>
      <c r="K764" t="str">
        <f>VLOOKUP(tblSalaries6[[#This Row],[Where do you work]],tblCountries[[Actual]:[Mapping]],2,FALSE)</f>
        <v>India</v>
      </c>
      <c r="L764" t="s">
        <v>9</v>
      </c>
      <c r="M764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Less than 3</v>
      </c>
      <c r="N764">
        <v>2</v>
      </c>
    </row>
    <row r="765" spans="2:14" ht="15" customHeight="1">
      <c r="B765" t="s">
        <v>2769</v>
      </c>
      <c r="C765" s="1">
        <v>41055.770208333335</v>
      </c>
      <c r="D765" s="4">
        <v>13500</v>
      </c>
      <c r="E765">
        <v>13500</v>
      </c>
      <c r="F765" t="s">
        <v>6</v>
      </c>
      <c r="G765" s="8">
        <f>tblSalaries6[[#This Row],[clean Salary (in local currency)]]*VLOOKUP(tblSalaries6[[#This Row],[Currency]],tblXrate[],2,FALSE)</f>
        <v>13500</v>
      </c>
      <c r="H765" t="s">
        <v>360</v>
      </c>
      <c r="I765" t="s">
        <v>3999</v>
      </c>
      <c r="J765" t="s">
        <v>8</v>
      </c>
      <c r="K765" t="str">
        <f>VLOOKUP(tblSalaries6[[#This Row],[Where do you work]],tblCountries[[Actual]:[Mapping]],2,FALSE)</f>
        <v>India</v>
      </c>
      <c r="L765" t="s">
        <v>13</v>
      </c>
      <c r="M765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Less than 3</v>
      </c>
      <c r="N765">
        <v>2.5</v>
      </c>
    </row>
    <row r="766" spans="2:14" ht="15" customHeight="1">
      <c r="B766" t="s">
        <v>2770</v>
      </c>
      <c r="C766" s="1">
        <v>41055.774537037039</v>
      </c>
      <c r="D766" s="4" t="s">
        <v>894</v>
      </c>
      <c r="E766">
        <v>45000</v>
      </c>
      <c r="F766" t="s">
        <v>6</v>
      </c>
      <c r="G766" s="8">
        <f>tblSalaries6[[#This Row],[clean Salary (in local currency)]]*VLOOKUP(tblSalaries6[[#This Row],[Currency]],tblXrate[],2,FALSE)</f>
        <v>45000</v>
      </c>
      <c r="H766" t="s">
        <v>49</v>
      </c>
      <c r="I766" t="s">
        <v>52</v>
      </c>
      <c r="J766" t="s">
        <v>8</v>
      </c>
      <c r="K766" t="str">
        <f>VLOOKUP(tblSalaries6[[#This Row],[Where do you work]],tblCountries[[Actual]:[Mapping]],2,FALSE)</f>
        <v>India</v>
      </c>
      <c r="L766" t="s">
        <v>25</v>
      </c>
      <c r="M766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766">
        <v>15</v>
      </c>
    </row>
    <row r="767" spans="2:14" ht="15" customHeight="1">
      <c r="B767" t="s">
        <v>2771</v>
      </c>
      <c r="C767" s="1">
        <v>41055.776863425926</v>
      </c>
      <c r="D767" s="4">
        <v>55000</v>
      </c>
      <c r="E767">
        <v>55000</v>
      </c>
      <c r="F767" t="s">
        <v>22</v>
      </c>
      <c r="G767" s="8">
        <f>tblSalaries6[[#This Row],[clean Salary (in local currency)]]*VLOOKUP(tblSalaries6[[#This Row],[Currency]],tblXrate[],2,FALSE)</f>
        <v>69871.969144538423</v>
      </c>
      <c r="H767" t="s">
        <v>29</v>
      </c>
      <c r="I767" t="s">
        <v>4001</v>
      </c>
      <c r="J767" t="s">
        <v>895</v>
      </c>
      <c r="K767" t="str">
        <f>VLOOKUP(tblSalaries6[[#This Row],[Where do you work]],tblCountries[[Actual]:[Mapping]],2,FALSE)</f>
        <v>italy</v>
      </c>
      <c r="L767" t="s">
        <v>18</v>
      </c>
      <c r="M767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767">
        <v>18</v>
      </c>
    </row>
    <row r="768" spans="2:14" ht="15" customHeight="1">
      <c r="B768" t="s">
        <v>2772</v>
      </c>
      <c r="C768" s="1">
        <v>41055.778831018521</v>
      </c>
      <c r="D768" s="4" t="s">
        <v>896</v>
      </c>
      <c r="E768">
        <v>480000</v>
      </c>
      <c r="F768" t="s">
        <v>40</v>
      </c>
      <c r="G768" s="8">
        <f>tblSalaries6[[#This Row],[clean Salary (in local currency)]]*VLOOKUP(tblSalaries6[[#This Row],[Currency]],tblXrate[],2,FALSE)</f>
        <v>8547.8000099724322</v>
      </c>
      <c r="H768" t="s">
        <v>897</v>
      </c>
      <c r="I768" t="s">
        <v>52</v>
      </c>
      <c r="J768" t="s">
        <v>8</v>
      </c>
      <c r="K768" t="str">
        <f>VLOOKUP(tblSalaries6[[#This Row],[Where do you work]],tblCountries[[Actual]:[Mapping]],2,FALSE)</f>
        <v>India</v>
      </c>
      <c r="L768" t="s">
        <v>9</v>
      </c>
      <c r="M768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768">
        <v>11</v>
      </c>
    </row>
    <row r="769" spans="2:14" ht="15" customHeight="1">
      <c r="B769" t="s">
        <v>2773</v>
      </c>
      <c r="C769" s="1">
        <v>41055.780555555553</v>
      </c>
      <c r="D769" s="4" t="s">
        <v>898</v>
      </c>
      <c r="E769">
        <v>33600</v>
      </c>
      <c r="F769" t="s">
        <v>358</v>
      </c>
      <c r="G769" s="8">
        <f>tblSalaries6[[#This Row],[clean Salary (in local currency)]]*VLOOKUP(tblSalaries6[[#This Row],[Currency]],tblXrate[],2,FALSE)</f>
        <v>9146.5655463031271</v>
      </c>
      <c r="H769" t="s">
        <v>310</v>
      </c>
      <c r="I769" t="s">
        <v>310</v>
      </c>
      <c r="J769" t="s">
        <v>359</v>
      </c>
      <c r="K769" t="str">
        <f>VLOOKUP(tblSalaries6[[#This Row],[Where do you work]],tblCountries[[Actual]:[Mapping]],2,FALSE)</f>
        <v>Dubai</v>
      </c>
      <c r="L769" t="s">
        <v>25</v>
      </c>
      <c r="M769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5 and 10</v>
      </c>
      <c r="N769">
        <v>7</v>
      </c>
    </row>
    <row r="770" spans="2:14" ht="15" customHeight="1">
      <c r="B770" t="s">
        <v>2774</v>
      </c>
      <c r="C770" s="1">
        <v>41055.789490740739</v>
      </c>
      <c r="D770" s="4">
        <v>570000</v>
      </c>
      <c r="E770">
        <v>570000</v>
      </c>
      <c r="F770" t="s">
        <v>40</v>
      </c>
      <c r="G770" s="8">
        <f>tblSalaries6[[#This Row],[clean Salary (in local currency)]]*VLOOKUP(tblSalaries6[[#This Row],[Currency]],tblXrate[],2,FALSE)</f>
        <v>10150.512511842264</v>
      </c>
      <c r="H770" t="s">
        <v>20</v>
      </c>
      <c r="I770" t="s">
        <v>20</v>
      </c>
      <c r="J770" t="s">
        <v>8</v>
      </c>
      <c r="K770" t="str">
        <f>VLOOKUP(tblSalaries6[[#This Row],[Where do you work]],tblCountries[[Actual]:[Mapping]],2,FALSE)</f>
        <v>India</v>
      </c>
      <c r="L770" t="s">
        <v>13</v>
      </c>
      <c r="M770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Less than 3</v>
      </c>
      <c r="N770">
        <v>2.4</v>
      </c>
    </row>
    <row r="771" spans="2:14" ht="15" customHeight="1">
      <c r="B771" t="s">
        <v>2775</v>
      </c>
      <c r="C771" s="1">
        <v>41055.797164351854</v>
      </c>
      <c r="D771" s="4">
        <v>636000</v>
      </c>
      <c r="E771">
        <v>636000</v>
      </c>
      <c r="F771" t="s">
        <v>40</v>
      </c>
      <c r="G771" s="8">
        <f>tblSalaries6[[#This Row],[clean Salary (in local currency)]]*VLOOKUP(tblSalaries6[[#This Row],[Currency]],tblXrate[],2,FALSE)</f>
        <v>11325.835013213473</v>
      </c>
      <c r="H771" t="s">
        <v>564</v>
      </c>
      <c r="I771" t="s">
        <v>52</v>
      </c>
      <c r="J771" t="s">
        <v>8</v>
      </c>
      <c r="K771" t="str">
        <f>VLOOKUP(tblSalaries6[[#This Row],[Where do you work]],tblCountries[[Actual]:[Mapping]],2,FALSE)</f>
        <v>India</v>
      </c>
      <c r="L771" t="s">
        <v>9</v>
      </c>
      <c r="M771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5 and 10</v>
      </c>
      <c r="N771">
        <v>7</v>
      </c>
    </row>
    <row r="772" spans="2:14" ht="15" customHeight="1">
      <c r="B772" t="s">
        <v>2776</v>
      </c>
      <c r="C772" s="1">
        <v>41055.801145833335</v>
      </c>
      <c r="D772" s="4" t="s">
        <v>899</v>
      </c>
      <c r="E772">
        <v>180000</v>
      </c>
      <c r="F772" t="s">
        <v>32</v>
      </c>
      <c r="G772" s="8">
        <f>tblSalaries6[[#This Row],[clean Salary (in local currency)]]*VLOOKUP(tblSalaries6[[#This Row],[Currency]],tblXrate[],2,FALSE)</f>
        <v>1910.5359690238436</v>
      </c>
      <c r="H772" t="s">
        <v>900</v>
      </c>
      <c r="I772" t="s">
        <v>3999</v>
      </c>
      <c r="J772" t="s">
        <v>17</v>
      </c>
      <c r="K772" t="str">
        <f>VLOOKUP(tblSalaries6[[#This Row],[Where do you work]],tblCountries[[Actual]:[Mapping]],2,FALSE)</f>
        <v>Pakistan</v>
      </c>
      <c r="L772" t="s">
        <v>13</v>
      </c>
      <c r="M772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5 and 10</v>
      </c>
      <c r="N772">
        <v>7</v>
      </c>
    </row>
    <row r="773" spans="2:14" ht="15" customHeight="1">
      <c r="B773" t="s">
        <v>2777</v>
      </c>
      <c r="C773" s="1">
        <v>41055.807557870372</v>
      </c>
      <c r="D773" s="4" t="s">
        <v>901</v>
      </c>
      <c r="E773">
        <v>36000</v>
      </c>
      <c r="F773" t="s">
        <v>6</v>
      </c>
      <c r="G773" s="8">
        <f>tblSalaries6[[#This Row],[clean Salary (in local currency)]]*VLOOKUP(tblSalaries6[[#This Row],[Currency]],tblXrate[],2,FALSE)</f>
        <v>36000</v>
      </c>
      <c r="H773" t="s">
        <v>902</v>
      </c>
      <c r="I773" t="s">
        <v>52</v>
      </c>
      <c r="J773" t="s">
        <v>84</v>
      </c>
      <c r="K773" t="str">
        <f>VLOOKUP(tblSalaries6[[#This Row],[Where do you work]],tblCountries[[Actual]:[Mapping]],2,FALSE)</f>
        <v>Australia</v>
      </c>
      <c r="L773" t="s">
        <v>18</v>
      </c>
      <c r="M773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773">
        <v>12</v>
      </c>
    </row>
    <row r="774" spans="2:14" ht="15" customHeight="1">
      <c r="B774" t="s">
        <v>2778</v>
      </c>
      <c r="C774" s="1">
        <v>41055.812071759261</v>
      </c>
      <c r="D774" s="4" t="s">
        <v>903</v>
      </c>
      <c r="E774">
        <v>2250000</v>
      </c>
      <c r="F774" t="s">
        <v>40</v>
      </c>
      <c r="G774" s="8">
        <f>tblSalaries6[[#This Row],[clean Salary (in local currency)]]*VLOOKUP(tblSalaries6[[#This Row],[Currency]],tblXrate[],2,FALSE)</f>
        <v>40067.812546745779</v>
      </c>
      <c r="H774" t="s">
        <v>904</v>
      </c>
      <c r="I774" t="s">
        <v>310</v>
      </c>
      <c r="J774" t="s">
        <v>8</v>
      </c>
      <c r="K774" t="str">
        <f>VLOOKUP(tblSalaries6[[#This Row],[Where do you work]],tblCountries[[Actual]:[Mapping]],2,FALSE)</f>
        <v>India</v>
      </c>
      <c r="L774" t="s">
        <v>25</v>
      </c>
      <c r="M774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5 and 10</v>
      </c>
      <c r="N774">
        <v>5</v>
      </c>
    </row>
    <row r="775" spans="2:14" ht="15" customHeight="1">
      <c r="B775" t="s">
        <v>2779</v>
      </c>
      <c r="C775" s="1">
        <v>41055.812199074076</v>
      </c>
      <c r="D775" s="4">
        <v>16000</v>
      </c>
      <c r="E775">
        <v>16000</v>
      </c>
      <c r="F775" t="s">
        <v>6</v>
      </c>
      <c r="G775" s="8">
        <f>tblSalaries6[[#This Row],[clean Salary (in local currency)]]*VLOOKUP(tblSalaries6[[#This Row],[Currency]],tblXrate[],2,FALSE)</f>
        <v>16000</v>
      </c>
      <c r="H775" t="s">
        <v>905</v>
      </c>
      <c r="I775" t="s">
        <v>3999</v>
      </c>
      <c r="J775" t="s">
        <v>8</v>
      </c>
      <c r="K775" t="str">
        <f>VLOOKUP(tblSalaries6[[#This Row],[Where do you work]],tblCountries[[Actual]:[Mapping]],2,FALSE)</f>
        <v>India</v>
      </c>
      <c r="L775" t="s">
        <v>13</v>
      </c>
      <c r="M775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Less than 3</v>
      </c>
      <c r="N775">
        <v>1</v>
      </c>
    </row>
    <row r="776" spans="2:14" ht="15" customHeight="1">
      <c r="B776" t="s">
        <v>2780</v>
      </c>
      <c r="C776" s="1">
        <v>41055.815416666665</v>
      </c>
      <c r="D776" s="4">
        <v>240000</v>
      </c>
      <c r="E776">
        <v>240000</v>
      </c>
      <c r="F776" t="s">
        <v>40</v>
      </c>
      <c r="G776" s="8">
        <f>tblSalaries6[[#This Row],[clean Salary (in local currency)]]*VLOOKUP(tblSalaries6[[#This Row],[Currency]],tblXrate[],2,FALSE)</f>
        <v>4273.9000049862161</v>
      </c>
      <c r="H776" t="s">
        <v>20</v>
      </c>
      <c r="I776" t="s">
        <v>20</v>
      </c>
      <c r="J776" t="s">
        <v>8</v>
      </c>
      <c r="K776" t="str">
        <f>VLOOKUP(tblSalaries6[[#This Row],[Where do you work]],tblCountries[[Actual]:[Mapping]],2,FALSE)</f>
        <v>India</v>
      </c>
      <c r="L776" t="s">
        <v>13</v>
      </c>
      <c r="M776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3 and 5</v>
      </c>
      <c r="N776">
        <v>4</v>
      </c>
    </row>
    <row r="777" spans="2:14" ht="15" customHeight="1">
      <c r="B777" t="s">
        <v>2781</v>
      </c>
      <c r="C777" s="1">
        <v>41055.821944444448</v>
      </c>
      <c r="D777" s="4" t="s">
        <v>906</v>
      </c>
      <c r="E777">
        <v>400000</v>
      </c>
      <c r="F777" t="s">
        <v>40</v>
      </c>
      <c r="G777" s="8">
        <f>tblSalaries6[[#This Row],[clean Salary (in local currency)]]*VLOOKUP(tblSalaries6[[#This Row],[Currency]],tblXrate[],2,FALSE)</f>
        <v>7123.1666749770275</v>
      </c>
      <c r="H777" t="s">
        <v>622</v>
      </c>
      <c r="I777" t="s">
        <v>52</v>
      </c>
      <c r="J777" t="s">
        <v>8</v>
      </c>
      <c r="K777" t="str">
        <f>VLOOKUP(tblSalaries6[[#This Row],[Where do you work]],tblCountries[[Actual]:[Mapping]],2,FALSE)</f>
        <v>India</v>
      </c>
      <c r="L777" t="s">
        <v>9</v>
      </c>
      <c r="M777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5 and 10</v>
      </c>
      <c r="N777">
        <v>7</v>
      </c>
    </row>
    <row r="778" spans="2:14" ht="15" customHeight="1">
      <c r="B778" t="s">
        <v>2782</v>
      </c>
      <c r="C778" s="1">
        <v>41055.839131944442</v>
      </c>
      <c r="D778" s="4">
        <v>10000</v>
      </c>
      <c r="E778">
        <v>10000</v>
      </c>
      <c r="F778" t="s">
        <v>6</v>
      </c>
      <c r="G778" s="8">
        <f>tblSalaries6[[#This Row],[clean Salary (in local currency)]]*VLOOKUP(tblSalaries6[[#This Row],[Currency]],tblXrate[],2,FALSE)</f>
        <v>10000</v>
      </c>
      <c r="H778" t="s">
        <v>907</v>
      </c>
      <c r="I778" t="s">
        <v>52</v>
      </c>
      <c r="J778" t="s">
        <v>8</v>
      </c>
      <c r="K778" t="str">
        <f>VLOOKUP(tblSalaries6[[#This Row],[Where do you work]],tblCountries[[Actual]:[Mapping]],2,FALSE)</f>
        <v>India</v>
      </c>
      <c r="L778" t="s">
        <v>25</v>
      </c>
      <c r="M778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778">
        <v>12</v>
      </c>
    </row>
    <row r="779" spans="2:14" ht="15" customHeight="1">
      <c r="B779" t="s">
        <v>2783</v>
      </c>
      <c r="C779" s="1">
        <v>41055.844768518517</v>
      </c>
      <c r="D779" s="4" t="s">
        <v>908</v>
      </c>
      <c r="E779">
        <v>66000</v>
      </c>
      <c r="F779" t="s">
        <v>86</v>
      </c>
      <c r="G779" s="8">
        <f>tblSalaries6[[#This Row],[clean Salary (in local currency)]]*VLOOKUP(tblSalaries6[[#This Row],[Currency]],tblXrate[],2,FALSE)</f>
        <v>64901.860520001574</v>
      </c>
      <c r="H779" t="s">
        <v>909</v>
      </c>
      <c r="I779" t="s">
        <v>20</v>
      </c>
      <c r="J779" t="s">
        <v>88</v>
      </c>
      <c r="K779" t="str">
        <f>VLOOKUP(tblSalaries6[[#This Row],[Where do you work]],tblCountries[[Actual]:[Mapping]],2,FALSE)</f>
        <v>Canada</v>
      </c>
      <c r="L779" t="s">
        <v>18</v>
      </c>
      <c r="M779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779">
        <v>20</v>
      </c>
    </row>
    <row r="780" spans="2:14" ht="15" customHeight="1">
      <c r="B780" t="s">
        <v>2784</v>
      </c>
      <c r="C780" s="1">
        <v>41055.846944444442</v>
      </c>
      <c r="D780" s="4">
        <v>65000</v>
      </c>
      <c r="E780">
        <v>65000</v>
      </c>
      <c r="F780" t="s">
        <v>6</v>
      </c>
      <c r="G780" s="8">
        <f>tblSalaries6[[#This Row],[clean Salary (in local currency)]]*VLOOKUP(tblSalaries6[[#This Row],[Currency]],tblXrate[],2,FALSE)</f>
        <v>65000</v>
      </c>
      <c r="H780" t="s">
        <v>910</v>
      </c>
      <c r="I780" t="s">
        <v>20</v>
      </c>
      <c r="J780" t="s">
        <v>15</v>
      </c>
      <c r="K780" t="str">
        <f>VLOOKUP(tblSalaries6[[#This Row],[Where do you work]],tblCountries[[Actual]:[Mapping]],2,FALSE)</f>
        <v>USA</v>
      </c>
      <c r="L780" t="s">
        <v>18</v>
      </c>
      <c r="M780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780">
        <v>10</v>
      </c>
    </row>
    <row r="781" spans="2:14" ht="15" customHeight="1">
      <c r="B781" t="s">
        <v>2785</v>
      </c>
      <c r="C781" s="1">
        <v>41055.847615740742</v>
      </c>
      <c r="D781" s="4" t="s">
        <v>911</v>
      </c>
      <c r="E781">
        <v>450000</v>
      </c>
      <c r="F781" t="s">
        <v>40</v>
      </c>
      <c r="G781" s="8">
        <f>tblSalaries6[[#This Row],[clean Salary (in local currency)]]*VLOOKUP(tblSalaries6[[#This Row],[Currency]],tblXrate[],2,FALSE)</f>
        <v>8013.5625093491553</v>
      </c>
      <c r="H781" t="s">
        <v>912</v>
      </c>
      <c r="I781" t="s">
        <v>52</v>
      </c>
      <c r="J781" t="s">
        <v>8</v>
      </c>
      <c r="K781" t="str">
        <f>VLOOKUP(tblSalaries6[[#This Row],[Where do you work]],tblCountries[[Actual]:[Mapping]],2,FALSE)</f>
        <v>India</v>
      </c>
      <c r="L781" t="s">
        <v>13</v>
      </c>
      <c r="M781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Less than 3</v>
      </c>
      <c r="N781">
        <v>1.5</v>
      </c>
    </row>
    <row r="782" spans="2:14" ht="15" customHeight="1">
      <c r="B782" t="s">
        <v>2786</v>
      </c>
      <c r="C782" s="1">
        <v>41055.852303240739</v>
      </c>
      <c r="D782" s="4">
        <v>100000</v>
      </c>
      <c r="E782">
        <v>100000</v>
      </c>
      <c r="F782" t="s">
        <v>86</v>
      </c>
      <c r="G782" s="8">
        <f>tblSalaries6[[#This Row],[clean Salary (in local currency)]]*VLOOKUP(tblSalaries6[[#This Row],[Currency]],tblXrate[],2,FALSE)</f>
        <v>98336.152303032693</v>
      </c>
      <c r="H782" t="s">
        <v>913</v>
      </c>
      <c r="I782" t="s">
        <v>4001</v>
      </c>
      <c r="J782" t="s">
        <v>88</v>
      </c>
      <c r="K782" t="str">
        <f>VLOOKUP(tblSalaries6[[#This Row],[Where do you work]],tblCountries[[Actual]:[Mapping]],2,FALSE)</f>
        <v>Canada</v>
      </c>
      <c r="L782" t="s">
        <v>9</v>
      </c>
      <c r="M782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5 and 10</v>
      </c>
      <c r="N782">
        <v>5</v>
      </c>
    </row>
    <row r="783" spans="2:14" ht="15" customHeight="1">
      <c r="B783" t="s">
        <v>2787</v>
      </c>
      <c r="C783" s="1">
        <v>41055.855208333334</v>
      </c>
      <c r="D783" s="4" t="s">
        <v>914</v>
      </c>
      <c r="E783">
        <v>150000</v>
      </c>
      <c r="F783" t="s">
        <v>40</v>
      </c>
      <c r="G783" s="8">
        <f>tblSalaries6[[#This Row],[clean Salary (in local currency)]]*VLOOKUP(tblSalaries6[[#This Row],[Currency]],tblXrate[],2,FALSE)</f>
        <v>2671.1875031163854</v>
      </c>
      <c r="H783" t="s">
        <v>915</v>
      </c>
      <c r="I783" t="s">
        <v>20</v>
      </c>
      <c r="J783" t="s">
        <v>8</v>
      </c>
      <c r="K783" t="str">
        <f>VLOOKUP(tblSalaries6[[#This Row],[Where do you work]],tblCountries[[Actual]:[Mapping]],2,FALSE)</f>
        <v>India</v>
      </c>
      <c r="L783" t="s">
        <v>9</v>
      </c>
      <c r="M783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Less than 3</v>
      </c>
      <c r="N783">
        <v>2</v>
      </c>
    </row>
    <row r="784" spans="2:14" ht="15" customHeight="1">
      <c r="B784" t="s">
        <v>2788</v>
      </c>
      <c r="C784" s="1">
        <v>41055.868136574078</v>
      </c>
      <c r="D784" s="4">
        <v>96000</v>
      </c>
      <c r="E784">
        <v>96000</v>
      </c>
      <c r="F784" t="s">
        <v>6</v>
      </c>
      <c r="G784" s="8">
        <f>tblSalaries6[[#This Row],[clean Salary (in local currency)]]*VLOOKUP(tblSalaries6[[#This Row],[Currency]],tblXrate[],2,FALSE)</f>
        <v>96000</v>
      </c>
      <c r="H784" t="s">
        <v>721</v>
      </c>
      <c r="I784" t="s">
        <v>3999</v>
      </c>
      <c r="J784" t="s">
        <v>8</v>
      </c>
      <c r="K784" t="str">
        <f>VLOOKUP(tblSalaries6[[#This Row],[Where do you work]],tblCountries[[Actual]:[Mapping]],2,FALSE)</f>
        <v>India</v>
      </c>
      <c r="L784" t="s">
        <v>13</v>
      </c>
      <c r="M784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5 and 10</v>
      </c>
      <c r="N784">
        <v>8</v>
      </c>
    </row>
    <row r="785" spans="2:14" ht="15" customHeight="1">
      <c r="B785" t="s">
        <v>2789</v>
      </c>
      <c r="C785" s="1">
        <v>41055.873067129629</v>
      </c>
      <c r="D785" s="4" t="s">
        <v>916</v>
      </c>
      <c r="E785">
        <v>1152000</v>
      </c>
      <c r="F785" t="s">
        <v>40</v>
      </c>
      <c r="G785" s="8">
        <f>tblSalaries6[[#This Row],[clean Salary (in local currency)]]*VLOOKUP(tblSalaries6[[#This Row],[Currency]],tblXrate[],2,FALSE)</f>
        <v>20514.720023933838</v>
      </c>
      <c r="H785" t="s">
        <v>917</v>
      </c>
      <c r="I785" t="s">
        <v>310</v>
      </c>
      <c r="J785" t="s">
        <v>8</v>
      </c>
      <c r="K785" t="str">
        <f>VLOOKUP(tblSalaries6[[#This Row],[Where do you work]],tblCountries[[Actual]:[Mapping]],2,FALSE)</f>
        <v>India</v>
      </c>
      <c r="L785" t="s">
        <v>9</v>
      </c>
      <c r="M785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5 and 10</v>
      </c>
      <c r="N785">
        <v>6</v>
      </c>
    </row>
    <row r="786" spans="2:14" ht="15" customHeight="1">
      <c r="B786" t="s">
        <v>2790</v>
      </c>
      <c r="C786" s="1">
        <v>41055.873113425929</v>
      </c>
      <c r="D786" s="4">
        <v>15000</v>
      </c>
      <c r="E786">
        <v>15000</v>
      </c>
      <c r="F786" t="s">
        <v>22</v>
      </c>
      <c r="G786" s="8">
        <f>tblSalaries6[[#This Row],[clean Salary (in local currency)]]*VLOOKUP(tblSalaries6[[#This Row],[Currency]],tblXrate[],2,FALSE)</f>
        <v>19055.991584874118</v>
      </c>
      <c r="H786" t="s">
        <v>918</v>
      </c>
      <c r="I786" t="s">
        <v>20</v>
      </c>
      <c r="J786" t="s">
        <v>608</v>
      </c>
      <c r="K786" t="str">
        <f>VLOOKUP(tblSalaries6[[#This Row],[Where do you work]],tblCountries[[Actual]:[Mapping]],2,FALSE)</f>
        <v>Spain</v>
      </c>
      <c r="L786" t="s">
        <v>18</v>
      </c>
      <c r="M786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786">
        <v>10</v>
      </c>
    </row>
    <row r="787" spans="2:14" ht="15" customHeight="1">
      <c r="B787" t="s">
        <v>2791</v>
      </c>
      <c r="C787" s="1">
        <v>41055.875462962962</v>
      </c>
      <c r="D787" s="4" t="s">
        <v>919</v>
      </c>
      <c r="E787">
        <v>65000</v>
      </c>
      <c r="F787" t="s">
        <v>82</v>
      </c>
      <c r="G787" s="8">
        <f>tblSalaries6[[#This Row],[clean Salary (in local currency)]]*VLOOKUP(tblSalaries6[[#This Row],[Currency]],tblXrate[],2,FALSE)</f>
        <v>66294.12766617132</v>
      </c>
      <c r="H787" t="s">
        <v>920</v>
      </c>
      <c r="I787" t="s">
        <v>20</v>
      </c>
      <c r="J787" t="s">
        <v>84</v>
      </c>
      <c r="K787" t="str">
        <f>VLOOKUP(tblSalaries6[[#This Row],[Where do you work]],tblCountries[[Actual]:[Mapping]],2,FALSE)</f>
        <v>Australia</v>
      </c>
      <c r="L787" t="s">
        <v>13</v>
      </c>
      <c r="M787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787">
        <v>10</v>
      </c>
    </row>
    <row r="788" spans="2:14" ht="15" customHeight="1">
      <c r="B788" t="s">
        <v>2792</v>
      </c>
      <c r="C788" s="1">
        <v>41055.878877314812</v>
      </c>
      <c r="D788" s="4" t="s">
        <v>921</v>
      </c>
      <c r="E788">
        <v>377000</v>
      </c>
      <c r="F788" t="s">
        <v>40</v>
      </c>
      <c r="G788" s="8">
        <f>tblSalaries6[[#This Row],[clean Salary (in local currency)]]*VLOOKUP(tblSalaries6[[#This Row],[Currency]],tblXrate[],2,FALSE)</f>
        <v>6713.584591165848</v>
      </c>
      <c r="H788" t="s">
        <v>922</v>
      </c>
      <c r="I788" t="s">
        <v>20</v>
      </c>
      <c r="J788" t="s">
        <v>8</v>
      </c>
      <c r="K788" t="str">
        <f>VLOOKUP(tblSalaries6[[#This Row],[Where do you work]],tblCountries[[Actual]:[Mapping]],2,FALSE)</f>
        <v>India</v>
      </c>
      <c r="L788" t="s">
        <v>25</v>
      </c>
      <c r="M788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5 and 10</v>
      </c>
      <c r="N788">
        <v>7</v>
      </c>
    </row>
    <row r="789" spans="2:14" ht="15" customHeight="1">
      <c r="B789" t="s">
        <v>2793</v>
      </c>
      <c r="C789" s="1">
        <v>41055.880023148151</v>
      </c>
      <c r="D789" s="4" t="s">
        <v>400</v>
      </c>
      <c r="E789">
        <v>29000</v>
      </c>
      <c r="F789" t="s">
        <v>69</v>
      </c>
      <c r="G789" s="8">
        <f>tblSalaries6[[#This Row],[clean Salary (in local currency)]]*VLOOKUP(tblSalaries6[[#This Row],[Currency]],tblXrate[],2,FALSE)</f>
        <v>45709.169889951241</v>
      </c>
      <c r="H789" t="s">
        <v>923</v>
      </c>
      <c r="I789" t="s">
        <v>3999</v>
      </c>
      <c r="J789" t="s">
        <v>71</v>
      </c>
      <c r="K789" t="str">
        <f>VLOOKUP(tblSalaries6[[#This Row],[Where do you work]],tblCountries[[Actual]:[Mapping]],2,FALSE)</f>
        <v>UK</v>
      </c>
      <c r="L789" t="s">
        <v>18</v>
      </c>
      <c r="M789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789">
        <v>15</v>
      </c>
    </row>
    <row r="790" spans="2:14" ht="15" customHeight="1">
      <c r="B790" t="s">
        <v>2794</v>
      </c>
      <c r="C790" s="1">
        <v>41055.882175925923</v>
      </c>
      <c r="D790" s="4">
        <v>48500</v>
      </c>
      <c r="E790">
        <v>48500</v>
      </c>
      <c r="F790" t="s">
        <v>6</v>
      </c>
      <c r="G790" s="8">
        <f>tblSalaries6[[#This Row],[clean Salary (in local currency)]]*VLOOKUP(tblSalaries6[[#This Row],[Currency]],tblXrate[],2,FALSE)</f>
        <v>48500</v>
      </c>
      <c r="H790" t="s">
        <v>924</v>
      </c>
      <c r="I790" t="s">
        <v>52</v>
      </c>
      <c r="J790" t="s">
        <v>15</v>
      </c>
      <c r="K790" t="str">
        <f>VLOOKUP(tblSalaries6[[#This Row],[Where do you work]],tblCountries[[Actual]:[Mapping]],2,FALSE)</f>
        <v>USA</v>
      </c>
      <c r="L790" t="s">
        <v>18</v>
      </c>
      <c r="M790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790">
        <v>10</v>
      </c>
    </row>
    <row r="791" spans="2:14" ht="15" customHeight="1">
      <c r="B791" t="s">
        <v>2795</v>
      </c>
      <c r="C791" s="1">
        <v>41055.884050925924</v>
      </c>
      <c r="D791" s="4">
        <v>600000</v>
      </c>
      <c r="E791">
        <v>600000</v>
      </c>
      <c r="F791" t="s">
        <v>40</v>
      </c>
      <c r="G791" s="8">
        <f>tblSalaries6[[#This Row],[clean Salary (in local currency)]]*VLOOKUP(tblSalaries6[[#This Row],[Currency]],tblXrate[],2,FALSE)</f>
        <v>10684.750012465542</v>
      </c>
      <c r="H791" t="s">
        <v>7</v>
      </c>
      <c r="I791" t="s">
        <v>20</v>
      </c>
      <c r="J791" t="s">
        <v>8</v>
      </c>
      <c r="K791" t="str">
        <f>VLOOKUP(tblSalaries6[[#This Row],[Where do you work]],tblCountries[[Actual]:[Mapping]],2,FALSE)</f>
        <v>India</v>
      </c>
      <c r="L791" t="s">
        <v>13</v>
      </c>
      <c r="M791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3 and 5</v>
      </c>
      <c r="N791">
        <v>4</v>
      </c>
    </row>
    <row r="792" spans="2:14" ht="15" customHeight="1">
      <c r="B792" t="s">
        <v>2796</v>
      </c>
      <c r="C792" s="1">
        <v>41055.884618055556</v>
      </c>
      <c r="D792" s="4">
        <v>33900</v>
      </c>
      <c r="E792">
        <v>33900</v>
      </c>
      <c r="F792" t="s">
        <v>6</v>
      </c>
      <c r="G792" s="8">
        <f>tblSalaries6[[#This Row],[clean Salary (in local currency)]]*VLOOKUP(tblSalaries6[[#This Row],[Currency]],tblXrate[],2,FALSE)</f>
        <v>33900</v>
      </c>
      <c r="H792" t="s">
        <v>263</v>
      </c>
      <c r="I792" t="s">
        <v>20</v>
      </c>
      <c r="J792" t="s">
        <v>15</v>
      </c>
      <c r="K792" t="str">
        <f>VLOOKUP(tblSalaries6[[#This Row],[Where do you work]],tblCountries[[Actual]:[Mapping]],2,FALSE)</f>
        <v>USA</v>
      </c>
      <c r="L792" t="s">
        <v>18</v>
      </c>
      <c r="M792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792">
        <v>10</v>
      </c>
    </row>
    <row r="793" spans="2:14" ht="15" customHeight="1">
      <c r="B793" t="s">
        <v>2797</v>
      </c>
      <c r="C793" s="1">
        <v>41055.892118055555</v>
      </c>
      <c r="D793" s="4" t="s">
        <v>925</v>
      </c>
      <c r="E793">
        <v>900000</v>
      </c>
      <c r="F793" t="s">
        <v>585</v>
      </c>
      <c r="G793" s="8">
        <f>tblSalaries6[[#This Row],[clean Salary (in local currency)]]*VLOOKUP(tblSalaries6[[#This Row],[Currency]],tblXrate[],2,FALSE)</f>
        <v>109729.60187662003</v>
      </c>
      <c r="H793" t="s">
        <v>207</v>
      </c>
      <c r="I793" t="s">
        <v>20</v>
      </c>
      <c r="J793" t="s">
        <v>48</v>
      </c>
      <c r="K793" t="str">
        <f>VLOOKUP(tblSalaries6[[#This Row],[Where do you work]],tblCountries[[Actual]:[Mapping]],2,FALSE)</f>
        <v>South Africa</v>
      </c>
      <c r="L793" t="s">
        <v>13</v>
      </c>
      <c r="M793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793">
        <v>40</v>
      </c>
    </row>
    <row r="794" spans="2:14" ht="15" customHeight="1">
      <c r="B794" t="s">
        <v>2798</v>
      </c>
      <c r="C794" s="1">
        <v>41055.893761574072</v>
      </c>
      <c r="D794" s="4">
        <v>850000</v>
      </c>
      <c r="E794">
        <v>850000</v>
      </c>
      <c r="F794" t="s">
        <v>40</v>
      </c>
      <c r="G794" s="8">
        <f>tblSalaries6[[#This Row],[clean Salary (in local currency)]]*VLOOKUP(tblSalaries6[[#This Row],[Currency]],tblXrate[],2,FALSE)</f>
        <v>15136.729184326183</v>
      </c>
      <c r="H794" t="s">
        <v>926</v>
      </c>
      <c r="I794" t="s">
        <v>20</v>
      </c>
      <c r="J794" t="s">
        <v>8</v>
      </c>
      <c r="K794" t="str">
        <f>VLOOKUP(tblSalaries6[[#This Row],[Where do you work]],tblCountries[[Actual]:[Mapping]],2,FALSE)</f>
        <v>India</v>
      </c>
      <c r="L794" t="s">
        <v>9</v>
      </c>
      <c r="M794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Less than 3</v>
      </c>
      <c r="N794">
        <v>2</v>
      </c>
    </row>
    <row r="795" spans="2:14" ht="15" customHeight="1">
      <c r="B795" t="s">
        <v>2799</v>
      </c>
      <c r="C795" s="1">
        <v>41055.893946759257</v>
      </c>
      <c r="D795" s="4">
        <v>85000</v>
      </c>
      <c r="E795">
        <v>85000</v>
      </c>
      <c r="F795" t="s">
        <v>6</v>
      </c>
      <c r="G795" s="8">
        <f>tblSalaries6[[#This Row],[clean Salary (in local currency)]]*VLOOKUP(tblSalaries6[[#This Row],[Currency]],tblXrate[],2,FALSE)</f>
        <v>85000</v>
      </c>
      <c r="H795" t="s">
        <v>927</v>
      </c>
      <c r="I795" t="s">
        <v>4001</v>
      </c>
      <c r="J795" t="s">
        <v>15</v>
      </c>
      <c r="K795" t="str">
        <f>VLOOKUP(tblSalaries6[[#This Row],[Where do you work]],tblCountries[[Actual]:[Mapping]],2,FALSE)</f>
        <v>USA</v>
      </c>
      <c r="L795" t="s">
        <v>9</v>
      </c>
      <c r="M795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795">
        <v>15</v>
      </c>
    </row>
    <row r="796" spans="2:14" ht="15" customHeight="1">
      <c r="B796" t="s">
        <v>2800</v>
      </c>
      <c r="C796" s="1">
        <v>41055.903344907405</v>
      </c>
      <c r="D796" s="4" t="s">
        <v>928</v>
      </c>
      <c r="E796">
        <v>450000</v>
      </c>
      <c r="F796" t="s">
        <v>40</v>
      </c>
      <c r="G796" s="8">
        <f>tblSalaries6[[#This Row],[clean Salary (in local currency)]]*VLOOKUP(tblSalaries6[[#This Row],[Currency]],tblXrate[],2,FALSE)</f>
        <v>8013.5625093491553</v>
      </c>
      <c r="H796" t="s">
        <v>929</v>
      </c>
      <c r="I796" t="s">
        <v>52</v>
      </c>
      <c r="J796" t="s">
        <v>8</v>
      </c>
      <c r="K796" t="str">
        <f>VLOOKUP(tblSalaries6[[#This Row],[Where do you work]],tblCountries[[Actual]:[Mapping]],2,FALSE)</f>
        <v>India</v>
      </c>
      <c r="L796" t="s">
        <v>9</v>
      </c>
      <c r="M796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5 and 10</v>
      </c>
      <c r="N796">
        <v>6</v>
      </c>
    </row>
    <row r="797" spans="2:14" ht="15" customHeight="1">
      <c r="B797" t="s">
        <v>2801</v>
      </c>
      <c r="C797" s="1">
        <v>41055.905486111114</v>
      </c>
      <c r="D797" s="4">
        <v>48000</v>
      </c>
      <c r="E797">
        <v>48000</v>
      </c>
      <c r="F797" t="s">
        <v>6</v>
      </c>
      <c r="G797" s="8">
        <f>tblSalaries6[[#This Row],[clean Salary (in local currency)]]*VLOOKUP(tblSalaries6[[#This Row],[Currency]],tblXrate[],2,FALSE)</f>
        <v>48000</v>
      </c>
      <c r="H797" t="s">
        <v>930</v>
      </c>
      <c r="I797" t="s">
        <v>52</v>
      </c>
      <c r="J797" t="s">
        <v>15</v>
      </c>
      <c r="K797" t="str">
        <f>VLOOKUP(tblSalaries6[[#This Row],[Where do you work]],tblCountries[[Actual]:[Mapping]],2,FALSE)</f>
        <v>USA</v>
      </c>
      <c r="L797" t="s">
        <v>18</v>
      </c>
      <c r="M797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797">
        <v>16</v>
      </c>
    </row>
    <row r="798" spans="2:14" ht="15" customHeight="1">
      <c r="B798" t="s">
        <v>2802</v>
      </c>
      <c r="C798" s="1">
        <v>41055.914305555554</v>
      </c>
      <c r="D798" s="4">
        <v>170000</v>
      </c>
      <c r="E798">
        <v>170000</v>
      </c>
      <c r="F798" t="s">
        <v>40</v>
      </c>
      <c r="G798" s="8">
        <f>tblSalaries6[[#This Row],[clean Salary (in local currency)]]*VLOOKUP(tblSalaries6[[#This Row],[Currency]],tblXrate[],2,FALSE)</f>
        <v>3027.3458368652364</v>
      </c>
      <c r="H798" t="s">
        <v>931</v>
      </c>
      <c r="I798" t="s">
        <v>3999</v>
      </c>
      <c r="J798" t="s">
        <v>8</v>
      </c>
      <c r="K798" t="str">
        <f>VLOOKUP(tblSalaries6[[#This Row],[Where do you work]],tblCountries[[Actual]:[Mapping]],2,FALSE)</f>
        <v>India</v>
      </c>
      <c r="L798" t="s">
        <v>9</v>
      </c>
      <c r="M798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Less than 3</v>
      </c>
      <c r="N798">
        <v>2</v>
      </c>
    </row>
    <row r="799" spans="2:14" ht="15" customHeight="1">
      <c r="B799" t="s">
        <v>2803</v>
      </c>
      <c r="C799" s="1">
        <v>41055.914456018516</v>
      </c>
      <c r="D799" s="4">
        <v>13100</v>
      </c>
      <c r="E799">
        <v>13100</v>
      </c>
      <c r="F799" t="s">
        <v>6</v>
      </c>
      <c r="G799" s="8">
        <f>tblSalaries6[[#This Row],[clean Salary (in local currency)]]*VLOOKUP(tblSalaries6[[#This Row],[Currency]],tblXrate[],2,FALSE)</f>
        <v>13100</v>
      </c>
      <c r="H799" t="s">
        <v>932</v>
      </c>
      <c r="I799" t="s">
        <v>310</v>
      </c>
      <c r="J799" t="s">
        <v>8</v>
      </c>
      <c r="K799" t="str">
        <f>VLOOKUP(tblSalaries6[[#This Row],[Where do you work]],tblCountries[[Actual]:[Mapping]],2,FALSE)</f>
        <v>India</v>
      </c>
      <c r="L799" t="s">
        <v>18</v>
      </c>
      <c r="M799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5 and 10</v>
      </c>
      <c r="N799">
        <v>5</v>
      </c>
    </row>
    <row r="800" spans="2:14" ht="15" customHeight="1">
      <c r="B800" t="s">
        <v>2804</v>
      </c>
      <c r="C800" s="1">
        <v>41055.918668981481</v>
      </c>
      <c r="D800" s="4">
        <v>5000</v>
      </c>
      <c r="E800">
        <v>60000</v>
      </c>
      <c r="F800" t="s">
        <v>6</v>
      </c>
      <c r="G800" s="8">
        <f>tblSalaries6[[#This Row],[clean Salary (in local currency)]]*VLOOKUP(tblSalaries6[[#This Row],[Currency]],tblXrate[],2,FALSE)</f>
        <v>60000</v>
      </c>
      <c r="H800" t="s">
        <v>815</v>
      </c>
      <c r="I800" t="s">
        <v>52</v>
      </c>
      <c r="J800" t="s">
        <v>179</v>
      </c>
      <c r="K800" t="str">
        <f>VLOOKUP(tblSalaries6[[#This Row],[Where do you work]],tblCountries[[Actual]:[Mapping]],2,FALSE)</f>
        <v>UAE</v>
      </c>
      <c r="L800" t="s">
        <v>18</v>
      </c>
      <c r="M800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800">
        <v>15</v>
      </c>
    </row>
    <row r="801" spans="2:14" ht="15" customHeight="1">
      <c r="B801" t="s">
        <v>2805</v>
      </c>
      <c r="C801" s="1">
        <v>41055.921979166669</v>
      </c>
      <c r="D801" s="4" t="s">
        <v>933</v>
      </c>
      <c r="E801">
        <v>24000</v>
      </c>
      <c r="F801" t="s">
        <v>6</v>
      </c>
      <c r="G801" s="8">
        <f>tblSalaries6[[#This Row],[clean Salary (in local currency)]]*VLOOKUP(tblSalaries6[[#This Row],[Currency]],tblXrate[],2,FALSE)</f>
        <v>24000</v>
      </c>
      <c r="H801" t="s">
        <v>934</v>
      </c>
      <c r="I801" t="s">
        <v>52</v>
      </c>
      <c r="J801" t="s">
        <v>935</v>
      </c>
      <c r="K801" t="str">
        <f>VLOOKUP(tblSalaries6[[#This Row],[Where do you work]],tblCountries[[Actual]:[Mapping]],2,FALSE)</f>
        <v>Croatia</v>
      </c>
      <c r="L801" t="s">
        <v>18</v>
      </c>
      <c r="M801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5 and 10</v>
      </c>
      <c r="N801">
        <v>5</v>
      </c>
    </row>
    <row r="802" spans="2:14" ht="15" customHeight="1">
      <c r="B802" t="s">
        <v>2806</v>
      </c>
      <c r="C802" s="1">
        <v>41055.92287037037</v>
      </c>
      <c r="D802" s="4" t="s">
        <v>936</v>
      </c>
      <c r="E802">
        <v>240000</v>
      </c>
      <c r="F802" t="s">
        <v>40</v>
      </c>
      <c r="G802" s="8">
        <f>tblSalaries6[[#This Row],[clean Salary (in local currency)]]*VLOOKUP(tblSalaries6[[#This Row],[Currency]],tblXrate[],2,FALSE)</f>
        <v>4273.9000049862161</v>
      </c>
      <c r="H802" t="s">
        <v>755</v>
      </c>
      <c r="I802" t="s">
        <v>52</v>
      </c>
      <c r="J802" t="s">
        <v>8</v>
      </c>
      <c r="K802" t="str">
        <f>VLOOKUP(tblSalaries6[[#This Row],[Where do you work]],tblCountries[[Actual]:[Mapping]],2,FALSE)</f>
        <v>India</v>
      </c>
      <c r="L802" t="s">
        <v>18</v>
      </c>
      <c r="M802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Less than 3</v>
      </c>
      <c r="N802">
        <v>3</v>
      </c>
    </row>
    <row r="803" spans="2:14" ht="15" customHeight="1">
      <c r="B803" t="s">
        <v>2807</v>
      </c>
      <c r="C803" s="1">
        <v>41055.927893518521</v>
      </c>
      <c r="D803" s="4" t="s">
        <v>937</v>
      </c>
      <c r="E803">
        <v>650000</v>
      </c>
      <c r="F803" t="s">
        <v>40</v>
      </c>
      <c r="G803" s="8">
        <f>tblSalaries6[[#This Row],[clean Salary (in local currency)]]*VLOOKUP(tblSalaries6[[#This Row],[Currency]],tblXrate[],2,FALSE)</f>
        <v>11575.14584683767</v>
      </c>
      <c r="H803" t="s">
        <v>938</v>
      </c>
      <c r="I803" t="s">
        <v>52</v>
      </c>
      <c r="J803" t="s">
        <v>8</v>
      </c>
      <c r="K803" t="str">
        <f>VLOOKUP(tblSalaries6[[#This Row],[Where do you work]],tblCountries[[Actual]:[Mapping]],2,FALSE)</f>
        <v>India</v>
      </c>
      <c r="L803" t="s">
        <v>18</v>
      </c>
      <c r="M803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5 and 10</v>
      </c>
      <c r="N803">
        <v>5</v>
      </c>
    </row>
    <row r="804" spans="2:14" ht="15" customHeight="1">
      <c r="B804" t="s">
        <v>2808</v>
      </c>
      <c r="C804" s="1">
        <v>41055.932615740741</v>
      </c>
      <c r="D804" s="4">
        <v>95000</v>
      </c>
      <c r="E804">
        <v>95000</v>
      </c>
      <c r="F804" t="s">
        <v>6</v>
      </c>
      <c r="G804" s="8">
        <f>tblSalaries6[[#This Row],[clean Salary (in local currency)]]*VLOOKUP(tblSalaries6[[#This Row],[Currency]],tblXrate[],2,FALSE)</f>
        <v>95000</v>
      </c>
      <c r="H804" t="s">
        <v>207</v>
      </c>
      <c r="I804" t="s">
        <v>20</v>
      </c>
      <c r="J804" t="s">
        <v>15</v>
      </c>
      <c r="K804" t="str">
        <f>VLOOKUP(tblSalaries6[[#This Row],[Where do you work]],tblCountries[[Actual]:[Mapping]],2,FALSE)</f>
        <v>USA</v>
      </c>
      <c r="L804" t="s">
        <v>18</v>
      </c>
      <c r="M804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804">
        <v>13</v>
      </c>
    </row>
    <row r="805" spans="2:14" ht="15" customHeight="1">
      <c r="B805" t="s">
        <v>2809</v>
      </c>
      <c r="C805" s="1">
        <v>41055.933078703703</v>
      </c>
      <c r="D805" s="4">
        <v>516000</v>
      </c>
      <c r="E805">
        <v>516000</v>
      </c>
      <c r="F805" t="s">
        <v>40</v>
      </c>
      <c r="G805" s="8">
        <f>tblSalaries6[[#This Row],[clean Salary (in local currency)]]*VLOOKUP(tblSalaries6[[#This Row],[Currency]],tblXrate[],2,FALSE)</f>
        <v>9188.8850107203652</v>
      </c>
      <c r="H805" t="s">
        <v>939</v>
      </c>
      <c r="I805" t="s">
        <v>52</v>
      </c>
      <c r="J805" t="s">
        <v>8</v>
      </c>
      <c r="K805" t="str">
        <f>VLOOKUP(tblSalaries6[[#This Row],[Where do you work]],tblCountries[[Actual]:[Mapping]],2,FALSE)</f>
        <v>India</v>
      </c>
      <c r="L805" t="s">
        <v>9</v>
      </c>
      <c r="M805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Less than 3</v>
      </c>
      <c r="N805">
        <v>0</v>
      </c>
    </row>
    <row r="806" spans="2:14" ht="15" customHeight="1">
      <c r="B806" t="s">
        <v>2810</v>
      </c>
      <c r="C806" s="1">
        <v>41055.936990740738</v>
      </c>
      <c r="D806" s="4" t="s">
        <v>940</v>
      </c>
      <c r="E806">
        <v>504000</v>
      </c>
      <c r="F806" t="s">
        <v>40</v>
      </c>
      <c r="G806" s="8">
        <f>tblSalaries6[[#This Row],[clean Salary (in local currency)]]*VLOOKUP(tblSalaries6[[#This Row],[Currency]],tblXrate[],2,FALSE)</f>
        <v>8975.1900104710548</v>
      </c>
      <c r="H806" t="s">
        <v>941</v>
      </c>
      <c r="I806" t="s">
        <v>52</v>
      </c>
      <c r="J806" t="s">
        <v>8</v>
      </c>
      <c r="K806" t="str">
        <f>VLOOKUP(tblSalaries6[[#This Row],[Where do you work]],tblCountries[[Actual]:[Mapping]],2,FALSE)</f>
        <v>India</v>
      </c>
      <c r="L806" t="s">
        <v>13</v>
      </c>
      <c r="M806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Less than 3</v>
      </c>
      <c r="N806">
        <v>3</v>
      </c>
    </row>
    <row r="807" spans="2:14" ht="15" customHeight="1">
      <c r="B807" t="s">
        <v>2811</v>
      </c>
      <c r="C807" s="1">
        <v>41055.937048611115</v>
      </c>
      <c r="D807" s="4">
        <v>144000</v>
      </c>
      <c r="E807">
        <v>144000</v>
      </c>
      <c r="F807" t="s">
        <v>40</v>
      </c>
      <c r="G807" s="8">
        <f>tblSalaries6[[#This Row],[clean Salary (in local currency)]]*VLOOKUP(tblSalaries6[[#This Row],[Currency]],tblXrate[],2,FALSE)</f>
        <v>2564.3400029917298</v>
      </c>
      <c r="H807" t="s">
        <v>942</v>
      </c>
      <c r="I807" t="s">
        <v>20</v>
      </c>
      <c r="J807" t="s">
        <v>8</v>
      </c>
      <c r="K807" t="str">
        <f>VLOOKUP(tblSalaries6[[#This Row],[Where do you work]],tblCountries[[Actual]:[Mapping]],2,FALSE)</f>
        <v>India</v>
      </c>
      <c r="L807" t="s">
        <v>13</v>
      </c>
      <c r="M807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Less than 3</v>
      </c>
      <c r="N807">
        <v>1</v>
      </c>
    </row>
    <row r="808" spans="2:14" ht="15" customHeight="1">
      <c r="B808" t="s">
        <v>2812</v>
      </c>
      <c r="C808" s="1">
        <v>41055.946655092594</v>
      </c>
      <c r="D808" s="4" t="s">
        <v>943</v>
      </c>
      <c r="E808">
        <v>55000</v>
      </c>
      <c r="F808" t="s">
        <v>69</v>
      </c>
      <c r="G808" s="8">
        <f>tblSalaries6[[#This Row],[clean Salary (in local currency)]]*VLOOKUP(tblSalaries6[[#This Row],[Currency]],tblXrate[],2,FALSE)</f>
        <v>86689.804963700633</v>
      </c>
      <c r="H808" t="s">
        <v>944</v>
      </c>
      <c r="I808" t="s">
        <v>488</v>
      </c>
      <c r="J808" t="s">
        <v>71</v>
      </c>
      <c r="K808" t="str">
        <f>VLOOKUP(tblSalaries6[[#This Row],[Where do you work]],tblCountries[[Actual]:[Mapping]],2,FALSE)</f>
        <v>UK</v>
      </c>
      <c r="L808" t="s">
        <v>9</v>
      </c>
      <c r="M808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808">
        <v>12</v>
      </c>
    </row>
    <row r="809" spans="2:14" ht="15" customHeight="1">
      <c r="B809" t="s">
        <v>2813</v>
      </c>
      <c r="C809" s="1">
        <v>41055.946666666663</v>
      </c>
      <c r="D809" s="4">
        <v>15500</v>
      </c>
      <c r="E809">
        <v>15500</v>
      </c>
      <c r="F809" t="s">
        <v>6</v>
      </c>
      <c r="G809" s="8">
        <f>tblSalaries6[[#This Row],[clean Salary (in local currency)]]*VLOOKUP(tblSalaries6[[#This Row],[Currency]],tblXrate[],2,FALSE)</f>
        <v>15500</v>
      </c>
      <c r="H809" t="s">
        <v>279</v>
      </c>
      <c r="I809" t="s">
        <v>279</v>
      </c>
      <c r="J809" t="s">
        <v>8</v>
      </c>
      <c r="K809" t="str">
        <f>VLOOKUP(tblSalaries6[[#This Row],[Where do you work]],tblCountries[[Actual]:[Mapping]],2,FALSE)</f>
        <v>India</v>
      </c>
      <c r="L809" t="s">
        <v>25</v>
      </c>
      <c r="M809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Less than 3</v>
      </c>
      <c r="N809">
        <v>3</v>
      </c>
    </row>
    <row r="810" spans="2:14" ht="15" customHeight="1">
      <c r="B810" t="s">
        <v>2814</v>
      </c>
      <c r="C810" s="1">
        <v>41055.948078703703</v>
      </c>
      <c r="D810" s="4" t="s">
        <v>945</v>
      </c>
      <c r="E810">
        <v>300000</v>
      </c>
      <c r="F810" t="s">
        <v>3900</v>
      </c>
      <c r="G810" s="8">
        <f>tblSalaries6[[#This Row],[clean Salary (in local currency)]]*VLOOKUP(tblSalaries6[[#This Row],[Currency]],tblXrate[],2,FALSE)</f>
        <v>148284.35006969364</v>
      </c>
      <c r="H810" t="s">
        <v>946</v>
      </c>
      <c r="I810" t="s">
        <v>20</v>
      </c>
      <c r="J810" t="s">
        <v>143</v>
      </c>
      <c r="K810" t="str">
        <f>VLOOKUP(tblSalaries6[[#This Row],[Where do you work]],tblCountries[[Actual]:[Mapping]],2,FALSE)</f>
        <v>Brazil</v>
      </c>
      <c r="L810" t="s">
        <v>13</v>
      </c>
      <c r="M810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Less than 3</v>
      </c>
      <c r="N810">
        <v>3</v>
      </c>
    </row>
    <row r="811" spans="2:14" ht="15" customHeight="1">
      <c r="B811" t="s">
        <v>2815</v>
      </c>
      <c r="C811" s="1">
        <v>41055.950127314813</v>
      </c>
      <c r="D811" s="4">
        <v>600000</v>
      </c>
      <c r="E811">
        <v>600000</v>
      </c>
      <c r="F811" t="s">
        <v>40</v>
      </c>
      <c r="G811" s="8">
        <f>tblSalaries6[[#This Row],[clean Salary (in local currency)]]*VLOOKUP(tblSalaries6[[#This Row],[Currency]],tblXrate[],2,FALSE)</f>
        <v>10684.750012465542</v>
      </c>
      <c r="H811" t="s">
        <v>855</v>
      </c>
      <c r="I811" t="s">
        <v>20</v>
      </c>
      <c r="J811" t="s">
        <v>8</v>
      </c>
      <c r="K811" t="str">
        <f>VLOOKUP(tblSalaries6[[#This Row],[Where do you work]],tblCountries[[Actual]:[Mapping]],2,FALSE)</f>
        <v>India</v>
      </c>
      <c r="L811" t="s">
        <v>13</v>
      </c>
      <c r="M811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5 and 10</v>
      </c>
      <c r="N811">
        <v>5</v>
      </c>
    </row>
    <row r="812" spans="2:14" ht="15" customHeight="1">
      <c r="B812" t="s">
        <v>2816</v>
      </c>
      <c r="C812" s="1">
        <v>41055.95108796296</v>
      </c>
      <c r="D812" s="4">
        <v>75000</v>
      </c>
      <c r="E812">
        <v>75000</v>
      </c>
      <c r="F812" t="s">
        <v>6</v>
      </c>
      <c r="G812" s="8">
        <f>tblSalaries6[[#This Row],[clean Salary (in local currency)]]*VLOOKUP(tblSalaries6[[#This Row],[Currency]],tblXrate[],2,FALSE)</f>
        <v>75000</v>
      </c>
      <c r="H812" t="s">
        <v>947</v>
      </c>
      <c r="I812" t="s">
        <v>20</v>
      </c>
      <c r="J812" t="s">
        <v>15</v>
      </c>
      <c r="K812" t="str">
        <f>VLOOKUP(tblSalaries6[[#This Row],[Where do you work]],tblCountries[[Actual]:[Mapping]],2,FALSE)</f>
        <v>USA</v>
      </c>
      <c r="L812" t="s">
        <v>18</v>
      </c>
      <c r="M812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812">
        <v>27</v>
      </c>
    </row>
    <row r="813" spans="2:14" ht="15" customHeight="1">
      <c r="B813" t="s">
        <v>2817</v>
      </c>
      <c r="C813" s="1">
        <v>41055.953877314816</v>
      </c>
      <c r="D813" s="4" t="s">
        <v>948</v>
      </c>
      <c r="E813">
        <v>12000</v>
      </c>
      <c r="F813" t="s">
        <v>6</v>
      </c>
      <c r="G813" s="8">
        <f>tblSalaries6[[#This Row],[clean Salary (in local currency)]]*VLOOKUP(tblSalaries6[[#This Row],[Currency]],tblXrate[],2,FALSE)</f>
        <v>12000</v>
      </c>
      <c r="H813" t="s">
        <v>949</v>
      </c>
      <c r="I813" t="s">
        <v>52</v>
      </c>
      <c r="J813" t="s">
        <v>27</v>
      </c>
      <c r="K813" t="str">
        <f>VLOOKUP(tblSalaries6[[#This Row],[Where do you work]],tblCountries[[Actual]:[Mapping]],2,FALSE)</f>
        <v>Ukraine</v>
      </c>
      <c r="L813" t="s">
        <v>9</v>
      </c>
      <c r="M813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5 and 10</v>
      </c>
      <c r="N813">
        <v>5</v>
      </c>
    </row>
    <row r="814" spans="2:14" ht="15" customHeight="1">
      <c r="B814" t="s">
        <v>2818</v>
      </c>
      <c r="C814" s="1">
        <v>41055.959722222222</v>
      </c>
      <c r="D814" s="4" t="s">
        <v>950</v>
      </c>
      <c r="E814">
        <v>1700000</v>
      </c>
      <c r="F814" t="s">
        <v>40</v>
      </c>
      <c r="G814" s="8">
        <f>tblSalaries6[[#This Row],[clean Salary (in local currency)]]*VLOOKUP(tblSalaries6[[#This Row],[Currency]],tblXrate[],2,FALSE)</f>
        <v>30273.458368652366</v>
      </c>
      <c r="H814" t="s">
        <v>951</v>
      </c>
      <c r="I814" t="s">
        <v>52</v>
      </c>
      <c r="J814" t="s">
        <v>8</v>
      </c>
      <c r="K814" t="str">
        <f>VLOOKUP(tblSalaries6[[#This Row],[Where do you work]],tblCountries[[Actual]:[Mapping]],2,FALSE)</f>
        <v>India</v>
      </c>
      <c r="L814" t="s">
        <v>13</v>
      </c>
      <c r="M814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Less than 3</v>
      </c>
      <c r="N814">
        <v>1.1000000000000001</v>
      </c>
    </row>
    <row r="815" spans="2:14" ht="15" customHeight="1">
      <c r="B815" t="s">
        <v>2819</v>
      </c>
      <c r="C815" s="1">
        <v>41055.960659722223</v>
      </c>
      <c r="D815" s="4" t="s">
        <v>952</v>
      </c>
      <c r="E815">
        <v>30000</v>
      </c>
      <c r="F815" t="s">
        <v>6</v>
      </c>
      <c r="G815" s="8">
        <f>tblSalaries6[[#This Row],[clean Salary (in local currency)]]*VLOOKUP(tblSalaries6[[#This Row],[Currency]],tblXrate[],2,FALSE)</f>
        <v>30000</v>
      </c>
      <c r="H815" t="s">
        <v>953</v>
      </c>
      <c r="I815" t="s">
        <v>488</v>
      </c>
      <c r="J815" t="s">
        <v>954</v>
      </c>
      <c r="K815" t="str">
        <f>VLOOKUP(tblSalaries6[[#This Row],[Where do you work]],tblCountries[[Actual]:[Mapping]],2,FALSE)</f>
        <v>Indonesia</v>
      </c>
      <c r="L815" t="s">
        <v>9</v>
      </c>
      <c r="M815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5 and 10</v>
      </c>
      <c r="N815">
        <v>7</v>
      </c>
    </row>
    <row r="816" spans="2:14" ht="15" customHeight="1">
      <c r="B816" t="s">
        <v>2820</v>
      </c>
      <c r="C816" s="1">
        <v>41055.961099537039</v>
      </c>
      <c r="D816" s="4" t="s">
        <v>419</v>
      </c>
      <c r="E816">
        <v>360000</v>
      </c>
      <c r="F816" t="s">
        <v>40</v>
      </c>
      <c r="G816" s="8">
        <f>tblSalaries6[[#This Row],[clean Salary (in local currency)]]*VLOOKUP(tblSalaries6[[#This Row],[Currency]],tblXrate[],2,FALSE)</f>
        <v>6410.8500074793246</v>
      </c>
      <c r="H816" t="s">
        <v>955</v>
      </c>
      <c r="I816" t="s">
        <v>20</v>
      </c>
      <c r="J816" t="s">
        <v>8</v>
      </c>
      <c r="K816" t="str">
        <f>VLOOKUP(tblSalaries6[[#This Row],[Where do you work]],tblCountries[[Actual]:[Mapping]],2,FALSE)</f>
        <v>India</v>
      </c>
      <c r="L816" t="s">
        <v>13</v>
      </c>
      <c r="M816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3 and 5</v>
      </c>
      <c r="N816">
        <v>4</v>
      </c>
    </row>
    <row r="817" spans="2:14" ht="15" customHeight="1">
      <c r="B817" t="s">
        <v>2821</v>
      </c>
      <c r="C817" s="1">
        <v>41055.961134259262</v>
      </c>
      <c r="D817" s="4">
        <v>100000</v>
      </c>
      <c r="E817">
        <v>100000</v>
      </c>
      <c r="F817" t="s">
        <v>6</v>
      </c>
      <c r="G817" s="8">
        <f>tblSalaries6[[#This Row],[clean Salary (in local currency)]]*VLOOKUP(tblSalaries6[[#This Row],[Currency]],tblXrate[],2,FALSE)</f>
        <v>100000</v>
      </c>
      <c r="H817" t="s">
        <v>456</v>
      </c>
      <c r="I817" t="s">
        <v>4001</v>
      </c>
      <c r="J817" t="s">
        <v>15</v>
      </c>
      <c r="K817" t="str">
        <f>VLOOKUP(tblSalaries6[[#This Row],[Where do you work]],tblCountries[[Actual]:[Mapping]],2,FALSE)</f>
        <v>USA</v>
      </c>
      <c r="L817" t="s">
        <v>9</v>
      </c>
      <c r="M817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817">
        <v>10</v>
      </c>
    </row>
    <row r="818" spans="2:14" ht="15" customHeight="1">
      <c r="B818" t="s">
        <v>2822</v>
      </c>
      <c r="C818" s="1">
        <v>41055.961724537039</v>
      </c>
      <c r="D818" s="4">
        <v>42000</v>
      </c>
      <c r="E818">
        <v>42000</v>
      </c>
      <c r="F818" t="s">
        <v>22</v>
      </c>
      <c r="G818" s="8">
        <f>tblSalaries6[[#This Row],[clean Salary (in local currency)]]*VLOOKUP(tblSalaries6[[#This Row],[Currency]],tblXrate[],2,FALSE)</f>
        <v>53356.776437647524</v>
      </c>
      <c r="H818" t="s">
        <v>43</v>
      </c>
      <c r="I818" t="s">
        <v>279</v>
      </c>
      <c r="J818" t="s">
        <v>96</v>
      </c>
      <c r="K818" t="str">
        <f>VLOOKUP(tblSalaries6[[#This Row],[Where do you work]],tblCountries[[Actual]:[Mapping]],2,FALSE)</f>
        <v>Netherlands</v>
      </c>
      <c r="L818" t="s">
        <v>9</v>
      </c>
      <c r="M818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Less than 3</v>
      </c>
      <c r="N818">
        <v>2</v>
      </c>
    </row>
    <row r="819" spans="2:14" ht="15" customHeight="1">
      <c r="B819" t="s">
        <v>2823</v>
      </c>
      <c r="C819" s="1">
        <v>41055.96197916667</v>
      </c>
      <c r="D819" s="4">
        <v>40000</v>
      </c>
      <c r="E819">
        <v>40000</v>
      </c>
      <c r="F819" t="s">
        <v>6</v>
      </c>
      <c r="G819" s="8">
        <f>tblSalaries6[[#This Row],[clean Salary (in local currency)]]*VLOOKUP(tblSalaries6[[#This Row],[Currency]],tblXrate[],2,FALSE)</f>
        <v>40000</v>
      </c>
      <c r="H819" t="s">
        <v>956</v>
      </c>
      <c r="I819" t="s">
        <v>52</v>
      </c>
      <c r="J819" t="s">
        <v>15</v>
      </c>
      <c r="K819" t="str">
        <f>VLOOKUP(tblSalaries6[[#This Row],[Where do you work]],tblCountries[[Actual]:[Mapping]],2,FALSE)</f>
        <v>USA</v>
      </c>
      <c r="L819" t="s">
        <v>18</v>
      </c>
      <c r="M819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819">
        <v>20</v>
      </c>
    </row>
    <row r="820" spans="2:14" ht="15" customHeight="1">
      <c r="B820" t="s">
        <v>2824</v>
      </c>
      <c r="C820" s="1">
        <v>41055.968726851854</v>
      </c>
      <c r="D820" s="4" t="s">
        <v>957</v>
      </c>
      <c r="E820">
        <v>550000</v>
      </c>
      <c r="F820" t="s">
        <v>40</v>
      </c>
      <c r="G820" s="8">
        <f>tblSalaries6[[#This Row],[clean Salary (in local currency)]]*VLOOKUP(tblSalaries6[[#This Row],[Currency]],tblXrate[],2,FALSE)</f>
        <v>9794.354178093412</v>
      </c>
      <c r="H820" t="s">
        <v>537</v>
      </c>
      <c r="I820" t="s">
        <v>20</v>
      </c>
      <c r="J820" t="s">
        <v>8</v>
      </c>
      <c r="K820" t="str">
        <f>VLOOKUP(tblSalaries6[[#This Row],[Where do you work]],tblCountries[[Actual]:[Mapping]],2,FALSE)</f>
        <v>India</v>
      </c>
      <c r="L820" t="s">
        <v>9</v>
      </c>
      <c r="M820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Less than 3</v>
      </c>
      <c r="N820">
        <v>1</v>
      </c>
    </row>
    <row r="821" spans="2:14" ht="15" customHeight="1">
      <c r="B821" t="s">
        <v>2825</v>
      </c>
      <c r="C821" s="1">
        <v>41055.968958333331</v>
      </c>
      <c r="D821" s="4" t="s">
        <v>958</v>
      </c>
      <c r="E821">
        <v>65000</v>
      </c>
      <c r="F821" t="s">
        <v>959</v>
      </c>
      <c r="G821" s="8">
        <f>tblSalaries6[[#This Row],[clean Salary (in local currency)]]*VLOOKUP(tblSalaries6[[#This Row],[Currency]],tblXrate[],2,FALSE)</f>
        <v>18499.860539512854</v>
      </c>
      <c r="H821" t="s">
        <v>960</v>
      </c>
      <c r="I821" t="s">
        <v>67</v>
      </c>
      <c r="J821" t="s">
        <v>73</v>
      </c>
      <c r="K821" t="str">
        <f>VLOOKUP(tblSalaries6[[#This Row],[Where do you work]],tblCountries[[Actual]:[Mapping]],2,FALSE)</f>
        <v>Romania</v>
      </c>
      <c r="L821" t="s">
        <v>9</v>
      </c>
      <c r="M821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5 and 10</v>
      </c>
      <c r="N821">
        <v>6</v>
      </c>
    </row>
    <row r="822" spans="2:14" ht="15" customHeight="1">
      <c r="B822" t="s">
        <v>2826</v>
      </c>
      <c r="C822" s="1">
        <v>41055.970243055555</v>
      </c>
      <c r="D822" s="4" t="s">
        <v>961</v>
      </c>
      <c r="E822">
        <v>15600</v>
      </c>
      <c r="F822" t="s">
        <v>22</v>
      </c>
      <c r="G822" s="8">
        <f>tblSalaries6[[#This Row],[clean Salary (in local currency)]]*VLOOKUP(tblSalaries6[[#This Row],[Currency]],tblXrate[],2,FALSE)</f>
        <v>19818.231248269083</v>
      </c>
      <c r="H822" t="s">
        <v>962</v>
      </c>
      <c r="I822" t="s">
        <v>488</v>
      </c>
      <c r="J822" t="s">
        <v>30</v>
      </c>
      <c r="K822" t="str">
        <f>VLOOKUP(tblSalaries6[[#This Row],[Where do you work]],tblCountries[[Actual]:[Mapping]],2,FALSE)</f>
        <v>Portugal</v>
      </c>
      <c r="L822" t="s">
        <v>9</v>
      </c>
      <c r="M822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5 and 10</v>
      </c>
      <c r="N822">
        <v>5</v>
      </c>
    </row>
    <row r="823" spans="2:14" ht="15" customHeight="1">
      <c r="B823" t="s">
        <v>2827</v>
      </c>
      <c r="C823" s="1">
        <v>41055.973576388889</v>
      </c>
      <c r="D823" s="4" t="s">
        <v>963</v>
      </c>
      <c r="E823">
        <v>600000</v>
      </c>
      <c r="F823" t="s">
        <v>40</v>
      </c>
      <c r="G823" s="8">
        <f>tblSalaries6[[#This Row],[clean Salary (in local currency)]]*VLOOKUP(tblSalaries6[[#This Row],[Currency]],tblXrate[],2,FALSE)</f>
        <v>10684.750012465542</v>
      </c>
      <c r="H823" t="s">
        <v>964</v>
      </c>
      <c r="I823" t="s">
        <v>52</v>
      </c>
      <c r="J823" t="s">
        <v>8</v>
      </c>
      <c r="K823" t="str">
        <f>VLOOKUP(tblSalaries6[[#This Row],[Where do you work]],tblCountries[[Actual]:[Mapping]],2,FALSE)</f>
        <v>India</v>
      </c>
      <c r="L823" t="s">
        <v>13</v>
      </c>
      <c r="M823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823">
        <v>20</v>
      </c>
    </row>
    <row r="824" spans="2:14" ht="15" customHeight="1">
      <c r="B824" t="s">
        <v>2828</v>
      </c>
      <c r="C824" s="1">
        <v>41055.983495370368</v>
      </c>
      <c r="D824" s="4" t="s">
        <v>965</v>
      </c>
      <c r="E824">
        <v>600000</v>
      </c>
      <c r="F824" t="s">
        <v>40</v>
      </c>
      <c r="G824" s="8">
        <f>tblSalaries6[[#This Row],[clean Salary (in local currency)]]*VLOOKUP(tblSalaries6[[#This Row],[Currency]],tblXrate[],2,FALSE)</f>
        <v>10684.750012465542</v>
      </c>
      <c r="H824" t="s">
        <v>201</v>
      </c>
      <c r="I824" t="s">
        <v>52</v>
      </c>
      <c r="J824" t="s">
        <v>8</v>
      </c>
      <c r="K824" t="str">
        <f>VLOOKUP(tblSalaries6[[#This Row],[Where do you work]],tblCountries[[Actual]:[Mapping]],2,FALSE)</f>
        <v>India</v>
      </c>
      <c r="L824" t="s">
        <v>18</v>
      </c>
      <c r="M824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824">
        <v>18</v>
      </c>
    </row>
    <row r="825" spans="2:14" ht="15" customHeight="1">
      <c r="B825" t="s">
        <v>2829</v>
      </c>
      <c r="C825" s="1">
        <v>41055.985000000001</v>
      </c>
      <c r="D825" s="4">
        <v>1000000</v>
      </c>
      <c r="E825">
        <v>1000000</v>
      </c>
      <c r="F825" t="s">
        <v>40</v>
      </c>
      <c r="G825" s="8">
        <f>tblSalaries6[[#This Row],[clean Salary (in local currency)]]*VLOOKUP(tblSalaries6[[#This Row],[Currency]],tblXrate[],2,FALSE)</f>
        <v>17807.916687442568</v>
      </c>
      <c r="H825" t="s">
        <v>966</v>
      </c>
      <c r="I825" t="s">
        <v>20</v>
      </c>
      <c r="J825" t="s">
        <v>8</v>
      </c>
      <c r="K825" t="str">
        <f>VLOOKUP(tblSalaries6[[#This Row],[Where do you work]],tblCountries[[Actual]:[Mapping]],2,FALSE)</f>
        <v>India</v>
      </c>
      <c r="L825" t="s">
        <v>9</v>
      </c>
      <c r="M825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825">
        <v>10</v>
      </c>
    </row>
    <row r="826" spans="2:14" ht="15" customHeight="1">
      <c r="B826" t="s">
        <v>2830</v>
      </c>
      <c r="C826" s="1">
        <v>41055.991365740738</v>
      </c>
      <c r="D826" s="4" t="s">
        <v>967</v>
      </c>
      <c r="E826">
        <v>13000</v>
      </c>
      <c r="F826" t="s">
        <v>6</v>
      </c>
      <c r="G826" s="8">
        <f>tblSalaries6[[#This Row],[clean Salary (in local currency)]]*VLOOKUP(tblSalaries6[[#This Row],[Currency]],tblXrate[],2,FALSE)</f>
        <v>13000</v>
      </c>
      <c r="H826" t="s">
        <v>207</v>
      </c>
      <c r="I826" t="s">
        <v>20</v>
      </c>
      <c r="J826" t="s">
        <v>8</v>
      </c>
      <c r="K826" t="str">
        <f>VLOOKUP(tblSalaries6[[#This Row],[Where do you work]],tblCountries[[Actual]:[Mapping]],2,FALSE)</f>
        <v>India</v>
      </c>
      <c r="L826" t="s">
        <v>13</v>
      </c>
      <c r="M826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5 and 10</v>
      </c>
      <c r="N826">
        <v>6</v>
      </c>
    </row>
    <row r="827" spans="2:14" ht="15" customHeight="1">
      <c r="B827" t="s">
        <v>2831</v>
      </c>
      <c r="C827" s="1">
        <v>41055.999224537038</v>
      </c>
      <c r="D827" s="4" t="s">
        <v>968</v>
      </c>
      <c r="E827">
        <v>900000</v>
      </c>
      <c r="F827" t="s">
        <v>40</v>
      </c>
      <c r="G827" s="8">
        <f>tblSalaries6[[#This Row],[clean Salary (in local currency)]]*VLOOKUP(tblSalaries6[[#This Row],[Currency]],tblXrate[],2,FALSE)</f>
        <v>16027.125018698311</v>
      </c>
      <c r="H827" t="s">
        <v>938</v>
      </c>
      <c r="I827" t="s">
        <v>52</v>
      </c>
      <c r="J827" t="s">
        <v>8</v>
      </c>
      <c r="K827" t="str">
        <f>VLOOKUP(tblSalaries6[[#This Row],[Where do you work]],tblCountries[[Actual]:[Mapping]],2,FALSE)</f>
        <v>India</v>
      </c>
      <c r="L827" t="s">
        <v>25</v>
      </c>
      <c r="M827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5 and 10</v>
      </c>
      <c r="N827">
        <v>9</v>
      </c>
    </row>
    <row r="828" spans="2:14" ht="15" customHeight="1">
      <c r="B828" t="s">
        <v>2832</v>
      </c>
      <c r="C828" s="1">
        <v>41056.001909722225</v>
      </c>
      <c r="D828" s="4">
        <v>85000</v>
      </c>
      <c r="E828">
        <v>85000</v>
      </c>
      <c r="F828" t="s">
        <v>6</v>
      </c>
      <c r="G828" s="8">
        <f>tblSalaries6[[#This Row],[clean Salary (in local currency)]]*VLOOKUP(tblSalaries6[[#This Row],[Currency]],tblXrate[],2,FALSE)</f>
        <v>85000</v>
      </c>
      <c r="H828" t="s">
        <v>969</v>
      </c>
      <c r="I828" t="s">
        <v>310</v>
      </c>
      <c r="J828" t="s">
        <v>15</v>
      </c>
      <c r="K828" t="str">
        <f>VLOOKUP(tblSalaries6[[#This Row],[Where do you work]],tblCountries[[Actual]:[Mapping]],2,FALSE)</f>
        <v>USA</v>
      </c>
      <c r="L828" t="s">
        <v>13</v>
      </c>
      <c r="M828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Less than 3</v>
      </c>
      <c r="N828">
        <v>1</v>
      </c>
    </row>
    <row r="829" spans="2:14" ht="15" customHeight="1">
      <c r="B829" t="s">
        <v>2833</v>
      </c>
      <c r="C829" s="1">
        <v>41056.005462962959</v>
      </c>
      <c r="D829" s="4">
        <v>6000</v>
      </c>
      <c r="E829">
        <v>6000</v>
      </c>
      <c r="F829" t="s">
        <v>6</v>
      </c>
      <c r="G829" s="8">
        <f>tblSalaries6[[#This Row],[clean Salary (in local currency)]]*VLOOKUP(tblSalaries6[[#This Row],[Currency]],tblXrate[],2,FALSE)</f>
        <v>6000</v>
      </c>
      <c r="H829" t="s">
        <v>970</v>
      </c>
      <c r="I829" t="s">
        <v>20</v>
      </c>
      <c r="J829" t="s">
        <v>971</v>
      </c>
      <c r="K829" t="str">
        <f>VLOOKUP(tblSalaries6[[#This Row],[Where do you work]],tblCountries[[Actual]:[Mapping]],2,FALSE)</f>
        <v>Colombia</v>
      </c>
      <c r="L829" t="s">
        <v>25</v>
      </c>
      <c r="M829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829">
        <v>10</v>
      </c>
    </row>
    <row r="830" spans="2:14" ht="15" customHeight="1">
      <c r="B830" t="s">
        <v>2834</v>
      </c>
      <c r="C830" s="1">
        <v>41056.008946759262</v>
      </c>
      <c r="D830" s="4">
        <v>30000</v>
      </c>
      <c r="E830">
        <v>30000</v>
      </c>
      <c r="F830" t="s">
        <v>6</v>
      </c>
      <c r="G830" s="8">
        <f>tblSalaries6[[#This Row],[clean Salary (in local currency)]]*VLOOKUP(tblSalaries6[[#This Row],[Currency]],tblXrate[],2,FALSE)</f>
        <v>30000</v>
      </c>
      <c r="H830" t="s">
        <v>721</v>
      </c>
      <c r="I830" t="s">
        <v>3999</v>
      </c>
      <c r="J830" t="s">
        <v>8</v>
      </c>
      <c r="K830" t="str">
        <f>VLOOKUP(tblSalaries6[[#This Row],[Where do you work]],tblCountries[[Actual]:[Mapping]],2,FALSE)</f>
        <v>India</v>
      </c>
      <c r="L830" t="s">
        <v>9</v>
      </c>
      <c r="M830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Less than 3</v>
      </c>
      <c r="N830">
        <v>2</v>
      </c>
    </row>
    <row r="831" spans="2:14" ht="15" customHeight="1">
      <c r="B831" t="s">
        <v>2835</v>
      </c>
      <c r="C831" s="1">
        <v>41056.013240740744</v>
      </c>
      <c r="D831" s="4">
        <v>100000</v>
      </c>
      <c r="E831">
        <v>100000</v>
      </c>
      <c r="F831" t="s">
        <v>69</v>
      </c>
      <c r="G831" s="8">
        <f>tblSalaries6[[#This Row],[clean Salary (in local currency)]]*VLOOKUP(tblSalaries6[[#This Row],[Currency]],tblXrate[],2,FALSE)</f>
        <v>157617.8272067284</v>
      </c>
      <c r="H831" t="s">
        <v>181</v>
      </c>
      <c r="I831" t="s">
        <v>488</v>
      </c>
      <c r="J831" t="s">
        <v>71</v>
      </c>
      <c r="K831" t="str">
        <f>VLOOKUP(tblSalaries6[[#This Row],[Where do you work]],tblCountries[[Actual]:[Mapping]],2,FALSE)</f>
        <v>UK</v>
      </c>
      <c r="L831" t="s">
        <v>18</v>
      </c>
      <c r="M831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831">
        <v>20</v>
      </c>
    </row>
    <row r="832" spans="2:14" ht="15" customHeight="1">
      <c r="B832" t="s">
        <v>2836</v>
      </c>
      <c r="C832" s="1">
        <v>41056.022986111115</v>
      </c>
      <c r="D832" s="4" t="s">
        <v>972</v>
      </c>
      <c r="E832">
        <v>1200000</v>
      </c>
      <c r="F832" t="s">
        <v>40</v>
      </c>
      <c r="G832" s="8">
        <f>tblSalaries6[[#This Row],[clean Salary (in local currency)]]*VLOOKUP(tblSalaries6[[#This Row],[Currency]],tblXrate[],2,FALSE)</f>
        <v>21369.500024931083</v>
      </c>
      <c r="H832" t="s">
        <v>204</v>
      </c>
      <c r="I832" t="s">
        <v>52</v>
      </c>
      <c r="J832" t="s">
        <v>8</v>
      </c>
      <c r="K832" t="str">
        <f>VLOOKUP(tblSalaries6[[#This Row],[Where do you work]],tblCountries[[Actual]:[Mapping]],2,FALSE)</f>
        <v>India</v>
      </c>
      <c r="L832" t="s">
        <v>25</v>
      </c>
      <c r="M832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832">
        <v>18</v>
      </c>
    </row>
    <row r="833" spans="2:14" ht="15" customHeight="1">
      <c r="B833" t="s">
        <v>2837</v>
      </c>
      <c r="C833" s="1">
        <v>41056.037037037036</v>
      </c>
      <c r="D833" s="4" t="s">
        <v>973</v>
      </c>
      <c r="E833">
        <v>200000</v>
      </c>
      <c r="F833" t="s">
        <v>40</v>
      </c>
      <c r="G833" s="8">
        <f>tblSalaries6[[#This Row],[clean Salary (in local currency)]]*VLOOKUP(tblSalaries6[[#This Row],[Currency]],tblXrate[],2,FALSE)</f>
        <v>3561.5833374885137</v>
      </c>
      <c r="H833" t="s">
        <v>974</v>
      </c>
      <c r="I833" t="s">
        <v>3999</v>
      </c>
      <c r="J833" t="s">
        <v>8</v>
      </c>
      <c r="K833" t="str">
        <f>VLOOKUP(tblSalaries6[[#This Row],[Where do you work]],tblCountries[[Actual]:[Mapping]],2,FALSE)</f>
        <v>India</v>
      </c>
      <c r="L833" t="s">
        <v>9</v>
      </c>
      <c r="M833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Less than 3</v>
      </c>
      <c r="N833">
        <v>1</v>
      </c>
    </row>
    <row r="834" spans="2:14" ht="15" customHeight="1">
      <c r="B834" t="s">
        <v>2838</v>
      </c>
      <c r="C834" s="1">
        <v>41056.044976851852</v>
      </c>
      <c r="D834" s="4">
        <v>5000</v>
      </c>
      <c r="E834">
        <v>5000</v>
      </c>
      <c r="F834" t="s">
        <v>6</v>
      </c>
      <c r="G834" s="8">
        <f>tblSalaries6[[#This Row],[clean Salary (in local currency)]]*VLOOKUP(tblSalaries6[[#This Row],[Currency]],tblXrate[],2,FALSE)</f>
        <v>5000</v>
      </c>
      <c r="H834" t="s">
        <v>975</v>
      </c>
      <c r="I834" t="s">
        <v>52</v>
      </c>
      <c r="J834" t="s">
        <v>8</v>
      </c>
      <c r="K834" t="str">
        <f>VLOOKUP(tblSalaries6[[#This Row],[Where do you work]],tblCountries[[Actual]:[Mapping]],2,FALSE)</f>
        <v>India</v>
      </c>
      <c r="L834" t="s">
        <v>9</v>
      </c>
      <c r="M834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Less than 3</v>
      </c>
      <c r="N834">
        <v>1</v>
      </c>
    </row>
    <row r="835" spans="2:14" ht="15" customHeight="1">
      <c r="B835" t="s">
        <v>2839</v>
      </c>
      <c r="C835" s="1">
        <v>41056.057013888887</v>
      </c>
      <c r="D835" s="4" t="s">
        <v>976</v>
      </c>
      <c r="E835">
        <v>200000</v>
      </c>
      <c r="F835" t="s">
        <v>40</v>
      </c>
      <c r="G835" s="8">
        <f>tblSalaries6[[#This Row],[clean Salary (in local currency)]]*VLOOKUP(tblSalaries6[[#This Row],[Currency]],tblXrate[],2,FALSE)</f>
        <v>3561.5833374885137</v>
      </c>
      <c r="H835" t="s">
        <v>108</v>
      </c>
      <c r="I835" t="s">
        <v>20</v>
      </c>
      <c r="J835" t="s">
        <v>8</v>
      </c>
      <c r="K835" t="str">
        <f>VLOOKUP(tblSalaries6[[#This Row],[Where do you work]],tblCountries[[Actual]:[Mapping]],2,FALSE)</f>
        <v>India</v>
      </c>
      <c r="L835" t="s">
        <v>9</v>
      </c>
      <c r="M835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Less than 3</v>
      </c>
      <c r="N835">
        <v>2</v>
      </c>
    </row>
    <row r="836" spans="2:14" ht="15" customHeight="1">
      <c r="B836" t="s">
        <v>2840</v>
      </c>
      <c r="C836" s="1">
        <v>41056.063136574077</v>
      </c>
      <c r="D836" s="4" t="s">
        <v>977</v>
      </c>
      <c r="E836">
        <v>30000</v>
      </c>
      <c r="F836" t="s">
        <v>22</v>
      </c>
      <c r="G836" s="8">
        <f>tblSalaries6[[#This Row],[clean Salary (in local currency)]]*VLOOKUP(tblSalaries6[[#This Row],[Currency]],tblXrate[],2,FALSE)</f>
        <v>38111.983169748237</v>
      </c>
      <c r="H836" t="s">
        <v>978</v>
      </c>
      <c r="I836" t="s">
        <v>310</v>
      </c>
      <c r="J836" t="s">
        <v>979</v>
      </c>
      <c r="K836" t="str">
        <f>VLOOKUP(tblSalaries6[[#This Row],[Where do you work]],tblCountries[[Actual]:[Mapping]],2,FALSE)</f>
        <v>Portugal</v>
      </c>
      <c r="L836" t="s">
        <v>13</v>
      </c>
      <c r="M836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5 and 10</v>
      </c>
      <c r="N836">
        <v>8</v>
      </c>
    </row>
    <row r="837" spans="2:14" ht="15" customHeight="1">
      <c r="B837" t="s">
        <v>2841</v>
      </c>
      <c r="C837" s="1">
        <v>41056.0702662037</v>
      </c>
      <c r="D837" s="4" t="s">
        <v>980</v>
      </c>
      <c r="E837">
        <v>1000000</v>
      </c>
      <c r="F837" t="s">
        <v>40</v>
      </c>
      <c r="G837" s="8">
        <f>tblSalaries6[[#This Row],[clean Salary (in local currency)]]*VLOOKUP(tblSalaries6[[#This Row],[Currency]],tblXrate[],2,FALSE)</f>
        <v>17807.916687442568</v>
      </c>
      <c r="H837" t="s">
        <v>379</v>
      </c>
      <c r="I837" t="s">
        <v>20</v>
      </c>
      <c r="J837" t="s">
        <v>8</v>
      </c>
      <c r="K837" t="str">
        <f>VLOOKUP(tblSalaries6[[#This Row],[Where do you work]],tblCountries[[Actual]:[Mapping]],2,FALSE)</f>
        <v>India</v>
      </c>
      <c r="L837" t="s">
        <v>9</v>
      </c>
      <c r="M837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5 and 10</v>
      </c>
      <c r="N837">
        <v>6.5</v>
      </c>
    </row>
    <row r="838" spans="2:14" ht="15" customHeight="1">
      <c r="B838" t="s">
        <v>2842</v>
      </c>
      <c r="C838" s="1">
        <v>41056.073611111111</v>
      </c>
      <c r="D838" s="4">
        <v>650000</v>
      </c>
      <c r="E838">
        <v>650000</v>
      </c>
      <c r="F838" t="s">
        <v>40</v>
      </c>
      <c r="G838" s="8">
        <f>tblSalaries6[[#This Row],[clean Salary (in local currency)]]*VLOOKUP(tblSalaries6[[#This Row],[Currency]],tblXrate[],2,FALSE)</f>
        <v>11575.14584683767</v>
      </c>
      <c r="H838" t="s">
        <v>981</v>
      </c>
      <c r="I838" t="s">
        <v>20</v>
      </c>
      <c r="J838" t="s">
        <v>8</v>
      </c>
      <c r="K838" t="str">
        <f>VLOOKUP(tblSalaries6[[#This Row],[Where do you work]],tblCountries[[Actual]:[Mapping]],2,FALSE)</f>
        <v>India</v>
      </c>
      <c r="L838" t="s">
        <v>13</v>
      </c>
      <c r="M838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3 and 5</v>
      </c>
      <c r="N838">
        <v>3.5</v>
      </c>
    </row>
    <row r="839" spans="2:14" ht="15" customHeight="1">
      <c r="B839" t="s">
        <v>2843</v>
      </c>
      <c r="C839" s="1">
        <v>41056.106504629628</v>
      </c>
      <c r="D839" s="4">
        <v>100000</v>
      </c>
      <c r="E839">
        <v>100000</v>
      </c>
      <c r="F839" t="s">
        <v>86</v>
      </c>
      <c r="G839" s="8">
        <f>tblSalaries6[[#This Row],[clean Salary (in local currency)]]*VLOOKUP(tblSalaries6[[#This Row],[Currency]],tblXrate[],2,FALSE)</f>
        <v>98336.152303032693</v>
      </c>
      <c r="H839" t="s">
        <v>982</v>
      </c>
      <c r="I839" t="s">
        <v>52</v>
      </c>
      <c r="J839" t="s">
        <v>88</v>
      </c>
      <c r="K839" t="str">
        <f>VLOOKUP(tblSalaries6[[#This Row],[Where do you work]],tblCountries[[Actual]:[Mapping]],2,FALSE)</f>
        <v>Canada</v>
      </c>
      <c r="L839" t="s">
        <v>18</v>
      </c>
      <c r="M839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839">
        <v>10</v>
      </c>
    </row>
    <row r="840" spans="2:14" ht="15" customHeight="1">
      <c r="B840" t="s">
        <v>2844</v>
      </c>
      <c r="C840" s="1">
        <v>41056.129189814812</v>
      </c>
      <c r="D840" s="4">
        <v>92500</v>
      </c>
      <c r="E840">
        <v>92500</v>
      </c>
      <c r="F840" t="s">
        <v>6</v>
      </c>
      <c r="G840" s="8">
        <f>tblSalaries6[[#This Row],[clean Salary (in local currency)]]*VLOOKUP(tblSalaries6[[#This Row],[Currency]],tblXrate[],2,FALSE)</f>
        <v>92500</v>
      </c>
      <c r="H840" t="s">
        <v>984</v>
      </c>
      <c r="I840" t="s">
        <v>20</v>
      </c>
      <c r="J840" t="s">
        <v>15</v>
      </c>
      <c r="K840" t="str">
        <f>VLOOKUP(tblSalaries6[[#This Row],[Where do you work]],tblCountries[[Actual]:[Mapping]],2,FALSE)</f>
        <v>USA</v>
      </c>
      <c r="L840" t="s">
        <v>18</v>
      </c>
      <c r="M840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840">
        <v>15</v>
      </c>
    </row>
    <row r="841" spans="2:14" ht="15" customHeight="1">
      <c r="B841" t="s">
        <v>2845</v>
      </c>
      <c r="C841" s="1">
        <v>41056.13616898148</v>
      </c>
      <c r="D841" s="4" t="s">
        <v>985</v>
      </c>
      <c r="E841">
        <v>550000</v>
      </c>
      <c r="F841" t="s">
        <v>40</v>
      </c>
      <c r="G841" s="8">
        <f>tblSalaries6[[#This Row],[clean Salary (in local currency)]]*VLOOKUP(tblSalaries6[[#This Row],[Currency]],tblXrate[],2,FALSE)</f>
        <v>9794.354178093412</v>
      </c>
      <c r="H841" t="s">
        <v>20</v>
      </c>
      <c r="I841" t="s">
        <v>20</v>
      </c>
      <c r="J841" t="s">
        <v>8</v>
      </c>
      <c r="K841" t="str">
        <f>VLOOKUP(tblSalaries6[[#This Row],[Where do you work]],tblCountries[[Actual]:[Mapping]],2,FALSE)</f>
        <v>India</v>
      </c>
      <c r="L841" t="s">
        <v>9</v>
      </c>
      <c r="M841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Less than 3</v>
      </c>
      <c r="N841">
        <v>1</v>
      </c>
    </row>
    <row r="842" spans="2:14" ht="15" customHeight="1">
      <c r="B842" t="s">
        <v>2846</v>
      </c>
      <c r="C842" s="1">
        <v>41056.13853009259</v>
      </c>
      <c r="D842" s="4">
        <v>32000</v>
      </c>
      <c r="E842">
        <v>32000</v>
      </c>
      <c r="F842" t="s">
        <v>6</v>
      </c>
      <c r="G842" s="8">
        <f>tblSalaries6[[#This Row],[clean Salary (in local currency)]]*VLOOKUP(tblSalaries6[[#This Row],[Currency]],tblXrate[],2,FALSE)</f>
        <v>32000</v>
      </c>
      <c r="H842" t="s">
        <v>986</v>
      </c>
      <c r="I842" t="s">
        <v>52</v>
      </c>
      <c r="J842" t="s">
        <v>15</v>
      </c>
      <c r="K842" t="str">
        <f>VLOOKUP(tblSalaries6[[#This Row],[Where do you work]],tblCountries[[Actual]:[Mapping]],2,FALSE)</f>
        <v>USA</v>
      </c>
      <c r="L842" t="s">
        <v>9</v>
      </c>
      <c r="M842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Less than 3</v>
      </c>
      <c r="N842">
        <v>1</v>
      </c>
    </row>
    <row r="843" spans="2:14" ht="15" customHeight="1">
      <c r="B843" t="s">
        <v>2847</v>
      </c>
      <c r="C843" s="1">
        <v>41056.142418981479</v>
      </c>
      <c r="D843" s="4">
        <v>55000</v>
      </c>
      <c r="E843">
        <v>55000</v>
      </c>
      <c r="F843" t="s">
        <v>6</v>
      </c>
      <c r="G843" s="8">
        <f>tblSalaries6[[#This Row],[clean Salary (in local currency)]]*VLOOKUP(tblSalaries6[[#This Row],[Currency]],tblXrate[],2,FALSE)</f>
        <v>55000</v>
      </c>
      <c r="H843" t="s">
        <v>20</v>
      </c>
      <c r="I843" t="s">
        <v>20</v>
      </c>
      <c r="J843" t="s">
        <v>15</v>
      </c>
      <c r="K843" t="str">
        <f>VLOOKUP(tblSalaries6[[#This Row],[Where do you work]],tblCountries[[Actual]:[Mapping]],2,FALSE)</f>
        <v>USA</v>
      </c>
      <c r="L843" t="s">
        <v>9</v>
      </c>
      <c r="M843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843">
        <v>10</v>
      </c>
    </row>
    <row r="844" spans="2:14" ht="15" customHeight="1">
      <c r="B844" t="s">
        <v>2848</v>
      </c>
      <c r="C844" s="1">
        <v>41056.142974537041</v>
      </c>
      <c r="D844" s="4">
        <v>40000</v>
      </c>
      <c r="E844">
        <v>40000</v>
      </c>
      <c r="F844" t="s">
        <v>6</v>
      </c>
      <c r="G844" s="8">
        <f>tblSalaries6[[#This Row],[clean Salary (in local currency)]]*VLOOKUP(tblSalaries6[[#This Row],[Currency]],tblXrate[],2,FALSE)</f>
        <v>40000</v>
      </c>
      <c r="H844" t="s">
        <v>987</v>
      </c>
      <c r="I844" t="s">
        <v>20</v>
      </c>
      <c r="J844" t="s">
        <v>15</v>
      </c>
      <c r="K844" t="str">
        <f>VLOOKUP(tblSalaries6[[#This Row],[Where do you work]],tblCountries[[Actual]:[Mapping]],2,FALSE)</f>
        <v>USA</v>
      </c>
      <c r="L844" t="s">
        <v>13</v>
      </c>
      <c r="M844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3 and 5</v>
      </c>
      <c r="N844">
        <v>4</v>
      </c>
    </row>
    <row r="845" spans="2:14" ht="15" customHeight="1">
      <c r="B845" t="s">
        <v>2849</v>
      </c>
      <c r="C845" s="1">
        <v>41056.151064814818</v>
      </c>
      <c r="D845" s="4" t="s">
        <v>797</v>
      </c>
      <c r="E845">
        <v>3000</v>
      </c>
      <c r="F845" t="s">
        <v>6</v>
      </c>
      <c r="G845" s="8">
        <f>tblSalaries6[[#This Row],[clean Salary (in local currency)]]*VLOOKUP(tblSalaries6[[#This Row],[Currency]],tblXrate[],2,FALSE)</f>
        <v>3000</v>
      </c>
      <c r="H845" t="s">
        <v>130</v>
      </c>
      <c r="I845" t="s">
        <v>20</v>
      </c>
      <c r="J845" t="s">
        <v>17</v>
      </c>
      <c r="K845" t="str">
        <f>VLOOKUP(tblSalaries6[[#This Row],[Where do you work]],tblCountries[[Actual]:[Mapping]],2,FALSE)</f>
        <v>Pakistan</v>
      </c>
      <c r="L845" t="s">
        <v>18</v>
      </c>
      <c r="M845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Less than 3</v>
      </c>
      <c r="N845">
        <v>2</v>
      </c>
    </row>
    <row r="846" spans="2:14" ht="15" customHeight="1">
      <c r="B846" t="s">
        <v>2850</v>
      </c>
      <c r="C846" s="1">
        <v>41056.15111111111</v>
      </c>
      <c r="D846" s="4">
        <v>43600</v>
      </c>
      <c r="E846">
        <v>43600</v>
      </c>
      <c r="F846" t="s">
        <v>6</v>
      </c>
      <c r="G846" s="8">
        <f>tblSalaries6[[#This Row],[clean Salary (in local currency)]]*VLOOKUP(tblSalaries6[[#This Row],[Currency]],tblXrate[],2,FALSE)</f>
        <v>43600</v>
      </c>
      <c r="H846" t="s">
        <v>153</v>
      </c>
      <c r="I846" t="s">
        <v>20</v>
      </c>
      <c r="J846" t="s">
        <v>15</v>
      </c>
      <c r="K846" t="str">
        <f>VLOOKUP(tblSalaries6[[#This Row],[Where do you work]],tblCountries[[Actual]:[Mapping]],2,FALSE)</f>
        <v>USA</v>
      </c>
      <c r="L846" t="s">
        <v>9</v>
      </c>
      <c r="M846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5 and 10</v>
      </c>
      <c r="N846">
        <v>5</v>
      </c>
    </row>
    <row r="847" spans="2:14" ht="15" customHeight="1">
      <c r="B847" t="s">
        <v>2851</v>
      </c>
      <c r="C847" s="1">
        <v>41056.166828703703</v>
      </c>
      <c r="D847" s="4" t="s">
        <v>988</v>
      </c>
      <c r="E847">
        <v>540000</v>
      </c>
      <c r="F847" t="s">
        <v>40</v>
      </c>
      <c r="G847" s="8">
        <f>tblSalaries6[[#This Row],[clean Salary (in local currency)]]*VLOOKUP(tblSalaries6[[#This Row],[Currency]],tblXrate[],2,FALSE)</f>
        <v>9616.275011218986</v>
      </c>
      <c r="H847" t="s">
        <v>251</v>
      </c>
      <c r="I847" t="s">
        <v>20</v>
      </c>
      <c r="J847" t="s">
        <v>8</v>
      </c>
      <c r="K847" t="str">
        <f>VLOOKUP(tblSalaries6[[#This Row],[Where do you work]],tblCountries[[Actual]:[Mapping]],2,FALSE)</f>
        <v>India</v>
      </c>
      <c r="L847" t="s">
        <v>13</v>
      </c>
      <c r="M847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5 and 10</v>
      </c>
      <c r="N847">
        <v>8</v>
      </c>
    </row>
    <row r="848" spans="2:14" ht="15" customHeight="1">
      <c r="B848" t="s">
        <v>2852</v>
      </c>
      <c r="C848" s="1">
        <v>41056.17046296296</v>
      </c>
      <c r="D848" s="4">
        <v>35000</v>
      </c>
      <c r="E848">
        <v>35000</v>
      </c>
      <c r="F848" t="s">
        <v>6</v>
      </c>
      <c r="G848" s="8">
        <f>tblSalaries6[[#This Row],[clean Salary (in local currency)]]*VLOOKUP(tblSalaries6[[#This Row],[Currency]],tblXrate[],2,FALSE)</f>
        <v>35000</v>
      </c>
      <c r="H848" t="s">
        <v>707</v>
      </c>
      <c r="I848" t="s">
        <v>52</v>
      </c>
      <c r="J848" t="s">
        <v>989</v>
      </c>
      <c r="K848" t="str">
        <f>VLOOKUP(tblSalaries6[[#This Row],[Where do you work]],tblCountries[[Actual]:[Mapping]],2,FALSE)</f>
        <v>Uruguay</v>
      </c>
      <c r="L848" t="s">
        <v>13</v>
      </c>
      <c r="M848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848">
        <v>10</v>
      </c>
    </row>
    <row r="849" spans="2:14" ht="15" customHeight="1">
      <c r="B849" t="s">
        <v>2853</v>
      </c>
      <c r="C849" s="1">
        <v>41056.1716087963</v>
      </c>
      <c r="D849" s="4">
        <v>12000</v>
      </c>
      <c r="E849">
        <v>12000</v>
      </c>
      <c r="F849" t="s">
        <v>6</v>
      </c>
      <c r="G849" s="8">
        <f>tblSalaries6[[#This Row],[clean Salary (in local currency)]]*VLOOKUP(tblSalaries6[[#This Row],[Currency]],tblXrate[],2,FALSE)</f>
        <v>12000</v>
      </c>
      <c r="H849" t="s">
        <v>990</v>
      </c>
      <c r="I849" t="s">
        <v>356</v>
      </c>
      <c r="J849" t="s">
        <v>608</v>
      </c>
      <c r="K849" t="str">
        <f>VLOOKUP(tblSalaries6[[#This Row],[Where do you work]],tblCountries[[Actual]:[Mapping]],2,FALSE)</f>
        <v>Spain</v>
      </c>
      <c r="L849" t="s">
        <v>18</v>
      </c>
      <c r="M849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849">
        <v>15</v>
      </c>
    </row>
    <row r="850" spans="2:14" ht="15" customHeight="1">
      <c r="B850" t="s">
        <v>2854</v>
      </c>
      <c r="C850" s="1">
        <v>41056.175046296295</v>
      </c>
      <c r="D850" s="4">
        <v>5000</v>
      </c>
      <c r="E850">
        <v>5000</v>
      </c>
      <c r="F850" t="s">
        <v>6</v>
      </c>
      <c r="G850" s="8">
        <f>tblSalaries6[[#This Row],[clean Salary (in local currency)]]*VLOOKUP(tblSalaries6[[#This Row],[Currency]],tblXrate[],2,FALSE)</f>
        <v>5000</v>
      </c>
      <c r="H850" t="s">
        <v>991</v>
      </c>
      <c r="I850" t="s">
        <v>356</v>
      </c>
      <c r="J850" t="s">
        <v>992</v>
      </c>
      <c r="K850" t="str">
        <f>VLOOKUP(tblSalaries6[[#This Row],[Where do you work]],tblCountries[[Actual]:[Mapping]],2,FALSE)</f>
        <v>Aruba</v>
      </c>
      <c r="L850" t="s">
        <v>25</v>
      </c>
      <c r="M850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850">
        <v>13</v>
      </c>
    </row>
    <row r="851" spans="2:14" ht="15" customHeight="1">
      <c r="B851" t="s">
        <v>2855</v>
      </c>
      <c r="C851" s="1">
        <v>41056.188287037039</v>
      </c>
      <c r="D851" s="4" t="s">
        <v>993</v>
      </c>
      <c r="E851">
        <v>134000</v>
      </c>
      <c r="F851" t="s">
        <v>585</v>
      </c>
      <c r="G851" s="8">
        <f>tblSalaries6[[#This Row],[clean Salary (in local currency)]]*VLOOKUP(tblSalaries6[[#This Row],[Currency]],tblXrate[],2,FALSE)</f>
        <v>16337.518501630093</v>
      </c>
      <c r="H851" t="s">
        <v>153</v>
      </c>
      <c r="I851" t="s">
        <v>20</v>
      </c>
      <c r="J851" t="s">
        <v>48</v>
      </c>
      <c r="K851" t="str">
        <f>VLOOKUP(tblSalaries6[[#This Row],[Where do you work]],tblCountries[[Actual]:[Mapping]],2,FALSE)</f>
        <v>South Africa</v>
      </c>
      <c r="L851" t="s">
        <v>9</v>
      </c>
      <c r="M851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Less than 3</v>
      </c>
      <c r="N851">
        <v>2</v>
      </c>
    </row>
    <row r="852" spans="2:14" ht="15" customHeight="1">
      <c r="B852" t="s">
        <v>2856</v>
      </c>
      <c r="C852" s="1">
        <v>41056.194826388892</v>
      </c>
      <c r="D852" s="4">
        <v>65000</v>
      </c>
      <c r="E852">
        <v>65000</v>
      </c>
      <c r="F852" t="s">
        <v>6</v>
      </c>
      <c r="G852" s="8">
        <f>tblSalaries6[[#This Row],[clean Salary (in local currency)]]*VLOOKUP(tblSalaries6[[#This Row],[Currency]],tblXrate[],2,FALSE)</f>
        <v>65000</v>
      </c>
      <c r="H852" t="s">
        <v>994</v>
      </c>
      <c r="I852" t="s">
        <v>20</v>
      </c>
      <c r="J852" t="s">
        <v>15</v>
      </c>
      <c r="K852" t="str">
        <f>VLOOKUP(tblSalaries6[[#This Row],[Where do you work]],tblCountries[[Actual]:[Mapping]],2,FALSE)</f>
        <v>USA</v>
      </c>
      <c r="L852" t="s">
        <v>25</v>
      </c>
      <c r="M852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5 and 10</v>
      </c>
      <c r="N852">
        <v>8</v>
      </c>
    </row>
    <row r="853" spans="2:14" ht="15" customHeight="1">
      <c r="B853" t="s">
        <v>2857</v>
      </c>
      <c r="C853" s="1">
        <v>41056.262280092589</v>
      </c>
      <c r="D853" s="4">
        <v>40000</v>
      </c>
      <c r="E853">
        <v>40000</v>
      </c>
      <c r="F853" t="s">
        <v>6</v>
      </c>
      <c r="G853" s="8">
        <f>tblSalaries6[[#This Row],[clean Salary (in local currency)]]*VLOOKUP(tblSalaries6[[#This Row],[Currency]],tblXrate[],2,FALSE)</f>
        <v>40000</v>
      </c>
      <c r="H853" t="s">
        <v>995</v>
      </c>
      <c r="I853" t="s">
        <v>20</v>
      </c>
      <c r="J853" t="s">
        <v>15</v>
      </c>
      <c r="K853" t="str">
        <f>VLOOKUP(tblSalaries6[[#This Row],[Where do you work]],tblCountries[[Actual]:[Mapping]],2,FALSE)</f>
        <v>USA</v>
      </c>
      <c r="L853" t="s">
        <v>13</v>
      </c>
      <c r="M853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Less than 3</v>
      </c>
      <c r="N853">
        <v>2</v>
      </c>
    </row>
    <row r="854" spans="2:14" ht="15" customHeight="1">
      <c r="B854" t="s">
        <v>2858</v>
      </c>
      <c r="C854" s="1">
        <v>41056.27584490741</v>
      </c>
      <c r="D854" s="4">
        <v>98000</v>
      </c>
      <c r="E854">
        <v>98000</v>
      </c>
      <c r="F854" t="s">
        <v>6</v>
      </c>
      <c r="G854" s="8">
        <f>tblSalaries6[[#This Row],[clean Salary (in local currency)]]*VLOOKUP(tblSalaries6[[#This Row],[Currency]],tblXrate[],2,FALSE)</f>
        <v>98000</v>
      </c>
      <c r="H854" t="s">
        <v>996</v>
      </c>
      <c r="I854" t="s">
        <v>52</v>
      </c>
      <c r="J854" t="s">
        <v>997</v>
      </c>
      <c r="K854" t="str">
        <f>VLOOKUP(tblSalaries6[[#This Row],[Where do you work]],tblCountries[[Actual]:[Mapping]],2,FALSE)</f>
        <v>Indonesia</v>
      </c>
      <c r="L854" t="s">
        <v>18</v>
      </c>
      <c r="M854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854">
        <v>14</v>
      </c>
    </row>
    <row r="855" spans="2:14" ht="15" customHeight="1">
      <c r="B855" t="s">
        <v>2859</v>
      </c>
      <c r="C855" s="1">
        <v>41056.275868055556</v>
      </c>
      <c r="D855" s="4">
        <v>50000</v>
      </c>
      <c r="E855">
        <v>50000</v>
      </c>
      <c r="F855" t="s">
        <v>6</v>
      </c>
      <c r="G855" s="8">
        <f>tblSalaries6[[#This Row],[clean Salary (in local currency)]]*VLOOKUP(tblSalaries6[[#This Row],[Currency]],tblXrate[],2,FALSE)</f>
        <v>50000</v>
      </c>
      <c r="H855" t="s">
        <v>998</v>
      </c>
      <c r="I855" t="s">
        <v>4001</v>
      </c>
      <c r="J855" t="s">
        <v>15</v>
      </c>
      <c r="K855" t="str">
        <f>VLOOKUP(tblSalaries6[[#This Row],[Where do you work]],tblCountries[[Actual]:[Mapping]],2,FALSE)</f>
        <v>USA</v>
      </c>
      <c r="L855" t="s">
        <v>13</v>
      </c>
      <c r="M855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855">
        <v>15</v>
      </c>
    </row>
    <row r="856" spans="2:14" ht="15" customHeight="1">
      <c r="B856" t="s">
        <v>2860</v>
      </c>
      <c r="C856" s="1">
        <v>41056.305023148147</v>
      </c>
      <c r="D856" s="4">
        <v>135000</v>
      </c>
      <c r="E856">
        <v>135000</v>
      </c>
      <c r="F856" t="s">
        <v>6</v>
      </c>
      <c r="G856" s="8">
        <f>tblSalaries6[[#This Row],[clean Salary (in local currency)]]*VLOOKUP(tblSalaries6[[#This Row],[Currency]],tblXrate[],2,FALSE)</f>
        <v>135000</v>
      </c>
      <c r="H856" t="s">
        <v>999</v>
      </c>
      <c r="I856" t="s">
        <v>4001</v>
      </c>
      <c r="J856" t="s">
        <v>15</v>
      </c>
      <c r="K856" t="str">
        <f>VLOOKUP(tblSalaries6[[#This Row],[Where do you work]],tblCountries[[Actual]:[Mapping]],2,FALSE)</f>
        <v>USA</v>
      </c>
      <c r="L856" t="s">
        <v>9</v>
      </c>
      <c r="M856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856">
        <v>25</v>
      </c>
    </row>
    <row r="857" spans="2:14" ht="15" customHeight="1">
      <c r="B857" t="s">
        <v>2861</v>
      </c>
      <c r="C857" s="1">
        <v>41056.33865740741</v>
      </c>
      <c r="D857" s="4" t="s">
        <v>1000</v>
      </c>
      <c r="E857">
        <v>125000</v>
      </c>
      <c r="F857" t="s">
        <v>6</v>
      </c>
      <c r="G857" s="8">
        <f>tblSalaries6[[#This Row],[clean Salary (in local currency)]]*VLOOKUP(tblSalaries6[[#This Row],[Currency]],tblXrate[],2,FALSE)</f>
        <v>125000</v>
      </c>
      <c r="H857" t="s">
        <v>1001</v>
      </c>
      <c r="I857" t="s">
        <v>52</v>
      </c>
      <c r="J857" t="s">
        <v>583</v>
      </c>
      <c r="K857" t="str">
        <f>VLOOKUP(tblSalaries6[[#This Row],[Where do you work]],tblCountries[[Actual]:[Mapping]],2,FALSE)</f>
        <v>Norway</v>
      </c>
      <c r="L857" t="s">
        <v>9</v>
      </c>
      <c r="M857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5 and 10</v>
      </c>
      <c r="N857">
        <v>6</v>
      </c>
    </row>
    <row r="858" spans="2:14" ht="15" customHeight="1">
      <c r="B858" t="s">
        <v>2862</v>
      </c>
      <c r="C858" s="1">
        <v>41056.371157407404</v>
      </c>
      <c r="D858" s="4">
        <v>4500</v>
      </c>
      <c r="E858">
        <v>4500</v>
      </c>
      <c r="F858" t="s">
        <v>6</v>
      </c>
      <c r="G858" s="8">
        <f>tblSalaries6[[#This Row],[clean Salary (in local currency)]]*VLOOKUP(tblSalaries6[[#This Row],[Currency]],tblXrate[],2,FALSE)</f>
        <v>4500</v>
      </c>
      <c r="H858" t="s">
        <v>1002</v>
      </c>
      <c r="I858" t="s">
        <v>20</v>
      </c>
      <c r="J858" t="s">
        <v>997</v>
      </c>
      <c r="K858" t="str">
        <f>VLOOKUP(tblSalaries6[[#This Row],[Where do you work]],tblCountries[[Actual]:[Mapping]],2,FALSE)</f>
        <v>Indonesia</v>
      </c>
      <c r="L858" t="s">
        <v>18</v>
      </c>
      <c r="M858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3 and 5</v>
      </c>
      <c r="N858">
        <v>4</v>
      </c>
    </row>
    <row r="859" spans="2:14" ht="15" customHeight="1">
      <c r="B859" t="s">
        <v>2863</v>
      </c>
      <c r="C859" s="1">
        <v>41056.371944444443</v>
      </c>
      <c r="D859" s="4">
        <v>115000</v>
      </c>
      <c r="E859">
        <v>115000</v>
      </c>
      <c r="F859" t="s">
        <v>6</v>
      </c>
      <c r="G859" s="8">
        <f>tblSalaries6[[#This Row],[clean Salary (in local currency)]]*VLOOKUP(tblSalaries6[[#This Row],[Currency]],tblXrate[],2,FALSE)</f>
        <v>115000</v>
      </c>
      <c r="H859" t="s">
        <v>1003</v>
      </c>
      <c r="I859" t="s">
        <v>20</v>
      </c>
      <c r="J859" t="s">
        <v>15</v>
      </c>
      <c r="K859" t="str">
        <f>VLOOKUP(tblSalaries6[[#This Row],[Where do you work]],tblCountries[[Actual]:[Mapping]],2,FALSE)</f>
        <v>USA</v>
      </c>
      <c r="L859" t="s">
        <v>9</v>
      </c>
      <c r="M859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859">
        <v>10</v>
      </c>
    </row>
    <row r="860" spans="2:14" ht="15" customHeight="1">
      <c r="B860" t="s">
        <v>2864</v>
      </c>
      <c r="C860" s="1">
        <v>41056.387349537035</v>
      </c>
      <c r="D860" s="4">
        <v>70000</v>
      </c>
      <c r="E860">
        <v>70000</v>
      </c>
      <c r="F860" t="s">
        <v>6</v>
      </c>
      <c r="G860" s="8">
        <f>tblSalaries6[[#This Row],[clean Salary (in local currency)]]*VLOOKUP(tblSalaries6[[#This Row],[Currency]],tblXrate[],2,FALSE)</f>
        <v>70000</v>
      </c>
      <c r="H860" t="s">
        <v>14</v>
      </c>
      <c r="I860" t="s">
        <v>20</v>
      </c>
      <c r="J860" t="s">
        <v>15</v>
      </c>
      <c r="K860" t="str">
        <f>VLOOKUP(tblSalaries6[[#This Row],[Where do you work]],tblCountries[[Actual]:[Mapping]],2,FALSE)</f>
        <v>USA</v>
      </c>
      <c r="L860" t="s">
        <v>13</v>
      </c>
      <c r="M860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860">
        <v>15</v>
      </c>
    </row>
    <row r="861" spans="2:14" ht="15" customHeight="1">
      <c r="B861" t="s">
        <v>2865</v>
      </c>
      <c r="C861" s="1">
        <v>41056.409375000003</v>
      </c>
      <c r="D861" s="4">
        <v>5000</v>
      </c>
      <c r="E861">
        <v>60000</v>
      </c>
      <c r="F861" t="s">
        <v>6</v>
      </c>
      <c r="G861" s="8">
        <f>tblSalaries6[[#This Row],[clean Salary (in local currency)]]*VLOOKUP(tblSalaries6[[#This Row],[Currency]],tblXrate[],2,FALSE)</f>
        <v>60000</v>
      </c>
      <c r="H861" t="s">
        <v>1004</v>
      </c>
      <c r="I861" t="s">
        <v>20</v>
      </c>
      <c r="J861" t="s">
        <v>15</v>
      </c>
      <c r="K861" t="str">
        <f>VLOOKUP(tblSalaries6[[#This Row],[Where do you work]],tblCountries[[Actual]:[Mapping]],2,FALSE)</f>
        <v>USA</v>
      </c>
      <c r="L861" t="s">
        <v>18</v>
      </c>
      <c r="M861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5 and 10</v>
      </c>
      <c r="N861">
        <v>8</v>
      </c>
    </row>
    <row r="862" spans="2:14" ht="15" customHeight="1">
      <c r="B862" t="s">
        <v>2866</v>
      </c>
      <c r="C862" s="1">
        <v>41056.426006944443</v>
      </c>
      <c r="D862" s="4">
        <v>87456</v>
      </c>
      <c r="E862">
        <v>87456</v>
      </c>
      <c r="F862" t="s">
        <v>6</v>
      </c>
      <c r="G862" s="8">
        <f>tblSalaries6[[#This Row],[clean Salary (in local currency)]]*VLOOKUP(tblSalaries6[[#This Row],[Currency]],tblXrate[],2,FALSE)</f>
        <v>87456</v>
      </c>
      <c r="H862" t="s">
        <v>1005</v>
      </c>
      <c r="I862" t="s">
        <v>52</v>
      </c>
      <c r="J862" t="s">
        <v>15</v>
      </c>
      <c r="K862" t="str">
        <f>VLOOKUP(tblSalaries6[[#This Row],[Where do you work]],tblCountries[[Actual]:[Mapping]],2,FALSE)</f>
        <v>USA</v>
      </c>
      <c r="L862" t="s">
        <v>18</v>
      </c>
      <c r="M862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862">
        <v>12</v>
      </c>
    </row>
    <row r="863" spans="2:14" ht="15" customHeight="1">
      <c r="B863" t="s">
        <v>2867</v>
      </c>
      <c r="C863" s="1">
        <v>41056.480752314812</v>
      </c>
      <c r="D863" s="4">
        <v>26400</v>
      </c>
      <c r="E863">
        <v>26400</v>
      </c>
      <c r="F863" t="s">
        <v>6</v>
      </c>
      <c r="G863" s="8">
        <f>tblSalaries6[[#This Row],[clean Salary (in local currency)]]*VLOOKUP(tblSalaries6[[#This Row],[Currency]],tblXrate[],2,FALSE)</f>
        <v>26400</v>
      </c>
      <c r="H863" t="s">
        <v>1006</v>
      </c>
      <c r="I863" t="s">
        <v>20</v>
      </c>
      <c r="J863" t="s">
        <v>179</v>
      </c>
      <c r="K863" t="str">
        <f>VLOOKUP(tblSalaries6[[#This Row],[Where do you work]],tblCountries[[Actual]:[Mapping]],2,FALSE)</f>
        <v>UAE</v>
      </c>
      <c r="L863" t="s">
        <v>13</v>
      </c>
      <c r="M863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5 and 10</v>
      </c>
      <c r="N863">
        <v>6</v>
      </c>
    </row>
    <row r="864" spans="2:14" ht="15" customHeight="1">
      <c r="B864" t="s">
        <v>2868</v>
      </c>
      <c r="C864" s="1">
        <v>41056.49324074074</v>
      </c>
      <c r="D864" s="4">
        <v>1000</v>
      </c>
      <c r="E864">
        <v>12000</v>
      </c>
      <c r="F864" t="s">
        <v>6</v>
      </c>
      <c r="G864" s="8">
        <f>tblSalaries6[[#This Row],[clean Salary (in local currency)]]*VLOOKUP(tblSalaries6[[#This Row],[Currency]],tblXrate[],2,FALSE)</f>
        <v>12000</v>
      </c>
      <c r="H864" t="s">
        <v>1007</v>
      </c>
      <c r="I864" t="s">
        <v>52</v>
      </c>
      <c r="J864" t="s">
        <v>179</v>
      </c>
      <c r="K864" t="str">
        <f>VLOOKUP(tblSalaries6[[#This Row],[Where do you work]],tblCountries[[Actual]:[Mapping]],2,FALSE)</f>
        <v>UAE</v>
      </c>
      <c r="L864" t="s">
        <v>13</v>
      </c>
      <c r="M864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864">
        <v>18</v>
      </c>
    </row>
    <row r="865" spans="2:14" ht="15" customHeight="1">
      <c r="B865" t="s">
        <v>2869</v>
      </c>
      <c r="C865" s="1">
        <v>41056.50267361111</v>
      </c>
      <c r="D865" s="4">
        <v>144000</v>
      </c>
      <c r="E865">
        <v>144000</v>
      </c>
      <c r="F865" t="s">
        <v>40</v>
      </c>
      <c r="G865" s="8">
        <f>tblSalaries6[[#This Row],[clean Salary (in local currency)]]*VLOOKUP(tblSalaries6[[#This Row],[Currency]],tblXrate[],2,FALSE)</f>
        <v>2564.3400029917298</v>
      </c>
      <c r="H865" t="s">
        <v>1008</v>
      </c>
      <c r="I865" t="s">
        <v>20</v>
      </c>
      <c r="J865" t="s">
        <v>8</v>
      </c>
      <c r="K865" t="str">
        <f>VLOOKUP(tblSalaries6[[#This Row],[Where do you work]],tblCountries[[Actual]:[Mapping]],2,FALSE)</f>
        <v>India</v>
      </c>
      <c r="L865" t="s">
        <v>9</v>
      </c>
      <c r="M865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Less than 3</v>
      </c>
      <c r="N865">
        <v>1</v>
      </c>
    </row>
    <row r="866" spans="2:14" ht="15" customHeight="1">
      <c r="B866" t="s">
        <v>2870</v>
      </c>
      <c r="C866" s="1">
        <v>41056.522743055553</v>
      </c>
      <c r="D866" s="4" t="s">
        <v>1009</v>
      </c>
      <c r="E866">
        <v>62000</v>
      </c>
      <c r="F866" t="s">
        <v>6</v>
      </c>
      <c r="G866" s="8">
        <f>tblSalaries6[[#This Row],[clean Salary (in local currency)]]*VLOOKUP(tblSalaries6[[#This Row],[Currency]],tblXrate[],2,FALSE)</f>
        <v>62000</v>
      </c>
      <c r="H866" t="s">
        <v>1010</v>
      </c>
      <c r="I866" t="s">
        <v>52</v>
      </c>
      <c r="J866" t="s">
        <v>1011</v>
      </c>
      <c r="K866" t="str">
        <f>VLOOKUP(tblSalaries6[[#This Row],[Where do you work]],tblCountries[[Actual]:[Mapping]],2,FALSE)</f>
        <v>Qatar</v>
      </c>
      <c r="L866" t="s">
        <v>13</v>
      </c>
      <c r="M866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866">
        <v>11</v>
      </c>
    </row>
    <row r="867" spans="2:14" ht="15" customHeight="1">
      <c r="B867" t="s">
        <v>2871</v>
      </c>
      <c r="C867" s="1">
        <v>41056.52447916667</v>
      </c>
      <c r="D867" s="4" t="s">
        <v>1012</v>
      </c>
      <c r="E867">
        <v>300000</v>
      </c>
      <c r="F867" t="s">
        <v>40</v>
      </c>
      <c r="G867" s="8">
        <f>tblSalaries6[[#This Row],[clean Salary (in local currency)]]*VLOOKUP(tblSalaries6[[#This Row],[Currency]],tblXrate[],2,FALSE)</f>
        <v>5342.3750062327708</v>
      </c>
      <c r="H867" t="s">
        <v>1013</v>
      </c>
      <c r="I867" t="s">
        <v>20</v>
      </c>
      <c r="J867" t="s">
        <v>8</v>
      </c>
      <c r="K867" t="str">
        <f>VLOOKUP(tblSalaries6[[#This Row],[Where do you work]],tblCountries[[Actual]:[Mapping]],2,FALSE)</f>
        <v>India</v>
      </c>
      <c r="L867" t="s">
        <v>25</v>
      </c>
      <c r="M867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867">
        <v>10</v>
      </c>
    </row>
    <row r="868" spans="2:14" ht="15" customHeight="1">
      <c r="B868" t="s">
        <v>2872</v>
      </c>
      <c r="C868" s="1">
        <v>41056.525717592594</v>
      </c>
      <c r="D868" s="4">
        <v>40000</v>
      </c>
      <c r="E868">
        <v>40000</v>
      </c>
      <c r="F868" t="s">
        <v>22</v>
      </c>
      <c r="G868" s="8">
        <f>tblSalaries6[[#This Row],[clean Salary (in local currency)]]*VLOOKUP(tblSalaries6[[#This Row],[Currency]],tblXrate[],2,FALSE)</f>
        <v>50815.977559664309</v>
      </c>
      <c r="H868" t="s">
        <v>1014</v>
      </c>
      <c r="I868" t="s">
        <v>20</v>
      </c>
      <c r="J868" t="s">
        <v>628</v>
      </c>
      <c r="K868" t="str">
        <f>VLOOKUP(tblSalaries6[[#This Row],[Where do you work]],tblCountries[[Actual]:[Mapping]],2,FALSE)</f>
        <v>Netherlands</v>
      </c>
      <c r="L868" t="s">
        <v>9</v>
      </c>
      <c r="M868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3 and 5</v>
      </c>
      <c r="N868">
        <v>4</v>
      </c>
    </row>
    <row r="869" spans="2:14" ht="15" customHeight="1">
      <c r="B869" t="s">
        <v>2873</v>
      </c>
      <c r="C869" s="1">
        <v>41056.528807870367</v>
      </c>
      <c r="D869" s="4" t="s">
        <v>1015</v>
      </c>
      <c r="E869">
        <v>25560</v>
      </c>
      <c r="F869" t="s">
        <v>6</v>
      </c>
      <c r="G869" s="8">
        <f>tblSalaries6[[#This Row],[clean Salary (in local currency)]]*VLOOKUP(tblSalaries6[[#This Row],[Currency]],tblXrate[],2,FALSE)</f>
        <v>25560</v>
      </c>
      <c r="H869" t="s">
        <v>1016</v>
      </c>
      <c r="I869" t="s">
        <v>52</v>
      </c>
      <c r="J869" t="s">
        <v>1017</v>
      </c>
      <c r="K869" t="str">
        <f>VLOOKUP(tblSalaries6[[#This Row],[Where do you work]],tblCountries[[Actual]:[Mapping]],2,FALSE)</f>
        <v>Saudi Arabia</v>
      </c>
      <c r="L869" t="s">
        <v>9</v>
      </c>
      <c r="M869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Less than 3</v>
      </c>
      <c r="N869">
        <v>3</v>
      </c>
    </row>
    <row r="870" spans="2:14" ht="15" customHeight="1">
      <c r="B870" t="s">
        <v>2874</v>
      </c>
      <c r="C870" s="1">
        <v>41056.540173611109</v>
      </c>
      <c r="D870" s="4" t="s">
        <v>1018</v>
      </c>
      <c r="E870">
        <v>720000</v>
      </c>
      <c r="F870" t="s">
        <v>40</v>
      </c>
      <c r="G870" s="8">
        <f>tblSalaries6[[#This Row],[clean Salary (in local currency)]]*VLOOKUP(tblSalaries6[[#This Row],[Currency]],tblXrate[],2,FALSE)</f>
        <v>12821.700014958649</v>
      </c>
      <c r="H870" t="s">
        <v>1019</v>
      </c>
      <c r="I870" t="s">
        <v>310</v>
      </c>
      <c r="J870" t="s">
        <v>8</v>
      </c>
      <c r="K870" t="str">
        <f>VLOOKUP(tblSalaries6[[#This Row],[Where do you work]],tblCountries[[Actual]:[Mapping]],2,FALSE)</f>
        <v>India</v>
      </c>
      <c r="L870" t="s">
        <v>9</v>
      </c>
      <c r="M870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Less than 3</v>
      </c>
      <c r="N870">
        <v>3</v>
      </c>
    </row>
    <row r="871" spans="2:14" ht="15" customHeight="1">
      <c r="B871" t="s">
        <v>2875</v>
      </c>
      <c r="C871" s="1">
        <v>41056.546412037038</v>
      </c>
      <c r="D871" s="4">
        <v>600000</v>
      </c>
      <c r="E871">
        <v>600000</v>
      </c>
      <c r="F871" t="s">
        <v>40</v>
      </c>
      <c r="G871" s="8">
        <f>tblSalaries6[[#This Row],[clean Salary (in local currency)]]*VLOOKUP(tblSalaries6[[#This Row],[Currency]],tblXrate[],2,FALSE)</f>
        <v>10684.750012465542</v>
      </c>
      <c r="H871" t="s">
        <v>1020</v>
      </c>
      <c r="I871" t="s">
        <v>52</v>
      </c>
      <c r="J871" t="s">
        <v>8</v>
      </c>
      <c r="K871" t="str">
        <f>VLOOKUP(tblSalaries6[[#This Row],[Where do you work]],tblCountries[[Actual]:[Mapping]],2,FALSE)</f>
        <v>India</v>
      </c>
      <c r="L871" t="s">
        <v>13</v>
      </c>
      <c r="M871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5 and 10</v>
      </c>
      <c r="N871">
        <v>5</v>
      </c>
    </row>
    <row r="872" spans="2:14" ht="15" customHeight="1">
      <c r="B872" t="s">
        <v>2876</v>
      </c>
      <c r="C872" s="1">
        <v>41056.560636574075</v>
      </c>
      <c r="D872" s="4" t="s">
        <v>1021</v>
      </c>
      <c r="E872">
        <v>420000</v>
      </c>
      <c r="F872" t="s">
        <v>32</v>
      </c>
      <c r="G872" s="8">
        <f>tblSalaries6[[#This Row],[clean Salary (in local currency)]]*VLOOKUP(tblSalaries6[[#This Row],[Currency]],tblXrate[],2,FALSE)</f>
        <v>4457.9172610556352</v>
      </c>
      <c r="H872" t="s">
        <v>1022</v>
      </c>
      <c r="I872" t="s">
        <v>52</v>
      </c>
      <c r="J872" t="s">
        <v>17</v>
      </c>
      <c r="K872" t="str">
        <f>VLOOKUP(tblSalaries6[[#This Row],[Where do you work]],tblCountries[[Actual]:[Mapping]],2,FALSE)</f>
        <v>Pakistan</v>
      </c>
      <c r="L872" t="s">
        <v>13</v>
      </c>
      <c r="M872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3 and 5</v>
      </c>
      <c r="N872">
        <v>4</v>
      </c>
    </row>
    <row r="873" spans="2:14" ht="15" customHeight="1">
      <c r="B873" t="s">
        <v>2877</v>
      </c>
      <c r="C873" s="1">
        <v>41056.562407407408</v>
      </c>
      <c r="D873" s="4" t="s">
        <v>1023</v>
      </c>
      <c r="E873">
        <v>125000</v>
      </c>
      <c r="F873" t="s">
        <v>6</v>
      </c>
      <c r="G873" s="8">
        <f>tblSalaries6[[#This Row],[clean Salary (in local currency)]]*VLOOKUP(tblSalaries6[[#This Row],[Currency]],tblXrate[],2,FALSE)</f>
        <v>125000</v>
      </c>
      <c r="H873" t="s">
        <v>1024</v>
      </c>
      <c r="I873" t="s">
        <v>4001</v>
      </c>
      <c r="J873" t="s">
        <v>48</v>
      </c>
      <c r="K873" t="str">
        <f>VLOOKUP(tblSalaries6[[#This Row],[Where do you work]],tblCountries[[Actual]:[Mapping]],2,FALSE)</f>
        <v>South Africa</v>
      </c>
      <c r="L873" t="s">
        <v>9</v>
      </c>
      <c r="M873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873">
        <v>20</v>
      </c>
    </row>
    <row r="874" spans="2:14" ht="15" customHeight="1">
      <c r="B874" t="s">
        <v>2878</v>
      </c>
      <c r="C874" s="1">
        <v>41056.565416666665</v>
      </c>
      <c r="D874" s="4">
        <v>43000</v>
      </c>
      <c r="E874">
        <v>43000</v>
      </c>
      <c r="F874" t="s">
        <v>6</v>
      </c>
      <c r="G874" s="8">
        <f>tblSalaries6[[#This Row],[clean Salary (in local currency)]]*VLOOKUP(tblSalaries6[[#This Row],[Currency]],tblXrate[],2,FALSE)</f>
        <v>43000</v>
      </c>
      <c r="H874" t="s">
        <v>14</v>
      </c>
      <c r="I874" t="s">
        <v>20</v>
      </c>
      <c r="J874" t="s">
        <v>15</v>
      </c>
      <c r="K874" t="str">
        <f>VLOOKUP(tblSalaries6[[#This Row],[Where do you work]],tblCountries[[Actual]:[Mapping]],2,FALSE)</f>
        <v>USA</v>
      </c>
      <c r="L874" t="s">
        <v>9</v>
      </c>
      <c r="M874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Less than 3</v>
      </c>
      <c r="N874">
        <v>1</v>
      </c>
    </row>
    <row r="875" spans="2:14" ht="15" customHeight="1">
      <c r="B875" t="s">
        <v>2879</v>
      </c>
      <c r="C875" s="1">
        <v>41056.570185185185</v>
      </c>
      <c r="D875" s="4" t="s">
        <v>1025</v>
      </c>
      <c r="E875">
        <v>400000</v>
      </c>
      <c r="F875" t="s">
        <v>40</v>
      </c>
      <c r="G875" s="8">
        <f>tblSalaries6[[#This Row],[clean Salary (in local currency)]]*VLOOKUP(tblSalaries6[[#This Row],[Currency]],tblXrate[],2,FALSE)</f>
        <v>7123.1666749770275</v>
      </c>
      <c r="H875" t="s">
        <v>522</v>
      </c>
      <c r="I875" t="s">
        <v>279</v>
      </c>
      <c r="J875" t="s">
        <v>8</v>
      </c>
      <c r="K875" t="str">
        <f>VLOOKUP(tblSalaries6[[#This Row],[Where do you work]],tblCountries[[Actual]:[Mapping]],2,FALSE)</f>
        <v>India</v>
      </c>
      <c r="L875" t="s">
        <v>18</v>
      </c>
      <c r="M875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5 and 10</v>
      </c>
      <c r="N875">
        <v>6</v>
      </c>
    </row>
    <row r="876" spans="2:14" ht="15" customHeight="1">
      <c r="B876" t="s">
        <v>2880</v>
      </c>
      <c r="C876" s="1">
        <v>41056.570196759261</v>
      </c>
      <c r="D876" s="4">
        <v>10000</v>
      </c>
      <c r="E876">
        <v>10000</v>
      </c>
      <c r="F876" t="s">
        <v>6</v>
      </c>
      <c r="G876" s="8">
        <f>tblSalaries6[[#This Row],[clean Salary (in local currency)]]*VLOOKUP(tblSalaries6[[#This Row],[Currency]],tblXrate[],2,FALSE)</f>
        <v>10000</v>
      </c>
      <c r="H876" t="s">
        <v>1026</v>
      </c>
      <c r="I876" t="s">
        <v>310</v>
      </c>
      <c r="J876" t="s">
        <v>1027</v>
      </c>
      <c r="K876" t="str">
        <f>VLOOKUP(tblSalaries6[[#This Row],[Where do you work]],tblCountries[[Actual]:[Mapping]],2,FALSE)</f>
        <v>Viet Nam</v>
      </c>
      <c r="L876" t="s">
        <v>9</v>
      </c>
      <c r="M876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3 and 5</v>
      </c>
      <c r="N876">
        <v>4</v>
      </c>
    </row>
    <row r="877" spans="2:14" ht="15" customHeight="1">
      <c r="B877" t="s">
        <v>2881</v>
      </c>
      <c r="C877" s="1">
        <v>41056.571006944447</v>
      </c>
      <c r="D877" s="4" t="s">
        <v>1028</v>
      </c>
      <c r="E877">
        <v>500000</v>
      </c>
      <c r="F877" t="s">
        <v>40</v>
      </c>
      <c r="G877" s="8">
        <f>tblSalaries6[[#This Row],[clean Salary (in local currency)]]*VLOOKUP(tblSalaries6[[#This Row],[Currency]],tblXrate[],2,FALSE)</f>
        <v>8903.9583437212841</v>
      </c>
      <c r="H877" t="s">
        <v>1029</v>
      </c>
      <c r="I877" t="s">
        <v>52</v>
      </c>
      <c r="J877" t="s">
        <v>8</v>
      </c>
      <c r="K877" t="str">
        <f>VLOOKUP(tblSalaries6[[#This Row],[Where do you work]],tblCountries[[Actual]:[Mapping]],2,FALSE)</f>
        <v>India</v>
      </c>
      <c r="L877" t="s">
        <v>25</v>
      </c>
      <c r="M877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5 and 10</v>
      </c>
      <c r="N877">
        <v>5</v>
      </c>
    </row>
    <row r="878" spans="2:14" ht="15" customHeight="1">
      <c r="B878" t="s">
        <v>2882</v>
      </c>
      <c r="C878" s="1">
        <v>41056.573460648149</v>
      </c>
      <c r="D878" s="4">
        <v>36500</v>
      </c>
      <c r="E878">
        <v>36500</v>
      </c>
      <c r="F878" t="s">
        <v>6</v>
      </c>
      <c r="G878" s="8">
        <f>tblSalaries6[[#This Row],[clean Salary (in local currency)]]*VLOOKUP(tblSalaries6[[#This Row],[Currency]],tblXrate[],2,FALSE)</f>
        <v>36500</v>
      </c>
      <c r="H878" t="s">
        <v>310</v>
      </c>
      <c r="I878" t="s">
        <v>310</v>
      </c>
      <c r="J878" t="s">
        <v>133</v>
      </c>
      <c r="K878" t="str">
        <f>VLOOKUP(tblSalaries6[[#This Row],[Where do you work]],tblCountries[[Actual]:[Mapping]],2,FALSE)</f>
        <v>Saudi Arabia</v>
      </c>
      <c r="L878" t="s">
        <v>9</v>
      </c>
      <c r="M878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878">
        <v>15</v>
      </c>
    </row>
    <row r="879" spans="2:14" ht="15" customHeight="1">
      <c r="B879" t="s">
        <v>2883</v>
      </c>
      <c r="C879" s="1">
        <v>41056.5783912037</v>
      </c>
      <c r="D879" s="4" t="s">
        <v>1030</v>
      </c>
      <c r="E879">
        <v>100000</v>
      </c>
      <c r="F879" t="s">
        <v>6</v>
      </c>
      <c r="G879" s="8">
        <f>tblSalaries6[[#This Row],[clean Salary (in local currency)]]*VLOOKUP(tblSalaries6[[#This Row],[Currency]],tblXrate[],2,FALSE)</f>
        <v>100000</v>
      </c>
      <c r="H879" t="s">
        <v>139</v>
      </c>
      <c r="I879" t="s">
        <v>4001</v>
      </c>
      <c r="J879" t="s">
        <v>1031</v>
      </c>
      <c r="K879" t="str">
        <f>VLOOKUP(tblSalaries6[[#This Row],[Where do you work]],tblCountries[[Actual]:[Mapping]],2,FALSE)</f>
        <v>Mexico</v>
      </c>
      <c r="L879" t="s">
        <v>13</v>
      </c>
      <c r="M879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879">
        <v>10</v>
      </c>
    </row>
    <row r="880" spans="2:14" ht="15" customHeight="1">
      <c r="B880" t="s">
        <v>2884</v>
      </c>
      <c r="C880" s="1">
        <v>41056.586469907408</v>
      </c>
      <c r="D880" s="4" t="s">
        <v>80</v>
      </c>
      <c r="E880">
        <v>400000</v>
      </c>
      <c r="F880" t="s">
        <v>40</v>
      </c>
      <c r="G880" s="8">
        <f>tblSalaries6[[#This Row],[clean Salary (in local currency)]]*VLOOKUP(tblSalaries6[[#This Row],[Currency]],tblXrate[],2,FALSE)</f>
        <v>7123.1666749770275</v>
      </c>
      <c r="H880" t="s">
        <v>1032</v>
      </c>
      <c r="I880" t="s">
        <v>310</v>
      </c>
      <c r="J880" t="s">
        <v>8</v>
      </c>
      <c r="K880" t="str">
        <f>VLOOKUP(tblSalaries6[[#This Row],[Where do you work]],tblCountries[[Actual]:[Mapping]],2,FALSE)</f>
        <v>India</v>
      </c>
      <c r="L880" t="s">
        <v>18</v>
      </c>
      <c r="M880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5 and 10</v>
      </c>
      <c r="N880">
        <v>8</v>
      </c>
    </row>
    <row r="881" spans="2:14" ht="15" customHeight="1">
      <c r="B881" t="s">
        <v>2885</v>
      </c>
      <c r="C881" s="1">
        <v>41056.598738425928</v>
      </c>
      <c r="D881" s="4" t="s">
        <v>1033</v>
      </c>
      <c r="E881">
        <v>2300000</v>
      </c>
      <c r="F881" t="s">
        <v>40</v>
      </c>
      <c r="G881" s="8">
        <f>tblSalaries6[[#This Row],[clean Salary (in local currency)]]*VLOOKUP(tblSalaries6[[#This Row],[Currency]],tblXrate[],2,FALSE)</f>
        <v>40958.208381117904</v>
      </c>
      <c r="H881" t="s">
        <v>1034</v>
      </c>
      <c r="I881" t="s">
        <v>52</v>
      </c>
      <c r="J881" t="s">
        <v>8</v>
      </c>
      <c r="K881" t="str">
        <f>VLOOKUP(tblSalaries6[[#This Row],[Where do you work]],tblCountries[[Actual]:[Mapping]],2,FALSE)</f>
        <v>India</v>
      </c>
      <c r="L881" t="s">
        <v>18</v>
      </c>
      <c r="M881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5 and 10</v>
      </c>
      <c r="N881">
        <v>8</v>
      </c>
    </row>
    <row r="882" spans="2:14" ht="15" customHeight="1">
      <c r="B882" t="s">
        <v>2886</v>
      </c>
      <c r="C882" s="1">
        <v>41056.602465277778</v>
      </c>
      <c r="D882" s="4" t="s">
        <v>1035</v>
      </c>
      <c r="E882">
        <v>1200000</v>
      </c>
      <c r="F882" t="s">
        <v>40</v>
      </c>
      <c r="G882" s="8">
        <f>tblSalaries6[[#This Row],[clean Salary (in local currency)]]*VLOOKUP(tblSalaries6[[#This Row],[Currency]],tblXrate[],2,FALSE)</f>
        <v>21369.500024931083</v>
      </c>
      <c r="H882" t="s">
        <v>1036</v>
      </c>
      <c r="I882" t="s">
        <v>4001</v>
      </c>
      <c r="J882" t="s">
        <v>8</v>
      </c>
      <c r="K882" t="str">
        <f>VLOOKUP(tblSalaries6[[#This Row],[Where do you work]],tblCountries[[Actual]:[Mapping]],2,FALSE)</f>
        <v>India</v>
      </c>
      <c r="L882" t="s">
        <v>9</v>
      </c>
      <c r="M882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882">
        <v>17</v>
      </c>
    </row>
    <row r="883" spans="2:14" ht="15" customHeight="1">
      <c r="B883" t="s">
        <v>2887</v>
      </c>
      <c r="C883" s="1">
        <v>41056.616215277776</v>
      </c>
      <c r="D883" s="4">
        <v>120000</v>
      </c>
      <c r="E883">
        <v>120000</v>
      </c>
      <c r="F883" t="s">
        <v>40</v>
      </c>
      <c r="G883" s="8">
        <f>tblSalaries6[[#This Row],[clean Salary (in local currency)]]*VLOOKUP(tblSalaries6[[#This Row],[Currency]],tblXrate[],2,FALSE)</f>
        <v>2136.9500024931081</v>
      </c>
      <c r="H883" t="s">
        <v>1037</v>
      </c>
      <c r="I883" t="s">
        <v>52</v>
      </c>
      <c r="J883" t="s">
        <v>8</v>
      </c>
      <c r="K883" t="str">
        <f>VLOOKUP(tblSalaries6[[#This Row],[Where do you work]],tblCountries[[Actual]:[Mapping]],2,FALSE)</f>
        <v>India</v>
      </c>
      <c r="L883" t="s">
        <v>9</v>
      </c>
      <c r="M883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5 and 10</v>
      </c>
      <c r="N883">
        <v>5</v>
      </c>
    </row>
    <row r="884" spans="2:14" ht="15" customHeight="1">
      <c r="B884" t="s">
        <v>2888</v>
      </c>
      <c r="C884" s="1">
        <v>41056.6175</v>
      </c>
      <c r="D884" s="4" t="s">
        <v>1038</v>
      </c>
      <c r="E884">
        <v>500000</v>
      </c>
      <c r="F884" t="s">
        <v>40</v>
      </c>
      <c r="G884" s="8">
        <f>tblSalaries6[[#This Row],[clean Salary (in local currency)]]*VLOOKUP(tblSalaries6[[#This Row],[Currency]],tblXrate[],2,FALSE)</f>
        <v>8903.9583437212841</v>
      </c>
      <c r="H884" t="s">
        <v>737</v>
      </c>
      <c r="I884" t="s">
        <v>279</v>
      </c>
      <c r="J884" t="s">
        <v>8</v>
      </c>
      <c r="K884" t="str">
        <f>VLOOKUP(tblSalaries6[[#This Row],[Where do you work]],tblCountries[[Actual]:[Mapping]],2,FALSE)</f>
        <v>India</v>
      </c>
      <c r="L884" t="s">
        <v>18</v>
      </c>
      <c r="M884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Less than 3</v>
      </c>
      <c r="N884">
        <v>3</v>
      </c>
    </row>
    <row r="885" spans="2:14" ht="15" customHeight="1">
      <c r="B885" t="s">
        <v>2889</v>
      </c>
      <c r="C885" s="1">
        <v>41056.618703703702</v>
      </c>
      <c r="D885" s="4">
        <v>1000000</v>
      </c>
      <c r="E885">
        <v>1000000</v>
      </c>
      <c r="F885" t="s">
        <v>40</v>
      </c>
      <c r="G885" s="8">
        <f>tblSalaries6[[#This Row],[clean Salary (in local currency)]]*VLOOKUP(tblSalaries6[[#This Row],[Currency]],tblXrate[],2,FALSE)</f>
        <v>17807.916687442568</v>
      </c>
      <c r="H885" t="s">
        <v>1039</v>
      </c>
      <c r="I885" t="s">
        <v>52</v>
      </c>
      <c r="J885" t="s">
        <v>8</v>
      </c>
      <c r="K885" t="str">
        <f>VLOOKUP(tblSalaries6[[#This Row],[Where do you work]],tblCountries[[Actual]:[Mapping]],2,FALSE)</f>
        <v>India</v>
      </c>
      <c r="L885" t="s">
        <v>9</v>
      </c>
      <c r="M885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5 and 10</v>
      </c>
      <c r="N885">
        <v>5</v>
      </c>
    </row>
    <row r="886" spans="2:14" ht="15" customHeight="1">
      <c r="B886" t="s">
        <v>2890</v>
      </c>
      <c r="C886" s="1">
        <v>41056.621874999997</v>
      </c>
      <c r="D886" s="4" t="s">
        <v>717</v>
      </c>
      <c r="E886">
        <v>850000</v>
      </c>
      <c r="F886" t="s">
        <v>40</v>
      </c>
      <c r="G886" s="8">
        <f>tblSalaries6[[#This Row],[clean Salary (in local currency)]]*VLOOKUP(tblSalaries6[[#This Row],[Currency]],tblXrate[],2,FALSE)</f>
        <v>15136.729184326183</v>
      </c>
      <c r="H886" t="s">
        <v>1022</v>
      </c>
      <c r="I886" t="s">
        <v>52</v>
      </c>
      <c r="J886" t="s">
        <v>8</v>
      </c>
      <c r="K886" t="str">
        <f>VLOOKUP(tblSalaries6[[#This Row],[Where do you work]],tblCountries[[Actual]:[Mapping]],2,FALSE)</f>
        <v>India</v>
      </c>
      <c r="L886" t="s">
        <v>18</v>
      </c>
      <c r="M886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Less than 3</v>
      </c>
      <c r="N886">
        <v>3</v>
      </c>
    </row>
    <row r="887" spans="2:14" ht="15" customHeight="1">
      <c r="B887" t="s">
        <v>2891</v>
      </c>
      <c r="C887" s="1">
        <v>41056.625717592593</v>
      </c>
      <c r="D887" s="4" t="s">
        <v>1040</v>
      </c>
      <c r="E887">
        <v>168000</v>
      </c>
      <c r="F887" t="s">
        <v>3951</v>
      </c>
      <c r="G887" s="8">
        <f>tblSalaries6[[#This Row],[clean Salary (in local currency)]]*VLOOKUP(tblSalaries6[[#This Row],[Currency]],tblXrate[],2,FALSE)</f>
        <v>3982.448779308334</v>
      </c>
      <c r="H887" t="s">
        <v>1041</v>
      </c>
      <c r="I887" t="s">
        <v>20</v>
      </c>
      <c r="J887" t="s">
        <v>347</v>
      </c>
      <c r="K887" t="str">
        <f>VLOOKUP(tblSalaries6[[#This Row],[Where do you work]],tblCountries[[Actual]:[Mapping]],2,FALSE)</f>
        <v>Philippines</v>
      </c>
      <c r="L887" t="s">
        <v>9</v>
      </c>
      <c r="M887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887">
        <v>10</v>
      </c>
    </row>
    <row r="888" spans="2:14" ht="15" customHeight="1">
      <c r="B888" t="s">
        <v>2892</v>
      </c>
      <c r="C888" s="1">
        <v>41056.642824074072</v>
      </c>
      <c r="D888" s="4">
        <v>1300</v>
      </c>
      <c r="E888">
        <v>15600</v>
      </c>
      <c r="F888" t="s">
        <v>6</v>
      </c>
      <c r="G888" s="8">
        <f>tblSalaries6[[#This Row],[clean Salary (in local currency)]]*VLOOKUP(tblSalaries6[[#This Row],[Currency]],tblXrate[],2,FALSE)</f>
        <v>15600</v>
      </c>
      <c r="H888" t="s">
        <v>1042</v>
      </c>
      <c r="I888" t="s">
        <v>488</v>
      </c>
      <c r="J888" t="s">
        <v>1043</v>
      </c>
      <c r="K888" t="str">
        <f>VLOOKUP(tblSalaries6[[#This Row],[Where do you work]],tblCountries[[Actual]:[Mapping]],2,FALSE)</f>
        <v xml:space="preserve">Kuwait </v>
      </c>
      <c r="L888" t="s">
        <v>9</v>
      </c>
      <c r="M888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888">
        <v>13</v>
      </c>
    </row>
    <row r="889" spans="2:14" ht="15" customHeight="1">
      <c r="B889" t="s">
        <v>2893</v>
      </c>
      <c r="C889" s="1">
        <v>41056.643449074072</v>
      </c>
      <c r="D889" s="4" t="s">
        <v>1044</v>
      </c>
      <c r="E889">
        <v>180000</v>
      </c>
      <c r="F889" t="s">
        <v>40</v>
      </c>
      <c r="G889" s="8">
        <f>tblSalaries6[[#This Row],[clean Salary (in local currency)]]*VLOOKUP(tblSalaries6[[#This Row],[Currency]],tblXrate[],2,FALSE)</f>
        <v>3205.4250037396623</v>
      </c>
      <c r="H889" t="s">
        <v>749</v>
      </c>
      <c r="I889" t="s">
        <v>20</v>
      </c>
      <c r="J889" t="s">
        <v>8</v>
      </c>
      <c r="K889" t="str">
        <f>VLOOKUP(tblSalaries6[[#This Row],[Where do you work]],tblCountries[[Actual]:[Mapping]],2,FALSE)</f>
        <v>India</v>
      </c>
      <c r="L889" t="s">
        <v>18</v>
      </c>
      <c r="M889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3 and 5</v>
      </c>
      <c r="N889">
        <v>3.5</v>
      </c>
    </row>
    <row r="890" spans="2:14" ht="15" customHeight="1">
      <c r="B890" t="s">
        <v>2894</v>
      </c>
      <c r="C890" s="1">
        <v>41056.647337962961</v>
      </c>
      <c r="D890" s="4">
        <v>10000</v>
      </c>
      <c r="E890">
        <v>10000</v>
      </c>
      <c r="F890" t="s">
        <v>6</v>
      </c>
      <c r="G890" s="8">
        <f>tblSalaries6[[#This Row],[clean Salary (in local currency)]]*VLOOKUP(tblSalaries6[[#This Row],[Currency]],tblXrate[],2,FALSE)</f>
        <v>10000</v>
      </c>
      <c r="H890" t="s">
        <v>523</v>
      </c>
      <c r="I890" t="s">
        <v>52</v>
      </c>
      <c r="J890" t="s">
        <v>8</v>
      </c>
      <c r="K890" t="str">
        <f>VLOOKUP(tblSalaries6[[#This Row],[Where do you work]],tblCountries[[Actual]:[Mapping]],2,FALSE)</f>
        <v>India</v>
      </c>
      <c r="L890" t="s">
        <v>9</v>
      </c>
      <c r="M890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5 and 10</v>
      </c>
      <c r="N890">
        <v>6</v>
      </c>
    </row>
    <row r="891" spans="2:14" ht="15" customHeight="1">
      <c r="B891" t="s">
        <v>2895</v>
      </c>
      <c r="C891" s="1">
        <v>41056.655636574076</v>
      </c>
      <c r="D891" s="4">
        <v>75010</v>
      </c>
      <c r="E891">
        <v>75010</v>
      </c>
      <c r="F891" t="s">
        <v>6</v>
      </c>
      <c r="G891" s="8">
        <f>tblSalaries6[[#This Row],[clean Salary (in local currency)]]*VLOOKUP(tblSalaries6[[#This Row],[Currency]],tblXrate[],2,FALSE)</f>
        <v>75010</v>
      </c>
      <c r="H891" t="s">
        <v>459</v>
      </c>
      <c r="I891" t="s">
        <v>20</v>
      </c>
      <c r="J891" t="s">
        <v>15</v>
      </c>
      <c r="K891" t="str">
        <f>VLOOKUP(tblSalaries6[[#This Row],[Where do you work]],tblCountries[[Actual]:[Mapping]],2,FALSE)</f>
        <v>USA</v>
      </c>
      <c r="L891" t="s">
        <v>18</v>
      </c>
      <c r="M891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5 and 10</v>
      </c>
      <c r="N891">
        <v>6</v>
      </c>
    </row>
    <row r="892" spans="2:14" ht="15" customHeight="1">
      <c r="B892" t="s">
        <v>2896</v>
      </c>
      <c r="C892" s="1">
        <v>41056.656157407408</v>
      </c>
      <c r="D892" s="4" t="s">
        <v>1045</v>
      </c>
      <c r="E892">
        <v>600000</v>
      </c>
      <c r="F892" t="s">
        <v>40</v>
      </c>
      <c r="G892" s="8">
        <f>tblSalaries6[[#This Row],[clean Salary (in local currency)]]*VLOOKUP(tblSalaries6[[#This Row],[Currency]],tblXrate[],2,FALSE)</f>
        <v>10684.750012465542</v>
      </c>
      <c r="H892" t="s">
        <v>52</v>
      </c>
      <c r="I892" t="s">
        <v>52</v>
      </c>
      <c r="J892" t="s">
        <v>8</v>
      </c>
      <c r="K892" t="str">
        <f>VLOOKUP(tblSalaries6[[#This Row],[Where do you work]],tblCountries[[Actual]:[Mapping]],2,FALSE)</f>
        <v>India</v>
      </c>
      <c r="L892" t="s">
        <v>13</v>
      </c>
      <c r="M892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5 and 10</v>
      </c>
      <c r="N892">
        <v>9</v>
      </c>
    </row>
    <row r="893" spans="2:14" ht="15" customHeight="1">
      <c r="B893" t="s">
        <v>2897</v>
      </c>
      <c r="C893" s="1">
        <v>41056.658368055556</v>
      </c>
      <c r="D893" s="4">
        <v>16350</v>
      </c>
      <c r="E893">
        <v>16350</v>
      </c>
      <c r="F893" t="s">
        <v>6</v>
      </c>
      <c r="G893" s="8">
        <f>tblSalaries6[[#This Row],[clean Salary (in local currency)]]*VLOOKUP(tblSalaries6[[#This Row],[Currency]],tblXrate[],2,FALSE)</f>
        <v>16350</v>
      </c>
      <c r="H893" t="s">
        <v>846</v>
      </c>
      <c r="I893" t="s">
        <v>52</v>
      </c>
      <c r="J893" t="s">
        <v>8</v>
      </c>
      <c r="K893" t="str">
        <f>VLOOKUP(tblSalaries6[[#This Row],[Where do you work]],tblCountries[[Actual]:[Mapping]],2,FALSE)</f>
        <v>India</v>
      </c>
      <c r="L893" t="s">
        <v>9</v>
      </c>
      <c r="M893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5 and 10</v>
      </c>
      <c r="N893">
        <v>5</v>
      </c>
    </row>
    <row r="894" spans="2:14" ht="15" customHeight="1">
      <c r="B894" t="s">
        <v>2898</v>
      </c>
      <c r="C894" s="1">
        <v>41056.673657407409</v>
      </c>
      <c r="D894" s="4">
        <v>80000</v>
      </c>
      <c r="E894">
        <v>80000</v>
      </c>
      <c r="F894" t="s">
        <v>69</v>
      </c>
      <c r="G894" s="8">
        <f>tblSalaries6[[#This Row],[clean Salary (in local currency)]]*VLOOKUP(tblSalaries6[[#This Row],[Currency]],tblXrate[],2,FALSE)</f>
        <v>126094.26176538273</v>
      </c>
      <c r="H894" t="s">
        <v>1046</v>
      </c>
      <c r="I894" t="s">
        <v>310</v>
      </c>
      <c r="J894" t="s">
        <v>71</v>
      </c>
      <c r="K894" t="str">
        <f>VLOOKUP(tblSalaries6[[#This Row],[Where do you work]],tblCountries[[Actual]:[Mapping]],2,FALSE)</f>
        <v>UK</v>
      </c>
      <c r="L894" t="s">
        <v>9</v>
      </c>
      <c r="M894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894">
        <v>10</v>
      </c>
    </row>
    <row r="895" spans="2:14" ht="15" customHeight="1">
      <c r="B895" t="s">
        <v>2899</v>
      </c>
      <c r="C895" s="1">
        <v>41056.67392361111</v>
      </c>
      <c r="D895" s="4">
        <v>60000</v>
      </c>
      <c r="E895">
        <v>60000</v>
      </c>
      <c r="F895" t="s">
        <v>6</v>
      </c>
      <c r="G895" s="8">
        <f>tblSalaries6[[#This Row],[clean Salary (in local currency)]]*VLOOKUP(tblSalaries6[[#This Row],[Currency]],tblXrate[],2,FALSE)</f>
        <v>60000</v>
      </c>
      <c r="H895" t="s">
        <v>1047</v>
      </c>
      <c r="I895" t="s">
        <v>310</v>
      </c>
      <c r="J895" t="s">
        <v>171</v>
      </c>
      <c r="K895" t="str">
        <f>VLOOKUP(tblSalaries6[[#This Row],[Where do you work]],tblCountries[[Actual]:[Mapping]],2,FALSE)</f>
        <v>Singapore</v>
      </c>
      <c r="L895" t="s">
        <v>13</v>
      </c>
      <c r="M895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895">
        <v>10</v>
      </c>
    </row>
    <row r="896" spans="2:14" ht="15" customHeight="1">
      <c r="B896" t="s">
        <v>2900</v>
      </c>
      <c r="C896" s="1">
        <v>41056.683912037035</v>
      </c>
      <c r="D896" s="4">
        <v>1300000</v>
      </c>
      <c r="E896">
        <v>1300000</v>
      </c>
      <c r="F896" t="s">
        <v>40</v>
      </c>
      <c r="G896" s="8">
        <f>tblSalaries6[[#This Row],[clean Salary (in local currency)]]*VLOOKUP(tblSalaries6[[#This Row],[Currency]],tblXrate[],2,FALSE)</f>
        <v>23150.291693675339</v>
      </c>
      <c r="H896" t="s">
        <v>1048</v>
      </c>
      <c r="I896" t="s">
        <v>52</v>
      </c>
      <c r="J896" t="s">
        <v>8</v>
      </c>
      <c r="K896" t="str">
        <f>VLOOKUP(tblSalaries6[[#This Row],[Where do you work]],tblCountries[[Actual]:[Mapping]],2,FALSE)</f>
        <v>India</v>
      </c>
      <c r="L896" t="s">
        <v>25</v>
      </c>
      <c r="M896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Less than 3</v>
      </c>
      <c r="N896">
        <v>3</v>
      </c>
    </row>
    <row r="897" spans="2:14" ht="15" customHeight="1">
      <c r="B897" t="s">
        <v>2901</v>
      </c>
      <c r="C897" s="1">
        <v>41056.688125000001</v>
      </c>
      <c r="D897" s="4">
        <v>775000</v>
      </c>
      <c r="E897">
        <v>775000</v>
      </c>
      <c r="F897" t="s">
        <v>40</v>
      </c>
      <c r="G897" s="8">
        <f>tblSalaries6[[#This Row],[clean Salary (in local currency)]]*VLOOKUP(tblSalaries6[[#This Row],[Currency]],tblXrate[],2,FALSE)</f>
        <v>13801.135432767991</v>
      </c>
      <c r="H897" t="s">
        <v>20</v>
      </c>
      <c r="I897" t="s">
        <v>20</v>
      </c>
      <c r="J897" t="s">
        <v>8</v>
      </c>
      <c r="K897" t="str">
        <f>VLOOKUP(tblSalaries6[[#This Row],[Where do you work]],tblCountries[[Actual]:[Mapping]],2,FALSE)</f>
        <v>India</v>
      </c>
      <c r="L897" t="s">
        <v>9</v>
      </c>
      <c r="M897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Less than 3</v>
      </c>
      <c r="N897">
        <v>2</v>
      </c>
    </row>
    <row r="898" spans="2:14" ht="15" customHeight="1">
      <c r="B898" t="s">
        <v>2902</v>
      </c>
      <c r="C898" s="1">
        <v>41056.701967592591</v>
      </c>
      <c r="D898" s="4" t="s">
        <v>1049</v>
      </c>
      <c r="E898">
        <v>1050000</v>
      </c>
      <c r="F898" t="s">
        <v>40</v>
      </c>
      <c r="G898" s="8">
        <f>tblSalaries6[[#This Row],[clean Salary (in local currency)]]*VLOOKUP(tblSalaries6[[#This Row],[Currency]],tblXrate[],2,FALSE)</f>
        <v>18698.312521814696</v>
      </c>
      <c r="H898" t="s">
        <v>1050</v>
      </c>
      <c r="I898" t="s">
        <v>52</v>
      </c>
      <c r="J898" t="s">
        <v>8</v>
      </c>
      <c r="K898" t="str">
        <f>VLOOKUP(tblSalaries6[[#This Row],[Where do you work]],tblCountries[[Actual]:[Mapping]],2,FALSE)</f>
        <v>India</v>
      </c>
      <c r="L898" t="s">
        <v>13</v>
      </c>
      <c r="M898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5 and 10</v>
      </c>
      <c r="N898">
        <v>5</v>
      </c>
    </row>
    <row r="899" spans="2:14" ht="15" customHeight="1">
      <c r="B899" t="s">
        <v>2903</v>
      </c>
      <c r="C899" s="1">
        <v>41056.715694444443</v>
      </c>
      <c r="D899" s="4">
        <v>36000</v>
      </c>
      <c r="E899">
        <v>36000</v>
      </c>
      <c r="F899" t="s">
        <v>6</v>
      </c>
      <c r="G899" s="8">
        <f>tblSalaries6[[#This Row],[clean Salary (in local currency)]]*VLOOKUP(tblSalaries6[[#This Row],[Currency]],tblXrate[],2,FALSE)</f>
        <v>36000</v>
      </c>
      <c r="H899" t="s">
        <v>1051</v>
      </c>
      <c r="I899" t="s">
        <v>488</v>
      </c>
      <c r="J899" t="s">
        <v>1052</v>
      </c>
      <c r="K899" t="str">
        <f>VLOOKUP(tblSalaries6[[#This Row],[Where do you work]],tblCountries[[Actual]:[Mapping]],2,FALSE)</f>
        <v>Czech Republic</v>
      </c>
      <c r="L899" t="s">
        <v>18</v>
      </c>
      <c r="M899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5 and 10</v>
      </c>
      <c r="N899">
        <v>9</v>
      </c>
    </row>
    <row r="900" spans="2:14" ht="15" customHeight="1">
      <c r="B900" t="s">
        <v>2904</v>
      </c>
      <c r="C900" s="1">
        <v>41056.720081018517</v>
      </c>
      <c r="D900" s="4" t="s">
        <v>1053</v>
      </c>
      <c r="E900">
        <v>486000</v>
      </c>
      <c r="F900" t="s">
        <v>40</v>
      </c>
      <c r="G900" s="8">
        <f>tblSalaries6[[#This Row],[clean Salary (in local currency)]]*VLOOKUP(tblSalaries6[[#This Row],[Currency]],tblXrate[],2,FALSE)</f>
        <v>8654.6475100970874</v>
      </c>
      <c r="H900" t="s">
        <v>1054</v>
      </c>
      <c r="I900" t="s">
        <v>52</v>
      </c>
      <c r="J900" t="s">
        <v>8</v>
      </c>
      <c r="K900" t="str">
        <f>VLOOKUP(tblSalaries6[[#This Row],[Where do you work]],tblCountries[[Actual]:[Mapping]],2,FALSE)</f>
        <v>India</v>
      </c>
      <c r="L900" t="s">
        <v>13</v>
      </c>
      <c r="M900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5 and 10</v>
      </c>
      <c r="N900">
        <v>6</v>
      </c>
    </row>
    <row r="901" spans="2:14" ht="15" customHeight="1">
      <c r="B901" t="s">
        <v>2905</v>
      </c>
      <c r="C901" s="1">
        <v>41056.720416666663</v>
      </c>
      <c r="D901" s="4" t="s">
        <v>524</v>
      </c>
      <c r="E901">
        <v>65000</v>
      </c>
      <c r="F901" t="s">
        <v>69</v>
      </c>
      <c r="G901" s="8">
        <f>tblSalaries6[[#This Row],[clean Salary (in local currency)]]*VLOOKUP(tblSalaries6[[#This Row],[Currency]],tblXrate[],2,FALSE)</f>
        <v>102451.58768437347</v>
      </c>
      <c r="H901" t="s">
        <v>52</v>
      </c>
      <c r="I901" t="s">
        <v>52</v>
      </c>
      <c r="J901" t="s">
        <v>71</v>
      </c>
      <c r="K901" t="str">
        <f>VLOOKUP(tblSalaries6[[#This Row],[Where do you work]],tblCountries[[Actual]:[Mapping]],2,FALSE)</f>
        <v>UK</v>
      </c>
      <c r="L901" t="s">
        <v>25</v>
      </c>
      <c r="M901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901">
        <v>15</v>
      </c>
    </row>
    <row r="902" spans="2:14" ht="15" customHeight="1">
      <c r="B902" t="s">
        <v>2906</v>
      </c>
      <c r="C902" s="1">
        <v>41056.725104166668</v>
      </c>
      <c r="D902" s="4">
        <v>36400</v>
      </c>
      <c r="E902">
        <v>36400</v>
      </c>
      <c r="F902" t="s">
        <v>6</v>
      </c>
      <c r="G902" s="8">
        <f>tblSalaries6[[#This Row],[clean Salary (in local currency)]]*VLOOKUP(tblSalaries6[[#This Row],[Currency]],tblXrate[],2,FALSE)</f>
        <v>36400</v>
      </c>
      <c r="H902" t="s">
        <v>20</v>
      </c>
      <c r="I902" t="s">
        <v>20</v>
      </c>
      <c r="J902" t="s">
        <v>1055</v>
      </c>
      <c r="K902" t="str">
        <f>VLOOKUP(tblSalaries6[[#This Row],[Where do you work]],tblCountries[[Actual]:[Mapping]],2,FALSE)</f>
        <v>Zimbabwe</v>
      </c>
      <c r="L902" t="s">
        <v>9</v>
      </c>
      <c r="M902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902">
        <v>20</v>
      </c>
    </row>
    <row r="903" spans="2:14" ht="15" customHeight="1">
      <c r="B903" t="s">
        <v>2907</v>
      </c>
      <c r="C903" s="1">
        <v>41056.763553240744</v>
      </c>
      <c r="D903" s="4">
        <v>64210.1</v>
      </c>
      <c r="E903">
        <v>64210</v>
      </c>
      <c r="F903" t="s">
        <v>69</v>
      </c>
      <c r="G903" s="8">
        <f>tblSalaries6[[#This Row],[clean Salary (in local currency)]]*VLOOKUP(tblSalaries6[[#This Row],[Currency]],tblXrate[],2,FALSE)</f>
        <v>101206.40684944032</v>
      </c>
      <c r="H903" t="s">
        <v>1056</v>
      </c>
      <c r="I903" t="s">
        <v>356</v>
      </c>
      <c r="J903" t="s">
        <v>71</v>
      </c>
      <c r="K903" t="str">
        <f>VLOOKUP(tblSalaries6[[#This Row],[Where do you work]],tblCountries[[Actual]:[Mapping]],2,FALSE)</f>
        <v>UK</v>
      </c>
      <c r="L903" t="s">
        <v>9</v>
      </c>
      <c r="M903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903">
        <v>16</v>
      </c>
    </row>
    <row r="904" spans="2:14" ht="15" customHeight="1">
      <c r="B904" t="s">
        <v>2908</v>
      </c>
      <c r="C904" s="1">
        <v>41056.773506944446</v>
      </c>
      <c r="D904" s="4" t="s">
        <v>1057</v>
      </c>
      <c r="E904">
        <v>300000</v>
      </c>
      <c r="F904" t="s">
        <v>40</v>
      </c>
      <c r="G904" s="8">
        <f>tblSalaries6[[#This Row],[clean Salary (in local currency)]]*VLOOKUP(tblSalaries6[[#This Row],[Currency]],tblXrate[],2,FALSE)</f>
        <v>5342.3750062327708</v>
      </c>
      <c r="H904" t="s">
        <v>1058</v>
      </c>
      <c r="I904" t="s">
        <v>20</v>
      </c>
      <c r="J904" t="s">
        <v>8</v>
      </c>
      <c r="K904" t="str">
        <f>VLOOKUP(tblSalaries6[[#This Row],[Where do you work]],tblCountries[[Actual]:[Mapping]],2,FALSE)</f>
        <v>India</v>
      </c>
      <c r="L904" t="s">
        <v>9</v>
      </c>
      <c r="M904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Less than 3</v>
      </c>
      <c r="N904">
        <v>0.5</v>
      </c>
    </row>
    <row r="905" spans="2:14" ht="15" customHeight="1">
      <c r="B905" t="s">
        <v>2909</v>
      </c>
      <c r="C905" s="1">
        <v>41056.819050925929</v>
      </c>
      <c r="D905" s="4">
        <v>104000</v>
      </c>
      <c r="E905">
        <v>104000</v>
      </c>
      <c r="F905" t="s">
        <v>358</v>
      </c>
      <c r="G905" s="8">
        <f>tblSalaries6[[#This Row],[clean Salary (in local currency)]]*VLOOKUP(tblSalaries6[[#This Row],[Currency]],tblXrate[],2,FALSE)</f>
        <v>28310.79811950968</v>
      </c>
      <c r="H905" t="s">
        <v>14</v>
      </c>
      <c r="I905" t="s">
        <v>20</v>
      </c>
      <c r="J905" t="s">
        <v>179</v>
      </c>
      <c r="K905" t="str">
        <f>VLOOKUP(tblSalaries6[[#This Row],[Where do you work]],tblCountries[[Actual]:[Mapping]],2,FALSE)</f>
        <v>UAE</v>
      </c>
      <c r="L905" t="s">
        <v>9</v>
      </c>
      <c r="M905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905">
        <v>11</v>
      </c>
    </row>
    <row r="906" spans="2:14" ht="15" customHeight="1">
      <c r="B906" t="s">
        <v>2910</v>
      </c>
      <c r="C906" s="1">
        <v>41056.820775462962</v>
      </c>
      <c r="D906" s="4">
        <v>20500</v>
      </c>
      <c r="E906">
        <v>20500</v>
      </c>
      <c r="F906" t="s">
        <v>22</v>
      </c>
      <c r="G906" s="8">
        <f>tblSalaries6[[#This Row],[clean Salary (in local currency)]]*VLOOKUP(tblSalaries6[[#This Row],[Currency]],tblXrate[],2,FALSE)</f>
        <v>26043.18849932796</v>
      </c>
      <c r="H906" t="s">
        <v>1059</v>
      </c>
      <c r="I906" t="s">
        <v>52</v>
      </c>
      <c r="J906" t="s">
        <v>75</v>
      </c>
      <c r="K906" t="str">
        <f>VLOOKUP(tblSalaries6[[#This Row],[Where do you work]],tblCountries[[Actual]:[Mapping]],2,FALSE)</f>
        <v>Poland</v>
      </c>
      <c r="L906" t="s">
        <v>9</v>
      </c>
      <c r="M906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5 and 10</v>
      </c>
      <c r="N906">
        <v>8</v>
      </c>
    </row>
    <row r="907" spans="2:14" ht="15" customHeight="1">
      <c r="B907" t="s">
        <v>2911</v>
      </c>
      <c r="C907" s="1">
        <v>41056.846412037034</v>
      </c>
      <c r="D907" s="4" t="s">
        <v>884</v>
      </c>
      <c r="E907">
        <v>95000</v>
      </c>
      <c r="F907" t="s">
        <v>82</v>
      </c>
      <c r="G907" s="8">
        <f>tblSalaries6[[#This Row],[clean Salary (in local currency)]]*VLOOKUP(tblSalaries6[[#This Row],[Currency]],tblXrate[],2,FALSE)</f>
        <v>96891.417358250401</v>
      </c>
      <c r="H907" t="s">
        <v>1060</v>
      </c>
      <c r="I907" t="s">
        <v>20</v>
      </c>
      <c r="J907" t="s">
        <v>84</v>
      </c>
      <c r="K907" t="str">
        <f>VLOOKUP(tblSalaries6[[#This Row],[Where do you work]],tblCountries[[Actual]:[Mapping]],2,FALSE)</f>
        <v>Australia</v>
      </c>
      <c r="L907" t="s">
        <v>25</v>
      </c>
      <c r="M907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5 and 10</v>
      </c>
      <c r="N907">
        <v>7</v>
      </c>
    </row>
    <row r="908" spans="2:14" ht="15" customHeight="1">
      <c r="B908" t="s">
        <v>2912</v>
      </c>
      <c r="C908" s="1">
        <v>41056.863344907404</v>
      </c>
      <c r="D908" s="4" t="s">
        <v>785</v>
      </c>
      <c r="E908">
        <v>144000</v>
      </c>
      <c r="F908" t="s">
        <v>40</v>
      </c>
      <c r="G908" s="8">
        <f>tblSalaries6[[#This Row],[clean Salary (in local currency)]]*VLOOKUP(tblSalaries6[[#This Row],[Currency]],tblXrate[],2,FALSE)</f>
        <v>2564.3400029917298</v>
      </c>
      <c r="H908" t="s">
        <v>1061</v>
      </c>
      <c r="I908" t="s">
        <v>488</v>
      </c>
      <c r="J908" t="s">
        <v>8</v>
      </c>
      <c r="K908" t="str">
        <f>VLOOKUP(tblSalaries6[[#This Row],[Where do you work]],tblCountries[[Actual]:[Mapping]],2,FALSE)</f>
        <v>India</v>
      </c>
      <c r="L908" t="s">
        <v>9</v>
      </c>
      <c r="M908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3 and 5</v>
      </c>
      <c r="N908">
        <v>4</v>
      </c>
    </row>
    <row r="909" spans="2:14" ht="15" customHeight="1">
      <c r="B909" t="s">
        <v>2913</v>
      </c>
      <c r="C909" s="1">
        <v>41056.869386574072</v>
      </c>
      <c r="D909" s="4">
        <v>180000</v>
      </c>
      <c r="E909">
        <v>180000</v>
      </c>
      <c r="F909" t="s">
        <v>40</v>
      </c>
      <c r="G909" s="8">
        <f>tblSalaries6[[#This Row],[clean Salary (in local currency)]]*VLOOKUP(tblSalaries6[[#This Row],[Currency]],tblXrate[],2,FALSE)</f>
        <v>3205.4250037396623</v>
      </c>
      <c r="H909" t="s">
        <v>1062</v>
      </c>
      <c r="I909" t="s">
        <v>3999</v>
      </c>
      <c r="J909" t="s">
        <v>8</v>
      </c>
      <c r="K909" t="str">
        <f>VLOOKUP(tblSalaries6[[#This Row],[Where do you work]],tblCountries[[Actual]:[Mapping]],2,FALSE)</f>
        <v>India</v>
      </c>
      <c r="L909" t="s">
        <v>13</v>
      </c>
      <c r="M909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5 and 10</v>
      </c>
      <c r="N909">
        <v>8</v>
      </c>
    </row>
    <row r="910" spans="2:14" ht="15" customHeight="1">
      <c r="B910" t="s">
        <v>2914</v>
      </c>
      <c r="C910" s="1">
        <v>41056.877858796295</v>
      </c>
      <c r="D910" s="4">
        <v>600000</v>
      </c>
      <c r="E910">
        <v>600000</v>
      </c>
      <c r="F910" t="s">
        <v>40</v>
      </c>
      <c r="G910" s="8">
        <f>tblSalaries6[[#This Row],[clean Salary (in local currency)]]*VLOOKUP(tblSalaries6[[#This Row],[Currency]],tblXrate[],2,FALSE)</f>
        <v>10684.750012465542</v>
      </c>
      <c r="H910" t="s">
        <v>108</v>
      </c>
      <c r="I910" t="s">
        <v>20</v>
      </c>
      <c r="J910" t="s">
        <v>8</v>
      </c>
      <c r="K910" t="str">
        <f>VLOOKUP(tblSalaries6[[#This Row],[Where do you work]],tblCountries[[Actual]:[Mapping]],2,FALSE)</f>
        <v>India</v>
      </c>
      <c r="L910" t="s">
        <v>13</v>
      </c>
      <c r="M910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5 and 10</v>
      </c>
      <c r="N910">
        <v>8</v>
      </c>
    </row>
    <row r="911" spans="2:14" ht="15" customHeight="1">
      <c r="B911" t="s">
        <v>2915</v>
      </c>
      <c r="C911" s="1">
        <v>41056.890057870369</v>
      </c>
      <c r="D911" s="4">
        <v>150000</v>
      </c>
      <c r="E911">
        <v>150000</v>
      </c>
      <c r="F911" t="s">
        <v>6</v>
      </c>
      <c r="G911" s="8">
        <f>tblSalaries6[[#This Row],[clean Salary (in local currency)]]*VLOOKUP(tblSalaries6[[#This Row],[Currency]],tblXrate[],2,FALSE)</f>
        <v>150000</v>
      </c>
      <c r="H911" t="s">
        <v>488</v>
      </c>
      <c r="I911" t="s">
        <v>488</v>
      </c>
      <c r="J911" t="s">
        <v>15</v>
      </c>
      <c r="K911" t="str">
        <f>VLOOKUP(tblSalaries6[[#This Row],[Where do you work]],tblCountries[[Actual]:[Mapping]],2,FALSE)</f>
        <v>USA</v>
      </c>
      <c r="L911" t="s">
        <v>9</v>
      </c>
      <c r="M911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911">
        <v>25</v>
      </c>
    </row>
    <row r="912" spans="2:14" ht="15" customHeight="1">
      <c r="B912" t="s">
        <v>2916</v>
      </c>
      <c r="C912" s="1">
        <v>41056.892152777778</v>
      </c>
      <c r="D912" s="4" t="s">
        <v>1063</v>
      </c>
      <c r="E912">
        <v>700000</v>
      </c>
      <c r="F912" t="s">
        <v>40</v>
      </c>
      <c r="G912" s="8">
        <f>tblSalaries6[[#This Row],[clean Salary (in local currency)]]*VLOOKUP(tblSalaries6[[#This Row],[Currency]],tblXrate[],2,FALSE)</f>
        <v>12465.541681209797</v>
      </c>
      <c r="H912" t="s">
        <v>1064</v>
      </c>
      <c r="I912" t="s">
        <v>52</v>
      </c>
      <c r="J912" t="s">
        <v>8</v>
      </c>
      <c r="K912" t="str">
        <f>VLOOKUP(tblSalaries6[[#This Row],[Where do you work]],tblCountries[[Actual]:[Mapping]],2,FALSE)</f>
        <v>India</v>
      </c>
      <c r="L912" t="s">
        <v>9</v>
      </c>
      <c r="M912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Less than 3</v>
      </c>
      <c r="N912">
        <v>3</v>
      </c>
    </row>
    <row r="913" spans="2:14" ht="15" customHeight="1">
      <c r="B913" t="s">
        <v>2917</v>
      </c>
      <c r="C913" s="1">
        <v>41056.906006944446</v>
      </c>
      <c r="D913" s="4" t="s">
        <v>606</v>
      </c>
      <c r="E913">
        <v>15000</v>
      </c>
      <c r="F913" t="s">
        <v>22</v>
      </c>
      <c r="G913" s="8">
        <f>tblSalaries6[[#This Row],[clean Salary (in local currency)]]*VLOOKUP(tblSalaries6[[#This Row],[Currency]],tblXrate[],2,FALSE)</f>
        <v>19055.991584874118</v>
      </c>
      <c r="H913" t="s">
        <v>1065</v>
      </c>
      <c r="I913" t="s">
        <v>20</v>
      </c>
      <c r="J913" t="s">
        <v>1066</v>
      </c>
      <c r="K913" t="str">
        <f>VLOOKUP(tblSalaries6[[#This Row],[Where do you work]],tblCountries[[Actual]:[Mapping]],2,FALSE)</f>
        <v>Slovenia</v>
      </c>
      <c r="L913" t="s">
        <v>9</v>
      </c>
      <c r="M913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3 and 5</v>
      </c>
      <c r="N913">
        <v>4</v>
      </c>
    </row>
    <row r="914" spans="2:14" ht="15" customHeight="1">
      <c r="B914" t="s">
        <v>2918</v>
      </c>
      <c r="C914" s="1">
        <v>41056.90966435185</v>
      </c>
      <c r="D914" s="4">
        <v>105000</v>
      </c>
      <c r="E914">
        <v>105000</v>
      </c>
      <c r="F914" t="s">
        <v>6</v>
      </c>
      <c r="G914" s="8">
        <f>tblSalaries6[[#This Row],[clean Salary (in local currency)]]*VLOOKUP(tblSalaries6[[#This Row],[Currency]],tblXrate[],2,FALSE)</f>
        <v>105000</v>
      </c>
      <c r="H914" t="s">
        <v>42</v>
      </c>
      <c r="I914" t="s">
        <v>20</v>
      </c>
      <c r="J914" t="s">
        <v>15</v>
      </c>
      <c r="K914" t="str">
        <f>VLOOKUP(tblSalaries6[[#This Row],[Where do you work]],tblCountries[[Actual]:[Mapping]],2,FALSE)</f>
        <v>USA</v>
      </c>
      <c r="L914" t="s">
        <v>9</v>
      </c>
      <c r="M914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914">
        <v>20</v>
      </c>
    </row>
    <row r="915" spans="2:14" ht="15" customHeight="1">
      <c r="B915" t="s">
        <v>2919</v>
      </c>
      <c r="C915" s="1">
        <v>41056.920312499999</v>
      </c>
      <c r="D915" s="4">
        <v>24000</v>
      </c>
      <c r="E915">
        <v>24000</v>
      </c>
      <c r="F915" t="s">
        <v>6</v>
      </c>
      <c r="G915" s="8">
        <f>tblSalaries6[[#This Row],[clean Salary (in local currency)]]*VLOOKUP(tblSalaries6[[#This Row],[Currency]],tblXrate[],2,FALSE)</f>
        <v>24000</v>
      </c>
      <c r="H915" t="s">
        <v>42</v>
      </c>
      <c r="I915" t="s">
        <v>20</v>
      </c>
      <c r="J915" t="s">
        <v>8</v>
      </c>
      <c r="K915" t="str">
        <f>VLOOKUP(tblSalaries6[[#This Row],[Where do you work]],tblCountries[[Actual]:[Mapping]],2,FALSE)</f>
        <v>India</v>
      </c>
      <c r="L915" t="s">
        <v>9</v>
      </c>
      <c r="M915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Less than 3</v>
      </c>
      <c r="N915">
        <v>3</v>
      </c>
    </row>
    <row r="916" spans="2:14" ht="15" customHeight="1">
      <c r="B916" t="s">
        <v>2920</v>
      </c>
      <c r="C916" s="1">
        <v>41056.931956018518</v>
      </c>
      <c r="D916" s="4" t="s">
        <v>1067</v>
      </c>
      <c r="E916">
        <v>50000</v>
      </c>
      <c r="F916" t="s">
        <v>69</v>
      </c>
      <c r="G916" s="8">
        <f>tblSalaries6[[#This Row],[clean Salary (in local currency)]]*VLOOKUP(tblSalaries6[[#This Row],[Currency]],tblXrate[],2,FALSE)</f>
        <v>78808.913603364199</v>
      </c>
      <c r="H916" t="s">
        <v>1068</v>
      </c>
      <c r="I916" t="s">
        <v>20</v>
      </c>
      <c r="J916" t="s">
        <v>71</v>
      </c>
      <c r="K916" t="str">
        <f>VLOOKUP(tblSalaries6[[#This Row],[Where do you work]],tblCountries[[Actual]:[Mapping]],2,FALSE)</f>
        <v>UK</v>
      </c>
      <c r="L916" t="s">
        <v>13</v>
      </c>
      <c r="M916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916">
        <v>10</v>
      </c>
    </row>
    <row r="917" spans="2:14" ht="15" customHeight="1">
      <c r="B917" t="s">
        <v>2921</v>
      </c>
      <c r="C917" s="1">
        <v>41056.94122685185</v>
      </c>
      <c r="D917" s="4">
        <v>42000</v>
      </c>
      <c r="E917">
        <v>42000</v>
      </c>
      <c r="F917" t="s">
        <v>6</v>
      </c>
      <c r="G917" s="8">
        <f>tblSalaries6[[#This Row],[clean Salary (in local currency)]]*VLOOKUP(tblSalaries6[[#This Row],[Currency]],tblXrate[],2,FALSE)</f>
        <v>42000</v>
      </c>
      <c r="H917" t="s">
        <v>1069</v>
      </c>
      <c r="I917" t="s">
        <v>488</v>
      </c>
      <c r="J917" t="s">
        <v>133</v>
      </c>
      <c r="K917" t="str">
        <f>VLOOKUP(tblSalaries6[[#This Row],[Where do you work]],tblCountries[[Actual]:[Mapping]],2,FALSE)</f>
        <v>Saudi Arabia</v>
      </c>
      <c r="L917" t="s">
        <v>13</v>
      </c>
      <c r="M917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917">
        <v>15</v>
      </c>
    </row>
    <row r="918" spans="2:14" ht="15" customHeight="1">
      <c r="B918" t="s">
        <v>2922</v>
      </c>
      <c r="C918" s="1">
        <v>41056.944884259261</v>
      </c>
      <c r="D918" s="4" t="s">
        <v>1070</v>
      </c>
      <c r="E918">
        <v>19200</v>
      </c>
      <c r="F918" t="s">
        <v>3900</v>
      </c>
      <c r="G918" s="8">
        <f>tblSalaries6[[#This Row],[clean Salary (in local currency)]]*VLOOKUP(tblSalaries6[[#This Row],[Currency]],tblXrate[],2,FALSE)</f>
        <v>9490.1984044603923</v>
      </c>
      <c r="H918" t="s">
        <v>1071</v>
      </c>
      <c r="I918" t="s">
        <v>20</v>
      </c>
      <c r="J918" t="s">
        <v>143</v>
      </c>
      <c r="K918" t="str">
        <f>VLOOKUP(tblSalaries6[[#This Row],[Where do you work]],tblCountries[[Actual]:[Mapping]],2,FALSE)</f>
        <v>Brazil</v>
      </c>
      <c r="L918" t="s">
        <v>13</v>
      </c>
      <c r="M918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5 and 10</v>
      </c>
      <c r="N918">
        <v>8</v>
      </c>
    </row>
    <row r="919" spans="2:14" ht="15" customHeight="1">
      <c r="B919" t="s">
        <v>2923</v>
      </c>
      <c r="C919" s="1">
        <v>41056.957395833335</v>
      </c>
      <c r="D919" s="4">
        <v>60000</v>
      </c>
      <c r="E919">
        <v>60000</v>
      </c>
      <c r="F919" t="s">
        <v>6</v>
      </c>
      <c r="G919" s="8">
        <f>tblSalaries6[[#This Row],[clean Salary (in local currency)]]*VLOOKUP(tblSalaries6[[#This Row],[Currency]],tblXrate[],2,FALSE)</f>
        <v>60000</v>
      </c>
      <c r="H919" t="s">
        <v>356</v>
      </c>
      <c r="I919" t="s">
        <v>356</v>
      </c>
      <c r="J919" t="s">
        <v>171</v>
      </c>
      <c r="K919" t="str">
        <f>VLOOKUP(tblSalaries6[[#This Row],[Where do you work]],tblCountries[[Actual]:[Mapping]],2,FALSE)</f>
        <v>Singapore</v>
      </c>
      <c r="L919" t="s">
        <v>9</v>
      </c>
      <c r="M919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5 and 10</v>
      </c>
      <c r="N919">
        <v>5</v>
      </c>
    </row>
    <row r="920" spans="2:14" ht="15" customHeight="1">
      <c r="B920" t="s">
        <v>2924</v>
      </c>
      <c r="C920" s="1">
        <v>41056.960659722223</v>
      </c>
      <c r="D920" s="4">
        <v>1000000</v>
      </c>
      <c r="E920">
        <v>1000000</v>
      </c>
      <c r="F920" t="s">
        <v>40</v>
      </c>
      <c r="G920" s="8">
        <f>tblSalaries6[[#This Row],[clean Salary (in local currency)]]*VLOOKUP(tblSalaries6[[#This Row],[Currency]],tblXrate[],2,FALSE)</f>
        <v>17807.916687442568</v>
      </c>
      <c r="H920" t="s">
        <v>1072</v>
      </c>
      <c r="I920" t="s">
        <v>52</v>
      </c>
      <c r="J920" t="s">
        <v>8</v>
      </c>
      <c r="K920" t="str">
        <f>VLOOKUP(tblSalaries6[[#This Row],[Where do you work]],tblCountries[[Actual]:[Mapping]],2,FALSE)</f>
        <v>India</v>
      </c>
      <c r="L920" t="s">
        <v>13</v>
      </c>
      <c r="M920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5 and 10</v>
      </c>
      <c r="N920">
        <v>8</v>
      </c>
    </row>
    <row r="921" spans="2:14" ht="15" customHeight="1">
      <c r="B921" t="s">
        <v>2925</v>
      </c>
      <c r="C921" s="1">
        <v>41056.965289351851</v>
      </c>
      <c r="D921" s="4" t="s">
        <v>1073</v>
      </c>
      <c r="E921">
        <v>700000</v>
      </c>
      <c r="F921" t="s">
        <v>40</v>
      </c>
      <c r="G921" s="8">
        <f>tblSalaries6[[#This Row],[clean Salary (in local currency)]]*VLOOKUP(tblSalaries6[[#This Row],[Currency]],tblXrate[],2,FALSE)</f>
        <v>12465.541681209797</v>
      </c>
      <c r="H921" t="s">
        <v>207</v>
      </c>
      <c r="I921" t="s">
        <v>20</v>
      </c>
      <c r="J921" t="s">
        <v>8</v>
      </c>
      <c r="K921" t="str">
        <f>VLOOKUP(tblSalaries6[[#This Row],[Where do you work]],tblCountries[[Actual]:[Mapping]],2,FALSE)</f>
        <v>India</v>
      </c>
      <c r="L921" t="s">
        <v>13</v>
      </c>
      <c r="M921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Less than 3</v>
      </c>
      <c r="N921">
        <v>1</v>
      </c>
    </row>
    <row r="922" spans="2:14" ht="15" customHeight="1">
      <c r="B922" t="s">
        <v>2926</v>
      </c>
      <c r="C922" s="1">
        <v>41056.980902777781</v>
      </c>
      <c r="D922" s="4">
        <v>20571</v>
      </c>
      <c r="E922">
        <v>20571</v>
      </c>
      <c r="F922" t="s">
        <v>6</v>
      </c>
      <c r="G922" s="8">
        <f>tblSalaries6[[#This Row],[clean Salary (in local currency)]]*VLOOKUP(tblSalaries6[[#This Row],[Currency]],tblXrate[],2,FALSE)</f>
        <v>20571</v>
      </c>
      <c r="H922" t="s">
        <v>29</v>
      </c>
      <c r="I922" t="s">
        <v>4001</v>
      </c>
      <c r="J922" t="s">
        <v>1074</v>
      </c>
      <c r="K922" t="str">
        <f>VLOOKUP(tblSalaries6[[#This Row],[Where do you work]],tblCountries[[Actual]:[Mapping]],2,FALSE)</f>
        <v>Albania</v>
      </c>
      <c r="L922" t="s">
        <v>9</v>
      </c>
      <c r="M922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5 and 10</v>
      </c>
      <c r="N922">
        <v>8</v>
      </c>
    </row>
    <row r="923" spans="2:14" ht="15" customHeight="1">
      <c r="B923" t="s">
        <v>2927</v>
      </c>
      <c r="C923" s="1">
        <v>41056.988437499997</v>
      </c>
      <c r="D923" s="4">
        <v>290</v>
      </c>
      <c r="E923">
        <v>3480</v>
      </c>
      <c r="F923" t="s">
        <v>6</v>
      </c>
      <c r="G923" s="8">
        <f>tblSalaries6[[#This Row],[clean Salary (in local currency)]]*VLOOKUP(tblSalaries6[[#This Row],[Currency]],tblXrate[],2,FALSE)</f>
        <v>3480</v>
      </c>
      <c r="H923" t="s">
        <v>1075</v>
      </c>
      <c r="I923" t="s">
        <v>52</v>
      </c>
      <c r="J923" t="s">
        <v>17</v>
      </c>
      <c r="K923" t="str">
        <f>VLOOKUP(tblSalaries6[[#This Row],[Where do you work]],tblCountries[[Actual]:[Mapping]],2,FALSE)</f>
        <v>Pakistan</v>
      </c>
      <c r="L923" t="s">
        <v>13</v>
      </c>
      <c r="M923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5 and 10</v>
      </c>
      <c r="N923">
        <v>6</v>
      </c>
    </row>
    <row r="924" spans="2:14" ht="15" customHeight="1">
      <c r="B924" t="s">
        <v>2928</v>
      </c>
      <c r="C924" s="1">
        <v>41056.990312499998</v>
      </c>
      <c r="D924" s="4">
        <v>18060</v>
      </c>
      <c r="E924">
        <v>18060</v>
      </c>
      <c r="F924" t="s">
        <v>6</v>
      </c>
      <c r="G924" s="8">
        <f>tblSalaries6[[#This Row],[clean Salary (in local currency)]]*VLOOKUP(tblSalaries6[[#This Row],[Currency]],tblXrate[],2,FALSE)</f>
        <v>18060</v>
      </c>
      <c r="H924" t="s">
        <v>1076</v>
      </c>
      <c r="I924" t="s">
        <v>3999</v>
      </c>
      <c r="J924" t="s">
        <v>347</v>
      </c>
      <c r="K924" t="str">
        <f>VLOOKUP(tblSalaries6[[#This Row],[Where do you work]],tblCountries[[Actual]:[Mapping]],2,FALSE)</f>
        <v>Philippines</v>
      </c>
      <c r="L924" t="s">
        <v>9</v>
      </c>
      <c r="M924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924">
        <v>12</v>
      </c>
    </row>
    <row r="925" spans="2:14" ht="15" customHeight="1">
      <c r="B925" t="s">
        <v>2929</v>
      </c>
      <c r="C925" s="1">
        <v>41056.991261574076</v>
      </c>
      <c r="D925" s="4" t="s">
        <v>520</v>
      </c>
      <c r="E925">
        <v>30000</v>
      </c>
      <c r="F925" t="s">
        <v>6</v>
      </c>
      <c r="G925" s="8">
        <f>tblSalaries6[[#This Row],[clean Salary (in local currency)]]*VLOOKUP(tblSalaries6[[#This Row],[Currency]],tblXrate[],2,FALSE)</f>
        <v>30000</v>
      </c>
      <c r="H925" t="s">
        <v>1077</v>
      </c>
      <c r="I925" t="s">
        <v>310</v>
      </c>
      <c r="J925" t="s">
        <v>1078</v>
      </c>
      <c r="K925" t="str">
        <f>VLOOKUP(tblSalaries6[[#This Row],[Where do you work]],tblCountries[[Actual]:[Mapping]],2,FALSE)</f>
        <v>iran</v>
      </c>
      <c r="L925" t="s">
        <v>18</v>
      </c>
      <c r="M925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925">
        <v>30</v>
      </c>
    </row>
    <row r="926" spans="2:14" ht="15" customHeight="1">
      <c r="B926" t="s">
        <v>2930</v>
      </c>
      <c r="C926" s="1">
        <v>41056.995000000003</v>
      </c>
      <c r="D926" s="4" t="s">
        <v>1079</v>
      </c>
      <c r="E926">
        <v>24000</v>
      </c>
      <c r="F926" t="s">
        <v>6</v>
      </c>
      <c r="G926" s="8">
        <f>tblSalaries6[[#This Row],[clean Salary (in local currency)]]*VLOOKUP(tblSalaries6[[#This Row],[Currency]],tblXrate[],2,FALSE)</f>
        <v>24000</v>
      </c>
      <c r="H926" t="s">
        <v>1080</v>
      </c>
      <c r="I926" t="s">
        <v>52</v>
      </c>
      <c r="J926" t="s">
        <v>8</v>
      </c>
      <c r="K926" t="str">
        <f>VLOOKUP(tblSalaries6[[#This Row],[Where do you work]],tblCountries[[Actual]:[Mapping]],2,FALSE)</f>
        <v>India</v>
      </c>
      <c r="L926" t="s">
        <v>9</v>
      </c>
      <c r="M926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926">
        <v>10</v>
      </c>
    </row>
    <row r="927" spans="2:14" ht="15" customHeight="1">
      <c r="B927" t="s">
        <v>2931</v>
      </c>
      <c r="C927" s="1">
        <v>41057.00744212963</v>
      </c>
      <c r="D927" s="4">
        <v>63200</v>
      </c>
      <c r="E927">
        <v>63200</v>
      </c>
      <c r="F927" t="s">
        <v>22</v>
      </c>
      <c r="G927" s="8">
        <f>tblSalaries6[[#This Row],[clean Salary (in local currency)]]*VLOOKUP(tblSalaries6[[#This Row],[Currency]],tblXrate[],2,FALSE)</f>
        <v>80289.244544269619</v>
      </c>
      <c r="H927" t="s">
        <v>356</v>
      </c>
      <c r="I927" t="s">
        <v>356</v>
      </c>
      <c r="J927" t="s">
        <v>106</v>
      </c>
      <c r="K927" t="str">
        <f>VLOOKUP(tblSalaries6[[#This Row],[Where do you work]],tblCountries[[Actual]:[Mapping]],2,FALSE)</f>
        <v>France</v>
      </c>
      <c r="L927" t="s">
        <v>9</v>
      </c>
      <c r="M927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Less than 3</v>
      </c>
      <c r="N927">
        <v>3</v>
      </c>
    </row>
    <row r="928" spans="2:14" ht="15" customHeight="1">
      <c r="B928" t="s">
        <v>2932</v>
      </c>
      <c r="C928" s="1">
        <v>41057.012106481481</v>
      </c>
      <c r="D928" s="4">
        <v>70000</v>
      </c>
      <c r="E928">
        <v>70000</v>
      </c>
      <c r="F928" t="s">
        <v>6</v>
      </c>
      <c r="G928" s="8">
        <f>tblSalaries6[[#This Row],[clean Salary (in local currency)]]*VLOOKUP(tblSalaries6[[#This Row],[Currency]],tblXrate[],2,FALSE)</f>
        <v>70000</v>
      </c>
      <c r="H928" t="s">
        <v>1081</v>
      </c>
      <c r="I928" t="s">
        <v>52</v>
      </c>
      <c r="J928" t="s">
        <v>15</v>
      </c>
      <c r="K928" t="str">
        <f>VLOOKUP(tblSalaries6[[#This Row],[Where do you work]],tblCountries[[Actual]:[Mapping]],2,FALSE)</f>
        <v>USA</v>
      </c>
      <c r="L928" t="s">
        <v>9</v>
      </c>
      <c r="M928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3 and 5</v>
      </c>
      <c r="N928">
        <v>4</v>
      </c>
    </row>
    <row r="929" spans="2:14" ht="15" customHeight="1">
      <c r="B929" t="s">
        <v>2933</v>
      </c>
      <c r="C929" s="1">
        <v>41057.020092592589</v>
      </c>
      <c r="D929" s="4" t="s">
        <v>896</v>
      </c>
      <c r="E929">
        <v>480000</v>
      </c>
      <c r="F929" t="s">
        <v>40</v>
      </c>
      <c r="G929" s="8">
        <f>tblSalaries6[[#This Row],[clean Salary (in local currency)]]*VLOOKUP(tblSalaries6[[#This Row],[Currency]],tblXrate[],2,FALSE)</f>
        <v>8547.8000099724322</v>
      </c>
      <c r="H929" t="s">
        <v>52</v>
      </c>
      <c r="I929" t="s">
        <v>52</v>
      </c>
      <c r="J929" t="s">
        <v>8</v>
      </c>
      <c r="K929" t="str">
        <f>VLOOKUP(tblSalaries6[[#This Row],[Where do you work]],tblCountries[[Actual]:[Mapping]],2,FALSE)</f>
        <v>India</v>
      </c>
      <c r="L929" t="s">
        <v>18</v>
      </c>
      <c r="M929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Less than 3</v>
      </c>
      <c r="N929">
        <v>2</v>
      </c>
    </row>
    <row r="930" spans="2:14" ht="15" customHeight="1">
      <c r="B930" t="s">
        <v>2934</v>
      </c>
      <c r="C930" s="1">
        <v>41057.025231481479</v>
      </c>
      <c r="D930" s="4" t="s">
        <v>1083</v>
      </c>
      <c r="E930">
        <v>600000</v>
      </c>
      <c r="F930" t="s">
        <v>40</v>
      </c>
      <c r="G930" s="8">
        <f>tblSalaries6[[#This Row],[clean Salary (in local currency)]]*VLOOKUP(tblSalaries6[[#This Row],[Currency]],tblXrate[],2,FALSE)</f>
        <v>10684.750012465542</v>
      </c>
      <c r="H930" t="s">
        <v>1084</v>
      </c>
      <c r="I930" t="s">
        <v>20</v>
      </c>
      <c r="J930" t="s">
        <v>8</v>
      </c>
      <c r="K930" t="str">
        <f>VLOOKUP(tblSalaries6[[#This Row],[Where do you work]],tblCountries[[Actual]:[Mapping]],2,FALSE)</f>
        <v>India</v>
      </c>
      <c r="L930" t="s">
        <v>9</v>
      </c>
      <c r="M930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930">
        <v>11</v>
      </c>
    </row>
    <row r="931" spans="2:14" ht="15" customHeight="1">
      <c r="B931" t="s">
        <v>2935</v>
      </c>
      <c r="C931" s="1">
        <v>41057.030324074076</v>
      </c>
      <c r="D931" s="4" t="s">
        <v>1085</v>
      </c>
      <c r="E931">
        <v>600000</v>
      </c>
      <c r="F931" t="s">
        <v>40</v>
      </c>
      <c r="G931" s="8">
        <f>tblSalaries6[[#This Row],[clean Salary (in local currency)]]*VLOOKUP(tblSalaries6[[#This Row],[Currency]],tblXrate[],2,FALSE)</f>
        <v>10684.750012465542</v>
      </c>
      <c r="H931" t="s">
        <v>749</v>
      </c>
      <c r="I931" t="s">
        <v>20</v>
      </c>
      <c r="J931" t="s">
        <v>8</v>
      </c>
      <c r="K931" t="str">
        <f>VLOOKUP(tblSalaries6[[#This Row],[Where do you work]],tblCountries[[Actual]:[Mapping]],2,FALSE)</f>
        <v>India</v>
      </c>
      <c r="L931" t="s">
        <v>18</v>
      </c>
      <c r="M931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3 and 5</v>
      </c>
      <c r="N931">
        <v>4</v>
      </c>
    </row>
    <row r="932" spans="2:14" ht="15" customHeight="1">
      <c r="B932" t="s">
        <v>2936</v>
      </c>
      <c r="C932" s="1">
        <v>41057.033599537041</v>
      </c>
      <c r="D932" s="4">
        <v>20000</v>
      </c>
      <c r="E932">
        <v>20000</v>
      </c>
      <c r="F932" t="s">
        <v>6</v>
      </c>
      <c r="G932" s="8">
        <f>tblSalaries6[[#This Row],[clean Salary (in local currency)]]*VLOOKUP(tblSalaries6[[#This Row],[Currency]],tblXrate[],2,FALSE)</f>
        <v>20000</v>
      </c>
      <c r="H932" t="s">
        <v>1046</v>
      </c>
      <c r="I932" t="s">
        <v>310</v>
      </c>
      <c r="J932" t="s">
        <v>1086</v>
      </c>
      <c r="K932" t="str">
        <f>VLOOKUP(tblSalaries6[[#This Row],[Where do you work]],tblCountries[[Actual]:[Mapping]],2,FALSE)</f>
        <v>Zambia</v>
      </c>
      <c r="L932" t="s">
        <v>13</v>
      </c>
      <c r="M932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Less than 3</v>
      </c>
      <c r="N932">
        <v>2</v>
      </c>
    </row>
    <row r="933" spans="2:14" ht="15" customHeight="1">
      <c r="B933" t="s">
        <v>2937</v>
      </c>
      <c r="C933" s="1">
        <v>41057.053668981483</v>
      </c>
      <c r="D933" s="4" t="s">
        <v>1087</v>
      </c>
      <c r="E933">
        <v>42000</v>
      </c>
      <c r="F933" t="s">
        <v>22</v>
      </c>
      <c r="G933" s="8">
        <f>tblSalaries6[[#This Row],[clean Salary (in local currency)]]*VLOOKUP(tblSalaries6[[#This Row],[Currency]],tblXrate[],2,FALSE)</f>
        <v>53356.776437647524</v>
      </c>
      <c r="H933" t="s">
        <v>356</v>
      </c>
      <c r="I933" t="s">
        <v>356</v>
      </c>
      <c r="J933" t="s">
        <v>24</v>
      </c>
      <c r="K933" t="str">
        <f>VLOOKUP(tblSalaries6[[#This Row],[Where do you work]],tblCountries[[Actual]:[Mapping]],2,FALSE)</f>
        <v>Germany</v>
      </c>
      <c r="L933" t="s">
        <v>18</v>
      </c>
      <c r="M933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Less than 3</v>
      </c>
      <c r="N933">
        <v>3</v>
      </c>
    </row>
    <row r="934" spans="2:14" ht="15" customHeight="1">
      <c r="B934" t="s">
        <v>2938</v>
      </c>
      <c r="C934" s="1">
        <v>41057.062025462961</v>
      </c>
      <c r="D934" s="4">
        <v>3000</v>
      </c>
      <c r="E934">
        <v>36000</v>
      </c>
      <c r="F934" t="s">
        <v>6</v>
      </c>
      <c r="G934" s="8">
        <f>tblSalaries6[[#This Row],[clean Salary (in local currency)]]*VLOOKUP(tblSalaries6[[#This Row],[Currency]],tblXrate[],2,FALSE)</f>
        <v>36000</v>
      </c>
      <c r="H934" t="s">
        <v>310</v>
      </c>
      <c r="I934" t="s">
        <v>310</v>
      </c>
      <c r="J934" t="s">
        <v>126</v>
      </c>
      <c r="K934" t="str">
        <f>VLOOKUP(tblSalaries6[[#This Row],[Where do you work]],tblCountries[[Actual]:[Mapping]],2,FALSE)</f>
        <v>UAE</v>
      </c>
      <c r="L934" t="s">
        <v>9</v>
      </c>
      <c r="M934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3 and 5</v>
      </c>
      <c r="N934">
        <v>4.5</v>
      </c>
    </row>
    <row r="935" spans="2:14" ht="15" customHeight="1">
      <c r="B935" t="s">
        <v>2939</v>
      </c>
      <c r="C935" s="1">
        <v>41057.062835648147</v>
      </c>
      <c r="D935" s="4">
        <v>57000</v>
      </c>
      <c r="E935">
        <v>57000</v>
      </c>
      <c r="F935" t="s">
        <v>6</v>
      </c>
      <c r="G935" s="8">
        <f>tblSalaries6[[#This Row],[clean Salary (in local currency)]]*VLOOKUP(tblSalaries6[[#This Row],[Currency]],tblXrate[],2,FALSE)</f>
        <v>57000</v>
      </c>
      <c r="H935" t="s">
        <v>1088</v>
      </c>
      <c r="I935" t="s">
        <v>279</v>
      </c>
      <c r="J935" t="s">
        <v>15</v>
      </c>
      <c r="K935" t="str">
        <f>VLOOKUP(tblSalaries6[[#This Row],[Where do you work]],tblCountries[[Actual]:[Mapping]],2,FALSE)</f>
        <v>USA</v>
      </c>
      <c r="L935" t="s">
        <v>18</v>
      </c>
      <c r="M935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3 and 5</v>
      </c>
      <c r="N935">
        <v>4</v>
      </c>
    </row>
    <row r="936" spans="2:14" ht="15" customHeight="1">
      <c r="B936" t="s">
        <v>2940</v>
      </c>
      <c r="C936" s="1">
        <v>41057.074641203704</v>
      </c>
      <c r="D936" s="4">
        <v>135000</v>
      </c>
      <c r="E936">
        <v>135000</v>
      </c>
      <c r="F936" t="s">
        <v>6</v>
      </c>
      <c r="G936" s="8">
        <f>tblSalaries6[[#This Row],[clean Salary (in local currency)]]*VLOOKUP(tblSalaries6[[#This Row],[Currency]],tblXrate[],2,FALSE)</f>
        <v>135000</v>
      </c>
      <c r="H936" t="s">
        <v>1089</v>
      </c>
      <c r="I936" t="s">
        <v>52</v>
      </c>
      <c r="J936" t="s">
        <v>15</v>
      </c>
      <c r="K936" t="str">
        <f>VLOOKUP(tblSalaries6[[#This Row],[Where do you work]],tblCountries[[Actual]:[Mapping]],2,FALSE)</f>
        <v>USA</v>
      </c>
      <c r="L936" t="s">
        <v>13</v>
      </c>
      <c r="M936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936">
        <v>15</v>
      </c>
    </row>
    <row r="937" spans="2:14" ht="15" customHeight="1">
      <c r="B937" t="s">
        <v>2941</v>
      </c>
      <c r="C937" s="1">
        <v>41057.100844907407</v>
      </c>
      <c r="D937" s="4">
        <v>75000</v>
      </c>
      <c r="E937">
        <v>75000</v>
      </c>
      <c r="F937" t="s">
        <v>22</v>
      </c>
      <c r="G937" s="8">
        <f>tblSalaries6[[#This Row],[clean Salary (in local currency)]]*VLOOKUP(tblSalaries6[[#This Row],[Currency]],tblXrate[],2,FALSE)</f>
        <v>95279.957924370581</v>
      </c>
      <c r="H937" t="s">
        <v>1090</v>
      </c>
      <c r="I937" t="s">
        <v>20</v>
      </c>
      <c r="J937" t="s">
        <v>628</v>
      </c>
      <c r="K937" t="str">
        <f>VLOOKUP(tblSalaries6[[#This Row],[Where do you work]],tblCountries[[Actual]:[Mapping]],2,FALSE)</f>
        <v>Netherlands</v>
      </c>
      <c r="L937" t="s">
        <v>9</v>
      </c>
      <c r="M937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3 and 5</v>
      </c>
      <c r="N937">
        <v>4</v>
      </c>
    </row>
    <row r="938" spans="2:14" ht="15" customHeight="1">
      <c r="B938" t="s">
        <v>2942</v>
      </c>
      <c r="C938" s="1">
        <v>41057.148773148147</v>
      </c>
      <c r="D938" s="4">
        <v>45000</v>
      </c>
      <c r="E938">
        <v>45000</v>
      </c>
      <c r="F938" t="s">
        <v>22</v>
      </c>
      <c r="G938" s="8">
        <f>tblSalaries6[[#This Row],[clean Salary (in local currency)]]*VLOOKUP(tblSalaries6[[#This Row],[Currency]],tblXrate[],2,FALSE)</f>
        <v>57167.974754622352</v>
      </c>
      <c r="H938" t="s">
        <v>1091</v>
      </c>
      <c r="I938" t="s">
        <v>20</v>
      </c>
      <c r="J938" t="s">
        <v>1092</v>
      </c>
      <c r="K938" t="str">
        <f>VLOOKUP(tblSalaries6[[#This Row],[Where do you work]],tblCountries[[Actual]:[Mapping]],2,FALSE)</f>
        <v>Netherlands</v>
      </c>
      <c r="L938" t="s">
        <v>18</v>
      </c>
      <c r="M938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938">
        <v>10</v>
      </c>
    </row>
    <row r="939" spans="2:14" ht="15" customHeight="1">
      <c r="B939" t="s">
        <v>2943</v>
      </c>
      <c r="C939" s="1">
        <v>41057.155555555553</v>
      </c>
      <c r="D939" s="4" t="s">
        <v>1093</v>
      </c>
      <c r="E939">
        <v>2000000</v>
      </c>
      <c r="F939" t="s">
        <v>3984</v>
      </c>
      <c r="G939" s="8">
        <f>tblSalaries6[[#This Row],[clean Salary (in local currency)]]*VLOOKUP(tblSalaries6[[#This Row],[Currency]],tblXrate[],2,FALSE)</f>
        <v>12326.656394453004</v>
      </c>
      <c r="H939" t="s">
        <v>1094</v>
      </c>
      <c r="I939" t="s">
        <v>52</v>
      </c>
      <c r="J939" t="s">
        <v>870</v>
      </c>
      <c r="K939" t="str">
        <f>VLOOKUP(tblSalaries6[[#This Row],[Where do you work]],tblCountries[[Actual]:[Mapping]],2,FALSE)</f>
        <v>Nigeria</v>
      </c>
      <c r="L939" t="s">
        <v>9</v>
      </c>
      <c r="M939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5 and 10</v>
      </c>
      <c r="N939">
        <v>5</v>
      </c>
    </row>
    <row r="940" spans="2:14" ht="15" customHeight="1">
      <c r="B940" t="s">
        <v>2944</v>
      </c>
      <c r="C940" s="1">
        <v>41057.170300925929</v>
      </c>
      <c r="D940" s="4">
        <v>8000</v>
      </c>
      <c r="E940">
        <v>8000</v>
      </c>
      <c r="F940" t="s">
        <v>6</v>
      </c>
      <c r="G940" s="8">
        <f>tblSalaries6[[#This Row],[clean Salary (in local currency)]]*VLOOKUP(tblSalaries6[[#This Row],[Currency]],tblXrate[],2,FALSE)</f>
        <v>8000</v>
      </c>
      <c r="H940" t="s">
        <v>167</v>
      </c>
      <c r="I940" t="s">
        <v>20</v>
      </c>
      <c r="J940" t="s">
        <v>8</v>
      </c>
      <c r="K940" t="str">
        <f>VLOOKUP(tblSalaries6[[#This Row],[Where do you work]],tblCountries[[Actual]:[Mapping]],2,FALSE)</f>
        <v>India</v>
      </c>
      <c r="L940" t="s">
        <v>25</v>
      </c>
      <c r="M940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5 and 10</v>
      </c>
      <c r="N940">
        <v>5</v>
      </c>
    </row>
    <row r="941" spans="2:14" ht="15" customHeight="1">
      <c r="B941" t="s">
        <v>2945</v>
      </c>
      <c r="C941" s="1">
        <v>41057.194918981484</v>
      </c>
      <c r="D941" s="4" t="s">
        <v>1095</v>
      </c>
      <c r="E941">
        <v>48000</v>
      </c>
      <c r="F941" t="s">
        <v>6</v>
      </c>
      <c r="G941" s="8">
        <f>tblSalaries6[[#This Row],[clean Salary (in local currency)]]*VLOOKUP(tblSalaries6[[#This Row],[Currency]],tblXrate[],2,FALSE)</f>
        <v>48000</v>
      </c>
      <c r="H941" t="s">
        <v>1096</v>
      </c>
      <c r="I941" t="s">
        <v>52</v>
      </c>
      <c r="J941" t="s">
        <v>106</v>
      </c>
      <c r="K941" t="str">
        <f>VLOOKUP(tblSalaries6[[#This Row],[Where do you work]],tblCountries[[Actual]:[Mapping]],2,FALSE)</f>
        <v>France</v>
      </c>
      <c r="L941" t="s">
        <v>9</v>
      </c>
      <c r="M941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5 and 10</v>
      </c>
      <c r="N941">
        <v>5</v>
      </c>
    </row>
    <row r="942" spans="2:14" ht="15" customHeight="1">
      <c r="B942" t="s">
        <v>2946</v>
      </c>
      <c r="C942" s="1">
        <v>41057.213703703703</v>
      </c>
      <c r="D942" s="4">
        <v>40000</v>
      </c>
      <c r="E942">
        <v>40000</v>
      </c>
      <c r="F942" t="s">
        <v>6</v>
      </c>
      <c r="G942" s="8">
        <f>tblSalaries6[[#This Row],[clean Salary (in local currency)]]*VLOOKUP(tblSalaries6[[#This Row],[Currency]],tblXrate[],2,FALSE)</f>
        <v>40000</v>
      </c>
      <c r="H942" t="s">
        <v>256</v>
      </c>
      <c r="I942" t="s">
        <v>20</v>
      </c>
      <c r="J942" t="s">
        <v>1097</v>
      </c>
      <c r="K942" t="str">
        <f>VLOOKUP(tblSalaries6[[#This Row],[Where do you work]],tblCountries[[Actual]:[Mapping]],2,FALSE)</f>
        <v>New Zealand</v>
      </c>
      <c r="L942" t="s">
        <v>9</v>
      </c>
      <c r="M942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5 and 10</v>
      </c>
      <c r="N942">
        <v>5</v>
      </c>
    </row>
    <row r="943" spans="2:14" ht="15" customHeight="1">
      <c r="B943" t="s">
        <v>2947</v>
      </c>
      <c r="C943" s="1">
        <v>41057.214722222219</v>
      </c>
      <c r="D943" s="4" t="s">
        <v>1098</v>
      </c>
      <c r="E943">
        <v>75000</v>
      </c>
      <c r="F943" t="s">
        <v>670</v>
      </c>
      <c r="G943" s="8">
        <f>tblSalaries6[[#This Row],[clean Salary (in local currency)]]*VLOOKUP(tblSalaries6[[#This Row],[Currency]],tblXrate[],2,FALSE)</f>
        <v>59819.107020370408</v>
      </c>
      <c r="H943" t="s">
        <v>392</v>
      </c>
      <c r="I943" t="s">
        <v>20</v>
      </c>
      <c r="J943" t="s">
        <v>1099</v>
      </c>
      <c r="K943" t="str">
        <f>VLOOKUP(tblSalaries6[[#This Row],[Where do you work]],tblCountries[[Actual]:[Mapping]],2,FALSE)</f>
        <v>New Zealand</v>
      </c>
      <c r="L943" t="s">
        <v>9</v>
      </c>
      <c r="M943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943">
        <v>10</v>
      </c>
    </row>
    <row r="944" spans="2:14" ht="15" customHeight="1">
      <c r="B944" t="s">
        <v>2948</v>
      </c>
      <c r="C944" s="1">
        <v>41057.217106481483</v>
      </c>
      <c r="D944" s="4">
        <v>150000</v>
      </c>
      <c r="E944">
        <v>150000</v>
      </c>
      <c r="F944" t="s">
        <v>6</v>
      </c>
      <c r="G944" s="8">
        <f>tblSalaries6[[#This Row],[clean Salary (in local currency)]]*VLOOKUP(tblSalaries6[[#This Row],[Currency]],tblXrate[],2,FALSE)</f>
        <v>150000</v>
      </c>
      <c r="H944" t="s">
        <v>1100</v>
      </c>
      <c r="I944" t="s">
        <v>20</v>
      </c>
      <c r="J944" t="s">
        <v>46</v>
      </c>
      <c r="K944" t="str">
        <f>VLOOKUP(tblSalaries6[[#This Row],[Where do you work]],tblCountries[[Actual]:[Mapping]],2,FALSE)</f>
        <v>Switzerland</v>
      </c>
      <c r="L944" t="s">
        <v>25</v>
      </c>
      <c r="M944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944">
        <v>20</v>
      </c>
    </row>
    <row r="945" spans="2:14" ht="15" customHeight="1">
      <c r="B945" t="s">
        <v>2949</v>
      </c>
      <c r="C945" s="1">
        <v>41057.222696759258</v>
      </c>
      <c r="D945" s="4">
        <v>80000</v>
      </c>
      <c r="E945">
        <v>80000</v>
      </c>
      <c r="F945" t="s">
        <v>82</v>
      </c>
      <c r="G945" s="8">
        <f>tblSalaries6[[#This Row],[clean Salary (in local currency)]]*VLOOKUP(tblSalaries6[[#This Row],[Currency]],tblXrate[],2,FALSE)</f>
        <v>81592.772512210868</v>
      </c>
      <c r="H945" t="s">
        <v>1101</v>
      </c>
      <c r="I945" t="s">
        <v>52</v>
      </c>
      <c r="J945" t="s">
        <v>84</v>
      </c>
      <c r="K945" t="str">
        <f>VLOOKUP(tblSalaries6[[#This Row],[Where do you work]],tblCountries[[Actual]:[Mapping]],2,FALSE)</f>
        <v>Australia</v>
      </c>
      <c r="L945" t="s">
        <v>9</v>
      </c>
      <c r="M945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945">
        <v>25</v>
      </c>
    </row>
    <row r="946" spans="2:14" ht="15" customHeight="1">
      <c r="B946" t="s">
        <v>2950</v>
      </c>
      <c r="C946" s="1">
        <v>41057.242314814815</v>
      </c>
      <c r="D946" s="4">
        <v>95000</v>
      </c>
      <c r="E946">
        <v>95000</v>
      </c>
      <c r="F946" t="s">
        <v>82</v>
      </c>
      <c r="G946" s="8">
        <f>tblSalaries6[[#This Row],[clean Salary (in local currency)]]*VLOOKUP(tblSalaries6[[#This Row],[Currency]],tblXrate[],2,FALSE)</f>
        <v>96891.417358250401</v>
      </c>
      <c r="H946" t="s">
        <v>160</v>
      </c>
      <c r="I946" t="s">
        <v>20</v>
      </c>
      <c r="J946" t="s">
        <v>84</v>
      </c>
      <c r="K946" t="str">
        <f>VLOOKUP(tblSalaries6[[#This Row],[Where do you work]],tblCountries[[Actual]:[Mapping]],2,FALSE)</f>
        <v>Australia</v>
      </c>
      <c r="L946" t="s">
        <v>18</v>
      </c>
      <c r="M946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946">
        <v>20</v>
      </c>
    </row>
    <row r="947" spans="2:14" ht="15" customHeight="1">
      <c r="B947" t="s">
        <v>2951</v>
      </c>
      <c r="C947" s="1">
        <v>41057.24386574074</v>
      </c>
      <c r="D947" s="4" t="s">
        <v>1102</v>
      </c>
      <c r="E947">
        <v>90000</v>
      </c>
      <c r="F947" t="s">
        <v>82</v>
      </c>
      <c r="G947" s="8">
        <f>tblSalaries6[[#This Row],[clean Salary (in local currency)]]*VLOOKUP(tblSalaries6[[#This Row],[Currency]],tblXrate[],2,FALSE)</f>
        <v>91791.869076237213</v>
      </c>
      <c r="H947" t="s">
        <v>926</v>
      </c>
      <c r="I947" t="s">
        <v>20</v>
      </c>
      <c r="J947" t="s">
        <v>84</v>
      </c>
      <c r="K947" t="str">
        <f>VLOOKUP(tblSalaries6[[#This Row],[Where do you work]],tblCountries[[Actual]:[Mapping]],2,FALSE)</f>
        <v>Australia</v>
      </c>
      <c r="L947" t="s">
        <v>9</v>
      </c>
      <c r="M947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947">
        <v>13</v>
      </c>
    </row>
    <row r="948" spans="2:14" ht="15" customHeight="1">
      <c r="B948" t="s">
        <v>2952</v>
      </c>
      <c r="C948" s="1">
        <v>41057.243981481479</v>
      </c>
      <c r="D948" s="4">
        <v>15000</v>
      </c>
      <c r="E948">
        <v>15000</v>
      </c>
      <c r="F948" t="s">
        <v>6</v>
      </c>
      <c r="G948" s="8">
        <f>tblSalaries6[[#This Row],[clean Salary (in local currency)]]*VLOOKUP(tblSalaries6[[#This Row],[Currency]],tblXrate[],2,FALSE)</f>
        <v>15000</v>
      </c>
      <c r="H948" t="s">
        <v>1103</v>
      </c>
      <c r="I948" t="s">
        <v>20</v>
      </c>
      <c r="J948" t="s">
        <v>8</v>
      </c>
      <c r="K948" t="str">
        <f>VLOOKUP(tblSalaries6[[#This Row],[Where do you work]],tblCountries[[Actual]:[Mapping]],2,FALSE)</f>
        <v>India</v>
      </c>
      <c r="L948" t="s">
        <v>18</v>
      </c>
      <c r="M948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Less than 3</v>
      </c>
      <c r="N948">
        <v>2</v>
      </c>
    </row>
    <row r="949" spans="2:14" ht="15" customHeight="1">
      <c r="B949" t="s">
        <v>2953</v>
      </c>
      <c r="C949" s="1">
        <v>41057.267777777779</v>
      </c>
      <c r="D949" s="4" t="s">
        <v>1104</v>
      </c>
      <c r="E949">
        <v>65000</v>
      </c>
      <c r="F949" t="s">
        <v>82</v>
      </c>
      <c r="G949" s="8">
        <f>tblSalaries6[[#This Row],[clean Salary (in local currency)]]*VLOOKUP(tblSalaries6[[#This Row],[Currency]],tblXrate[],2,FALSE)</f>
        <v>66294.12766617132</v>
      </c>
      <c r="H949" t="s">
        <v>1105</v>
      </c>
      <c r="I949" t="s">
        <v>52</v>
      </c>
      <c r="J949" t="s">
        <v>84</v>
      </c>
      <c r="K949" t="str">
        <f>VLOOKUP(tblSalaries6[[#This Row],[Where do you work]],tblCountries[[Actual]:[Mapping]],2,FALSE)</f>
        <v>Australia</v>
      </c>
      <c r="L949" t="s">
        <v>18</v>
      </c>
      <c r="M949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5 and 10</v>
      </c>
      <c r="N949">
        <v>5</v>
      </c>
    </row>
    <row r="950" spans="2:14" ht="15" customHeight="1">
      <c r="B950" t="s">
        <v>2954</v>
      </c>
      <c r="C950" s="1">
        <v>41057.274884259263</v>
      </c>
      <c r="D950" s="4">
        <v>100000</v>
      </c>
      <c r="E950">
        <v>100000</v>
      </c>
      <c r="F950" t="s">
        <v>82</v>
      </c>
      <c r="G950" s="8">
        <f>tblSalaries6[[#This Row],[clean Salary (in local currency)]]*VLOOKUP(tblSalaries6[[#This Row],[Currency]],tblXrate[],2,FALSE)</f>
        <v>101990.96564026357</v>
      </c>
      <c r="H950" t="s">
        <v>76</v>
      </c>
      <c r="I950" t="s">
        <v>356</v>
      </c>
      <c r="J950" t="s">
        <v>84</v>
      </c>
      <c r="K950" t="str">
        <f>VLOOKUP(tblSalaries6[[#This Row],[Where do you work]],tblCountries[[Actual]:[Mapping]],2,FALSE)</f>
        <v>Australia</v>
      </c>
      <c r="L950" t="s">
        <v>13</v>
      </c>
      <c r="M950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5 and 10</v>
      </c>
      <c r="N950">
        <v>6</v>
      </c>
    </row>
    <row r="951" spans="2:14" ht="15" customHeight="1">
      <c r="B951" t="s">
        <v>2955</v>
      </c>
      <c r="C951" s="1">
        <v>41057.286041666666</v>
      </c>
      <c r="D951" s="4">
        <v>60000</v>
      </c>
      <c r="E951">
        <v>60000</v>
      </c>
      <c r="F951" t="s">
        <v>6</v>
      </c>
      <c r="G951" s="8">
        <f>tblSalaries6[[#This Row],[clean Salary (in local currency)]]*VLOOKUP(tblSalaries6[[#This Row],[Currency]],tblXrate[],2,FALSE)</f>
        <v>60000</v>
      </c>
      <c r="H951" t="s">
        <v>1106</v>
      </c>
      <c r="I951" t="s">
        <v>52</v>
      </c>
      <c r="J951" t="s">
        <v>15</v>
      </c>
      <c r="K951" t="str">
        <f>VLOOKUP(tblSalaries6[[#This Row],[Where do you work]],tblCountries[[Actual]:[Mapping]],2,FALSE)</f>
        <v>USA</v>
      </c>
      <c r="L951" t="s">
        <v>18</v>
      </c>
      <c r="M951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Less than 3</v>
      </c>
      <c r="N951">
        <v>3</v>
      </c>
    </row>
    <row r="952" spans="2:14" ht="15" customHeight="1">
      <c r="B952" t="s">
        <v>2956</v>
      </c>
      <c r="C952" s="1">
        <v>41057.286168981482</v>
      </c>
      <c r="D952" s="4">
        <v>43000</v>
      </c>
      <c r="E952">
        <v>43000</v>
      </c>
      <c r="F952" t="s">
        <v>82</v>
      </c>
      <c r="G952" s="8">
        <f>tblSalaries6[[#This Row],[clean Salary (in local currency)]]*VLOOKUP(tblSalaries6[[#This Row],[Currency]],tblXrate[],2,FALSE)</f>
        <v>43856.11522531334</v>
      </c>
      <c r="H952" t="s">
        <v>1107</v>
      </c>
      <c r="I952" t="s">
        <v>52</v>
      </c>
      <c r="J952" t="s">
        <v>84</v>
      </c>
      <c r="K952" t="str">
        <f>VLOOKUP(tblSalaries6[[#This Row],[Where do you work]],tblCountries[[Actual]:[Mapping]],2,FALSE)</f>
        <v>Australia</v>
      </c>
      <c r="L952" t="s">
        <v>13</v>
      </c>
      <c r="M952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Less than 3</v>
      </c>
      <c r="N952">
        <v>1</v>
      </c>
    </row>
    <row r="953" spans="2:14" ht="15" customHeight="1">
      <c r="B953" t="s">
        <v>2957</v>
      </c>
      <c r="C953" s="1">
        <v>41057.286168981482</v>
      </c>
      <c r="D953" s="4">
        <v>45616</v>
      </c>
      <c r="E953">
        <v>45616</v>
      </c>
      <c r="F953" t="s">
        <v>6</v>
      </c>
      <c r="G953" s="8">
        <f>tblSalaries6[[#This Row],[clean Salary (in local currency)]]*VLOOKUP(tblSalaries6[[#This Row],[Currency]],tblXrate[],2,FALSE)</f>
        <v>45616</v>
      </c>
      <c r="H953" t="s">
        <v>1108</v>
      </c>
      <c r="I953" t="s">
        <v>20</v>
      </c>
      <c r="J953" t="s">
        <v>84</v>
      </c>
      <c r="K953" t="str">
        <f>VLOOKUP(tblSalaries6[[#This Row],[Where do you work]],tblCountries[[Actual]:[Mapping]],2,FALSE)</f>
        <v>Australia</v>
      </c>
      <c r="L953" t="s">
        <v>9</v>
      </c>
      <c r="M953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Less than 3</v>
      </c>
      <c r="N953">
        <v>1.5</v>
      </c>
    </row>
    <row r="954" spans="2:14" ht="15" customHeight="1">
      <c r="B954" t="s">
        <v>2958</v>
      </c>
      <c r="C954" s="1">
        <v>41057.291956018518</v>
      </c>
      <c r="D954" s="4">
        <v>95000</v>
      </c>
      <c r="E954">
        <v>95000</v>
      </c>
      <c r="F954" t="s">
        <v>670</v>
      </c>
      <c r="G954" s="8">
        <f>tblSalaries6[[#This Row],[clean Salary (in local currency)]]*VLOOKUP(tblSalaries6[[#This Row],[Currency]],tblXrate[],2,FALSE)</f>
        <v>75770.868892469181</v>
      </c>
      <c r="H954" t="s">
        <v>808</v>
      </c>
      <c r="I954" t="s">
        <v>310</v>
      </c>
      <c r="J954" t="s">
        <v>672</v>
      </c>
      <c r="K954" t="str">
        <f>VLOOKUP(tblSalaries6[[#This Row],[Where do you work]],tblCountries[[Actual]:[Mapping]],2,FALSE)</f>
        <v>New Zealand</v>
      </c>
      <c r="L954" t="s">
        <v>9</v>
      </c>
      <c r="M954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954">
        <v>20</v>
      </c>
    </row>
    <row r="955" spans="2:14" ht="15" customHeight="1">
      <c r="B955" t="s">
        <v>2959</v>
      </c>
      <c r="C955" s="1">
        <v>41057.306388888886</v>
      </c>
      <c r="D955" s="4">
        <v>56600</v>
      </c>
      <c r="E955">
        <v>56600</v>
      </c>
      <c r="F955" t="s">
        <v>82</v>
      </c>
      <c r="G955" s="8">
        <f>tblSalaries6[[#This Row],[clean Salary (in local currency)]]*VLOOKUP(tblSalaries6[[#This Row],[Currency]],tblXrate[],2,FALSE)</f>
        <v>57726.886552389187</v>
      </c>
      <c r="H955" t="s">
        <v>1109</v>
      </c>
      <c r="I955" t="s">
        <v>52</v>
      </c>
      <c r="J955" t="s">
        <v>84</v>
      </c>
      <c r="K955" t="str">
        <f>VLOOKUP(tblSalaries6[[#This Row],[Where do you work]],tblCountries[[Actual]:[Mapping]],2,FALSE)</f>
        <v>Australia</v>
      </c>
      <c r="L955" t="s">
        <v>18</v>
      </c>
      <c r="M955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Less than 3</v>
      </c>
      <c r="N955">
        <v>2</v>
      </c>
    </row>
    <row r="956" spans="2:14" ht="15" customHeight="1">
      <c r="B956" t="s">
        <v>2960</v>
      </c>
      <c r="C956" s="1">
        <v>41057.307719907411</v>
      </c>
      <c r="D956" s="4">
        <v>20000</v>
      </c>
      <c r="E956">
        <v>20000</v>
      </c>
      <c r="F956" t="s">
        <v>6</v>
      </c>
      <c r="G956" s="8">
        <f>tblSalaries6[[#This Row],[clean Salary (in local currency)]]*VLOOKUP(tblSalaries6[[#This Row],[Currency]],tblXrate[],2,FALSE)</f>
        <v>20000</v>
      </c>
      <c r="H956" t="s">
        <v>214</v>
      </c>
      <c r="I956" t="s">
        <v>20</v>
      </c>
      <c r="J956" t="s">
        <v>84</v>
      </c>
      <c r="K956" t="str">
        <f>VLOOKUP(tblSalaries6[[#This Row],[Where do you work]],tblCountries[[Actual]:[Mapping]],2,FALSE)</f>
        <v>Australia</v>
      </c>
      <c r="L956" t="s">
        <v>18</v>
      </c>
      <c r="M956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Less than 3</v>
      </c>
      <c r="N956">
        <v>2</v>
      </c>
    </row>
    <row r="957" spans="2:14" ht="15" customHeight="1">
      <c r="B957" t="s">
        <v>2961</v>
      </c>
      <c r="C957" s="1">
        <v>41057.311192129629</v>
      </c>
      <c r="D957" s="4" t="s">
        <v>1110</v>
      </c>
      <c r="E957">
        <v>200000</v>
      </c>
      <c r="F957" t="s">
        <v>82</v>
      </c>
      <c r="G957" s="8">
        <f>tblSalaries6[[#This Row],[clean Salary (in local currency)]]*VLOOKUP(tblSalaries6[[#This Row],[Currency]],tblXrate[],2,FALSE)</f>
        <v>203981.93128052715</v>
      </c>
      <c r="H957" t="s">
        <v>856</v>
      </c>
      <c r="I957" t="s">
        <v>52</v>
      </c>
      <c r="J957" t="s">
        <v>84</v>
      </c>
      <c r="K957" t="str">
        <f>VLOOKUP(tblSalaries6[[#This Row],[Where do you work]],tblCountries[[Actual]:[Mapping]],2,FALSE)</f>
        <v>Australia</v>
      </c>
      <c r="L957" t="s">
        <v>9</v>
      </c>
      <c r="M957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957">
        <v>15</v>
      </c>
    </row>
    <row r="958" spans="2:14" ht="15" customHeight="1">
      <c r="B958" t="s">
        <v>2962</v>
      </c>
      <c r="C958" s="1">
        <v>41057.31150462963</v>
      </c>
      <c r="D958" s="4">
        <v>50000</v>
      </c>
      <c r="E958">
        <v>50000</v>
      </c>
      <c r="F958" t="s">
        <v>82</v>
      </c>
      <c r="G958" s="8">
        <f>tblSalaries6[[#This Row],[clean Salary (in local currency)]]*VLOOKUP(tblSalaries6[[#This Row],[Currency]],tblXrate[],2,FALSE)</f>
        <v>50995.482820131787</v>
      </c>
      <c r="H958" t="s">
        <v>700</v>
      </c>
      <c r="I958" t="s">
        <v>488</v>
      </c>
      <c r="J958" t="s">
        <v>84</v>
      </c>
      <c r="K958" t="str">
        <f>VLOOKUP(tblSalaries6[[#This Row],[Where do you work]],tblCountries[[Actual]:[Mapping]],2,FALSE)</f>
        <v>Australia</v>
      </c>
      <c r="L958" t="s">
        <v>25</v>
      </c>
      <c r="M958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5 and 10</v>
      </c>
      <c r="N958">
        <v>5</v>
      </c>
    </row>
    <row r="959" spans="2:14" ht="15" customHeight="1">
      <c r="B959" t="s">
        <v>2963</v>
      </c>
      <c r="C959" s="1">
        <v>41057.312303240738</v>
      </c>
      <c r="D959" s="4">
        <v>125000</v>
      </c>
      <c r="E959">
        <v>125000</v>
      </c>
      <c r="F959" t="s">
        <v>82</v>
      </c>
      <c r="G959" s="8">
        <f>tblSalaries6[[#This Row],[clean Salary (in local currency)]]*VLOOKUP(tblSalaries6[[#This Row],[Currency]],tblXrate[],2,FALSE)</f>
        <v>127488.70705032947</v>
      </c>
      <c r="H959" t="s">
        <v>1111</v>
      </c>
      <c r="I959" t="s">
        <v>4001</v>
      </c>
      <c r="J959" t="s">
        <v>84</v>
      </c>
      <c r="K959" t="str">
        <f>VLOOKUP(tblSalaries6[[#This Row],[Where do you work]],tblCountries[[Actual]:[Mapping]],2,FALSE)</f>
        <v>Australia</v>
      </c>
      <c r="L959" t="s">
        <v>9</v>
      </c>
      <c r="M959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959">
        <v>15</v>
      </c>
    </row>
    <row r="960" spans="2:14" ht="15" customHeight="1">
      <c r="B960" t="s">
        <v>2964</v>
      </c>
      <c r="C960" s="1">
        <v>41057.314918981479</v>
      </c>
      <c r="D960" s="4">
        <v>65000</v>
      </c>
      <c r="E960">
        <v>65000</v>
      </c>
      <c r="F960" t="s">
        <v>82</v>
      </c>
      <c r="G960" s="8">
        <f>tblSalaries6[[#This Row],[clean Salary (in local currency)]]*VLOOKUP(tblSalaries6[[#This Row],[Currency]],tblXrate[],2,FALSE)</f>
        <v>66294.12766617132</v>
      </c>
      <c r="H960" t="s">
        <v>153</v>
      </c>
      <c r="I960" t="s">
        <v>20</v>
      </c>
      <c r="J960" t="s">
        <v>84</v>
      </c>
      <c r="K960" t="str">
        <f>VLOOKUP(tblSalaries6[[#This Row],[Where do you work]],tblCountries[[Actual]:[Mapping]],2,FALSE)</f>
        <v>Australia</v>
      </c>
      <c r="L960" t="s">
        <v>9</v>
      </c>
      <c r="M960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3 and 5</v>
      </c>
      <c r="N960">
        <v>4</v>
      </c>
    </row>
    <row r="961" spans="2:14" ht="15" customHeight="1">
      <c r="B961" t="s">
        <v>2965</v>
      </c>
      <c r="C961" s="1">
        <v>41057.319004629629</v>
      </c>
      <c r="D961" s="4">
        <v>62000</v>
      </c>
      <c r="E961">
        <v>62000</v>
      </c>
      <c r="F961" t="s">
        <v>82</v>
      </c>
      <c r="G961" s="8">
        <f>tblSalaries6[[#This Row],[clean Salary (in local currency)]]*VLOOKUP(tblSalaries6[[#This Row],[Currency]],tblXrate[],2,FALSE)</f>
        <v>63234.398696963413</v>
      </c>
      <c r="H961" t="s">
        <v>207</v>
      </c>
      <c r="I961" t="s">
        <v>20</v>
      </c>
      <c r="J961" t="s">
        <v>84</v>
      </c>
      <c r="K961" t="str">
        <f>VLOOKUP(tblSalaries6[[#This Row],[Where do you work]],tblCountries[[Actual]:[Mapping]],2,FALSE)</f>
        <v>Australia</v>
      </c>
      <c r="L961" t="s">
        <v>9</v>
      </c>
      <c r="M961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Less than 3</v>
      </c>
      <c r="N961">
        <v>3</v>
      </c>
    </row>
    <row r="962" spans="2:14" ht="15" customHeight="1">
      <c r="B962" t="s">
        <v>2966</v>
      </c>
      <c r="C962" s="1">
        <v>41057.323935185188</v>
      </c>
      <c r="D962" s="4">
        <v>260000</v>
      </c>
      <c r="E962">
        <v>260000</v>
      </c>
      <c r="F962" t="s">
        <v>6</v>
      </c>
      <c r="G962" s="8">
        <f>tblSalaries6[[#This Row],[clean Salary (in local currency)]]*VLOOKUP(tblSalaries6[[#This Row],[Currency]],tblXrate[],2,FALSE)</f>
        <v>260000</v>
      </c>
      <c r="H962" t="s">
        <v>29</v>
      </c>
      <c r="I962" t="s">
        <v>4001</v>
      </c>
      <c r="J962" t="s">
        <v>15</v>
      </c>
      <c r="K962" t="str">
        <f>VLOOKUP(tblSalaries6[[#This Row],[Where do you work]],tblCountries[[Actual]:[Mapping]],2,FALSE)</f>
        <v>USA</v>
      </c>
      <c r="L962" t="s">
        <v>18</v>
      </c>
      <c r="M962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962">
        <v>10</v>
      </c>
    </row>
    <row r="963" spans="2:14" ht="15" customHeight="1">
      <c r="B963" t="s">
        <v>2967</v>
      </c>
      <c r="C963" s="1">
        <v>41057.33320601852</v>
      </c>
      <c r="D963" s="4">
        <v>110000</v>
      </c>
      <c r="E963">
        <v>110000</v>
      </c>
      <c r="F963" t="s">
        <v>82</v>
      </c>
      <c r="G963" s="8">
        <f>tblSalaries6[[#This Row],[clean Salary (in local currency)]]*VLOOKUP(tblSalaries6[[#This Row],[Currency]],tblXrate[],2,FALSE)</f>
        <v>112190.06220428993</v>
      </c>
      <c r="H963" t="s">
        <v>1113</v>
      </c>
      <c r="I963" t="s">
        <v>52</v>
      </c>
      <c r="J963" t="s">
        <v>84</v>
      </c>
      <c r="K963" t="str">
        <f>VLOOKUP(tblSalaries6[[#This Row],[Where do you work]],tblCountries[[Actual]:[Mapping]],2,FALSE)</f>
        <v>Australia</v>
      </c>
      <c r="L963" t="s">
        <v>18</v>
      </c>
      <c r="M963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5 and 10</v>
      </c>
      <c r="N963">
        <v>8</v>
      </c>
    </row>
    <row r="964" spans="2:14" ht="15" customHeight="1">
      <c r="B964" t="s">
        <v>2968</v>
      </c>
      <c r="C964" s="1">
        <v>41057.335532407407</v>
      </c>
      <c r="D964" s="4" t="s">
        <v>1114</v>
      </c>
      <c r="E964">
        <v>70000</v>
      </c>
      <c r="F964" t="s">
        <v>82</v>
      </c>
      <c r="G964" s="8">
        <f>tblSalaries6[[#This Row],[clean Salary (in local currency)]]*VLOOKUP(tblSalaries6[[#This Row],[Currency]],tblXrate[],2,FALSE)</f>
        <v>71393.675948184507</v>
      </c>
      <c r="H964" t="s">
        <v>45</v>
      </c>
      <c r="I964" t="s">
        <v>52</v>
      </c>
      <c r="J964" t="s">
        <v>84</v>
      </c>
      <c r="K964" t="str">
        <f>VLOOKUP(tblSalaries6[[#This Row],[Where do you work]],tblCountries[[Actual]:[Mapping]],2,FALSE)</f>
        <v>Australia</v>
      </c>
      <c r="L964" t="s">
        <v>9</v>
      </c>
      <c r="M964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5 and 10</v>
      </c>
      <c r="N964">
        <v>7</v>
      </c>
    </row>
    <row r="965" spans="2:14" ht="15" customHeight="1">
      <c r="B965" t="s">
        <v>2969</v>
      </c>
      <c r="C965" s="1">
        <v>41057.349120370367</v>
      </c>
      <c r="D965" s="4" t="s">
        <v>1115</v>
      </c>
      <c r="E965">
        <v>85000</v>
      </c>
      <c r="F965" t="s">
        <v>6</v>
      </c>
      <c r="G965" s="8">
        <f>tblSalaries6[[#This Row],[clean Salary (in local currency)]]*VLOOKUP(tblSalaries6[[#This Row],[Currency]],tblXrate[],2,FALSE)</f>
        <v>85000</v>
      </c>
      <c r="H965" t="s">
        <v>1116</v>
      </c>
      <c r="I965" t="s">
        <v>3999</v>
      </c>
      <c r="J965" t="s">
        <v>84</v>
      </c>
      <c r="K965" t="str">
        <f>VLOOKUP(tblSalaries6[[#This Row],[Where do you work]],tblCountries[[Actual]:[Mapping]],2,FALSE)</f>
        <v>Australia</v>
      </c>
      <c r="L965" t="s">
        <v>9</v>
      </c>
      <c r="M965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5 and 10</v>
      </c>
      <c r="N965">
        <v>8</v>
      </c>
    </row>
    <row r="966" spans="2:14" ht="15" customHeight="1">
      <c r="B966" t="s">
        <v>2970</v>
      </c>
      <c r="C966" s="1">
        <v>41057.351886574077</v>
      </c>
      <c r="D966" s="4">
        <v>94000</v>
      </c>
      <c r="E966">
        <v>94000</v>
      </c>
      <c r="F966" t="s">
        <v>82</v>
      </c>
      <c r="G966" s="8">
        <f>tblSalaries6[[#This Row],[clean Salary (in local currency)]]*VLOOKUP(tblSalaries6[[#This Row],[Currency]],tblXrate[],2,FALSE)</f>
        <v>95871.50770184776</v>
      </c>
      <c r="H966" t="s">
        <v>207</v>
      </c>
      <c r="I966" t="s">
        <v>20</v>
      </c>
      <c r="J966" t="s">
        <v>84</v>
      </c>
      <c r="K966" t="str">
        <f>VLOOKUP(tblSalaries6[[#This Row],[Where do you work]],tblCountries[[Actual]:[Mapping]],2,FALSE)</f>
        <v>Australia</v>
      </c>
      <c r="L966" t="s">
        <v>18</v>
      </c>
      <c r="M966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Less than 3</v>
      </c>
      <c r="N966">
        <v>2.5</v>
      </c>
    </row>
    <row r="967" spans="2:14" ht="15" customHeight="1">
      <c r="B967" t="s">
        <v>2971</v>
      </c>
      <c r="C967" s="1">
        <v>41057.35800925926</v>
      </c>
      <c r="D967" s="4" t="s">
        <v>1117</v>
      </c>
      <c r="E967">
        <v>107000</v>
      </c>
      <c r="F967" t="s">
        <v>82</v>
      </c>
      <c r="G967" s="8">
        <f>tblSalaries6[[#This Row],[clean Salary (in local currency)]]*VLOOKUP(tblSalaries6[[#This Row],[Currency]],tblXrate[],2,FALSE)</f>
        <v>109130.33323508203</v>
      </c>
      <c r="H967" t="s">
        <v>772</v>
      </c>
      <c r="I967" t="s">
        <v>52</v>
      </c>
      <c r="J967" t="s">
        <v>84</v>
      </c>
      <c r="K967" t="str">
        <f>VLOOKUP(tblSalaries6[[#This Row],[Where do you work]],tblCountries[[Actual]:[Mapping]],2,FALSE)</f>
        <v>Australia</v>
      </c>
      <c r="L967" t="s">
        <v>9</v>
      </c>
      <c r="M967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967">
        <v>35</v>
      </c>
    </row>
    <row r="968" spans="2:14" ht="15" customHeight="1">
      <c r="B968" t="s">
        <v>2972</v>
      </c>
      <c r="C968" s="1">
        <v>41057.361030092594</v>
      </c>
      <c r="D968" s="4">
        <v>3000</v>
      </c>
      <c r="E968">
        <v>36000</v>
      </c>
      <c r="F968" t="s">
        <v>6</v>
      </c>
      <c r="G968" s="8">
        <f>tblSalaries6[[#This Row],[clean Salary (in local currency)]]*VLOOKUP(tblSalaries6[[#This Row],[Currency]],tblXrate[],2,FALSE)</f>
        <v>36000</v>
      </c>
      <c r="H968" t="s">
        <v>168</v>
      </c>
      <c r="I968" t="s">
        <v>52</v>
      </c>
      <c r="J968" t="s">
        <v>1118</v>
      </c>
      <c r="K968" t="str">
        <f>VLOOKUP(tblSalaries6[[#This Row],[Where do you work]],tblCountries[[Actual]:[Mapping]],2,FALSE)</f>
        <v>malaysia</v>
      </c>
      <c r="L968" t="s">
        <v>25</v>
      </c>
      <c r="M968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Less than 3</v>
      </c>
      <c r="N968">
        <v>3</v>
      </c>
    </row>
    <row r="969" spans="2:14" ht="15" customHeight="1">
      <c r="B969" t="s">
        <v>2973</v>
      </c>
      <c r="C969" s="1">
        <v>41057.361956018518</v>
      </c>
      <c r="D969" s="4">
        <v>120000</v>
      </c>
      <c r="E969">
        <v>120000</v>
      </c>
      <c r="F969" t="s">
        <v>82</v>
      </c>
      <c r="G969" s="8">
        <f>tblSalaries6[[#This Row],[clean Salary (in local currency)]]*VLOOKUP(tblSalaries6[[#This Row],[Currency]],tblXrate[],2,FALSE)</f>
        <v>122389.15876831629</v>
      </c>
      <c r="H969" t="s">
        <v>256</v>
      </c>
      <c r="I969" t="s">
        <v>20</v>
      </c>
      <c r="J969" t="s">
        <v>84</v>
      </c>
      <c r="K969" t="str">
        <f>VLOOKUP(tblSalaries6[[#This Row],[Where do you work]],tblCountries[[Actual]:[Mapping]],2,FALSE)</f>
        <v>Australia</v>
      </c>
      <c r="L969" t="s">
        <v>9</v>
      </c>
      <c r="M969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Less than 3</v>
      </c>
      <c r="N969">
        <v>2</v>
      </c>
    </row>
    <row r="970" spans="2:14" ht="15" customHeight="1">
      <c r="B970" t="s">
        <v>2974</v>
      </c>
      <c r="C970" s="1">
        <v>41057.366423611114</v>
      </c>
      <c r="D970" s="4" t="s">
        <v>1119</v>
      </c>
      <c r="E970">
        <v>52000</v>
      </c>
      <c r="F970" t="s">
        <v>82</v>
      </c>
      <c r="G970" s="8">
        <f>tblSalaries6[[#This Row],[clean Salary (in local currency)]]*VLOOKUP(tblSalaries6[[#This Row],[Currency]],tblXrate[],2,FALSE)</f>
        <v>53035.30213293706</v>
      </c>
      <c r="H970" t="s">
        <v>1120</v>
      </c>
      <c r="I970" t="s">
        <v>20</v>
      </c>
      <c r="J970" t="s">
        <v>84</v>
      </c>
      <c r="K970" t="str">
        <f>VLOOKUP(tblSalaries6[[#This Row],[Where do you work]],tblCountries[[Actual]:[Mapping]],2,FALSE)</f>
        <v>Australia</v>
      </c>
      <c r="L970" t="s">
        <v>9</v>
      </c>
      <c r="M970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3 and 5</v>
      </c>
      <c r="N970">
        <v>4</v>
      </c>
    </row>
    <row r="971" spans="2:14" ht="15" customHeight="1">
      <c r="B971" t="s">
        <v>2975</v>
      </c>
      <c r="C971" s="1">
        <v>41057.367314814815</v>
      </c>
      <c r="D971" s="4">
        <v>125000</v>
      </c>
      <c r="E971">
        <v>125000</v>
      </c>
      <c r="F971" t="s">
        <v>6</v>
      </c>
      <c r="G971" s="8">
        <f>tblSalaries6[[#This Row],[clean Salary (in local currency)]]*VLOOKUP(tblSalaries6[[#This Row],[Currency]],tblXrate[],2,FALSE)</f>
        <v>125000</v>
      </c>
      <c r="H971" t="s">
        <v>1121</v>
      </c>
      <c r="I971" t="s">
        <v>4001</v>
      </c>
      <c r="J971" t="s">
        <v>15</v>
      </c>
      <c r="K971" t="str">
        <f>VLOOKUP(tblSalaries6[[#This Row],[Where do you work]],tblCountries[[Actual]:[Mapping]],2,FALSE)</f>
        <v>USA</v>
      </c>
      <c r="L971" t="s">
        <v>9</v>
      </c>
      <c r="M971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971">
        <v>10</v>
      </c>
    </row>
    <row r="972" spans="2:14" ht="15" customHeight="1">
      <c r="B972" t="s">
        <v>2976</v>
      </c>
      <c r="C972" s="1">
        <v>41057.37773148148</v>
      </c>
      <c r="D972" s="4">
        <v>19000</v>
      </c>
      <c r="E972">
        <v>19000</v>
      </c>
      <c r="F972" t="s">
        <v>6</v>
      </c>
      <c r="G972" s="8">
        <f>tblSalaries6[[#This Row],[clean Salary (in local currency)]]*VLOOKUP(tblSalaries6[[#This Row],[Currency]],tblXrate[],2,FALSE)</f>
        <v>19000</v>
      </c>
      <c r="H972" t="s">
        <v>1122</v>
      </c>
      <c r="I972" t="s">
        <v>20</v>
      </c>
      <c r="J972" t="s">
        <v>1123</v>
      </c>
      <c r="K972" t="str">
        <f>VLOOKUP(tblSalaries6[[#This Row],[Where do you work]],tblCountries[[Actual]:[Mapping]],2,FALSE)</f>
        <v>china</v>
      </c>
      <c r="L972" t="s">
        <v>9</v>
      </c>
      <c r="M972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5 and 10</v>
      </c>
      <c r="N972">
        <v>6</v>
      </c>
    </row>
    <row r="973" spans="2:14" ht="15" customHeight="1">
      <c r="B973" t="s">
        <v>2977</v>
      </c>
      <c r="C973" s="1">
        <v>41057.383645833332</v>
      </c>
      <c r="D973" s="4">
        <v>92000</v>
      </c>
      <c r="E973">
        <v>92000</v>
      </c>
      <c r="F973" t="s">
        <v>82</v>
      </c>
      <c r="G973" s="8">
        <f>tblSalaries6[[#This Row],[clean Salary (in local currency)]]*VLOOKUP(tblSalaries6[[#This Row],[Currency]],tblXrate[],2,FALSE)</f>
        <v>93831.688389042494</v>
      </c>
      <c r="H973" t="s">
        <v>1122</v>
      </c>
      <c r="I973" t="s">
        <v>20</v>
      </c>
      <c r="J973" t="s">
        <v>84</v>
      </c>
      <c r="K973" t="str">
        <f>VLOOKUP(tblSalaries6[[#This Row],[Where do you work]],tblCountries[[Actual]:[Mapping]],2,FALSE)</f>
        <v>Australia</v>
      </c>
      <c r="L973" t="s">
        <v>13</v>
      </c>
      <c r="M973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5 and 10</v>
      </c>
      <c r="N973">
        <v>6</v>
      </c>
    </row>
    <row r="974" spans="2:14" ht="15" customHeight="1">
      <c r="B974" t="s">
        <v>2978</v>
      </c>
      <c r="C974" s="1">
        <v>41057.390231481484</v>
      </c>
      <c r="D974" s="4">
        <v>100000</v>
      </c>
      <c r="E974">
        <v>100000</v>
      </c>
      <c r="F974" t="s">
        <v>82</v>
      </c>
      <c r="G974" s="8">
        <f>tblSalaries6[[#This Row],[clean Salary (in local currency)]]*VLOOKUP(tblSalaries6[[#This Row],[Currency]],tblXrate[],2,FALSE)</f>
        <v>101990.96564026357</v>
      </c>
      <c r="H974" t="s">
        <v>855</v>
      </c>
      <c r="I974" t="s">
        <v>20</v>
      </c>
      <c r="J974" t="s">
        <v>84</v>
      </c>
      <c r="K974" t="str">
        <f>VLOOKUP(tblSalaries6[[#This Row],[Where do you work]],tblCountries[[Actual]:[Mapping]],2,FALSE)</f>
        <v>Australia</v>
      </c>
      <c r="L974" t="s">
        <v>9</v>
      </c>
      <c r="M974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974">
        <v>20</v>
      </c>
    </row>
    <row r="975" spans="2:14" ht="15" customHeight="1">
      <c r="B975" t="s">
        <v>2979</v>
      </c>
      <c r="C975" s="1">
        <v>41057.393171296295</v>
      </c>
      <c r="D975" s="4">
        <v>120000</v>
      </c>
      <c r="E975">
        <v>120000</v>
      </c>
      <c r="F975" t="s">
        <v>82</v>
      </c>
      <c r="G975" s="8">
        <f>tblSalaries6[[#This Row],[clean Salary (in local currency)]]*VLOOKUP(tblSalaries6[[#This Row],[Currency]],tblXrate[],2,FALSE)</f>
        <v>122389.15876831629</v>
      </c>
      <c r="H975" t="s">
        <v>1124</v>
      </c>
      <c r="I975" t="s">
        <v>20</v>
      </c>
      <c r="J975" t="s">
        <v>84</v>
      </c>
      <c r="K975" t="str">
        <f>VLOOKUP(tblSalaries6[[#This Row],[Where do you work]],tblCountries[[Actual]:[Mapping]],2,FALSE)</f>
        <v>Australia</v>
      </c>
      <c r="L975" t="s">
        <v>9</v>
      </c>
      <c r="M975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5 and 10</v>
      </c>
      <c r="N975">
        <v>5</v>
      </c>
    </row>
    <row r="976" spans="2:14" ht="15" customHeight="1">
      <c r="B976" t="s">
        <v>2980</v>
      </c>
      <c r="C976" s="1">
        <v>41057.401724537034</v>
      </c>
      <c r="D976" s="4">
        <v>35000</v>
      </c>
      <c r="E976">
        <v>35000</v>
      </c>
      <c r="F976" t="s">
        <v>86</v>
      </c>
      <c r="G976" s="8">
        <f>tblSalaries6[[#This Row],[clean Salary (in local currency)]]*VLOOKUP(tblSalaries6[[#This Row],[Currency]],tblXrate[],2,FALSE)</f>
        <v>34417.653306061438</v>
      </c>
      <c r="H976" t="s">
        <v>855</v>
      </c>
      <c r="I976" t="s">
        <v>20</v>
      </c>
      <c r="J976" t="s">
        <v>88</v>
      </c>
      <c r="K976" t="str">
        <f>VLOOKUP(tblSalaries6[[#This Row],[Where do you work]],tblCountries[[Actual]:[Mapping]],2,FALSE)</f>
        <v>Canada</v>
      </c>
      <c r="L976" t="s">
        <v>13</v>
      </c>
      <c r="M976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3 and 5</v>
      </c>
      <c r="N976">
        <v>4</v>
      </c>
    </row>
    <row r="977" spans="2:14" ht="15" customHeight="1">
      <c r="B977" t="s">
        <v>2981</v>
      </c>
      <c r="C977" s="1">
        <v>41057.40289351852</v>
      </c>
      <c r="D977" s="4" t="s">
        <v>1125</v>
      </c>
      <c r="E977">
        <v>12000</v>
      </c>
      <c r="F977" t="s">
        <v>6</v>
      </c>
      <c r="G977" s="8">
        <f>tblSalaries6[[#This Row],[clean Salary (in local currency)]]*VLOOKUP(tblSalaries6[[#This Row],[Currency]],tblXrate[],2,FALSE)</f>
        <v>12000</v>
      </c>
      <c r="H977" t="s">
        <v>52</v>
      </c>
      <c r="I977" t="s">
        <v>52</v>
      </c>
      <c r="J977" t="s">
        <v>1126</v>
      </c>
      <c r="K977" t="str">
        <f>VLOOKUP(tblSalaries6[[#This Row],[Where do you work]],tblCountries[[Actual]:[Mapping]],2,FALSE)</f>
        <v>Asia</v>
      </c>
      <c r="L977" t="s">
        <v>13</v>
      </c>
      <c r="M977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Less than 3</v>
      </c>
      <c r="N977">
        <v>3</v>
      </c>
    </row>
    <row r="978" spans="2:14" ht="15" customHeight="1">
      <c r="B978" t="s">
        <v>2982</v>
      </c>
      <c r="C978" s="1">
        <v>41057.40351851852</v>
      </c>
      <c r="D978" s="4">
        <v>204000</v>
      </c>
      <c r="E978">
        <v>204000</v>
      </c>
      <c r="F978" t="s">
        <v>40</v>
      </c>
      <c r="G978" s="8">
        <f>tblSalaries6[[#This Row],[clean Salary (in local currency)]]*VLOOKUP(tblSalaries6[[#This Row],[Currency]],tblXrate[],2,FALSE)</f>
        <v>3632.815004238284</v>
      </c>
      <c r="H978" t="s">
        <v>1127</v>
      </c>
      <c r="I978" t="s">
        <v>52</v>
      </c>
      <c r="J978" t="s">
        <v>8</v>
      </c>
      <c r="K978" t="str">
        <f>VLOOKUP(tblSalaries6[[#This Row],[Where do you work]],tblCountries[[Actual]:[Mapping]],2,FALSE)</f>
        <v>India</v>
      </c>
      <c r="L978" t="s">
        <v>9</v>
      </c>
      <c r="M978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Less than 3</v>
      </c>
      <c r="N978">
        <v>0</v>
      </c>
    </row>
    <row r="979" spans="2:14" ht="15" customHeight="1">
      <c r="B979" t="s">
        <v>2983</v>
      </c>
      <c r="C979" s="1">
        <v>41057.405243055553</v>
      </c>
      <c r="D979" s="4" t="s">
        <v>1128</v>
      </c>
      <c r="E979">
        <v>1200000</v>
      </c>
      <c r="F979" t="s">
        <v>40</v>
      </c>
      <c r="G979" s="8">
        <f>tblSalaries6[[#This Row],[clean Salary (in local currency)]]*VLOOKUP(tblSalaries6[[#This Row],[Currency]],tblXrate[],2,FALSE)</f>
        <v>21369.500024931083</v>
      </c>
      <c r="H979" t="s">
        <v>76</v>
      </c>
      <c r="I979" t="s">
        <v>356</v>
      </c>
      <c r="J979" t="s">
        <v>8</v>
      </c>
      <c r="K979" t="str">
        <f>VLOOKUP(tblSalaries6[[#This Row],[Where do you work]],tblCountries[[Actual]:[Mapping]],2,FALSE)</f>
        <v>India</v>
      </c>
      <c r="L979" t="s">
        <v>13</v>
      </c>
      <c r="M979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5 and 10</v>
      </c>
      <c r="N979">
        <v>6</v>
      </c>
    </row>
    <row r="980" spans="2:14" ht="15" customHeight="1">
      <c r="B980" t="s">
        <v>2984</v>
      </c>
      <c r="C980" s="1">
        <v>41057.410694444443</v>
      </c>
      <c r="D980" s="4" t="s">
        <v>457</v>
      </c>
      <c r="E980">
        <v>500000</v>
      </c>
      <c r="F980" t="s">
        <v>40</v>
      </c>
      <c r="G980" s="8">
        <f>tblSalaries6[[#This Row],[clean Salary (in local currency)]]*VLOOKUP(tblSalaries6[[#This Row],[Currency]],tblXrate[],2,FALSE)</f>
        <v>8903.9583437212841</v>
      </c>
      <c r="H980" t="s">
        <v>207</v>
      </c>
      <c r="I980" t="s">
        <v>20</v>
      </c>
      <c r="J980" t="s">
        <v>8</v>
      </c>
      <c r="K980" t="str">
        <f>VLOOKUP(tblSalaries6[[#This Row],[Where do you work]],tblCountries[[Actual]:[Mapping]],2,FALSE)</f>
        <v>India</v>
      </c>
      <c r="L980" t="s">
        <v>9</v>
      </c>
      <c r="M980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5 and 10</v>
      </c>
      <c r="N980">
        <v>7</v>
      </c>
    </row>
    <row r="981" spans="2:14" ht="15" customHeight="1">
      <c r="B981" t="s">
        <v>2985</v>
      </c>
      <c r="C981" s="1">
        <v>41057.427395833336</v>
      </c>
      <c r="D981" s="4" t="s">
        <v>1129</v>
      </c>
      <c r="E981">
        <v>48000</v>
      </c>
      <c r="F981" t="s">
        <v>3939</v>
      </c>
      <c r="G981" s="8">
        <f>tblSalaries6[[#This Row],[clean Salary (in local currency)]]*VLOOKUP(tblSalaries6[[#This Row],[Currency]],tblXrate[],2,FALSE)</f>
        <v>15206.427249917633</v>
      </c>
      <c r="H981" t="s">
        <v>1130</v>
      </c>
      <c r="I981" t="s">
        <v>52</v>
      </c>
      <c r="J981" t="s">
        <v>1131</v>
      </c>
      <c r="K981" t="str">
        <f>VLOOKUP(tblSalaries6[[#This Row],[Where do you work]],tblCountries[[Actual]:[Mapping]],2,FALSE)</f>
        <v>malaysia</v>
      </c>
      <c r="L981" t="s">
        <v>9</v>
      </c>
      <c r="M981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Less than 3</v>
      </c>
      <c r="N981">
        <v>2</v>
      </c>
    </row>
    <row r="982" spans="2:14" ht="15" customHeight="1">
      <c r="B982" t="s">
        <v>2986</v>
      </c>
      <c r="C982" s="1">
        <v>41057.431921296295</v>
      </c>
      <c r="D982" s="4" t="s">
        <v>1132</v>
      </c>
      <c r="E982">
        <v>180000</v>
      </c>
      <c r="F982" t="s">
        <v>670</v>
      </c>
      <c r="G982" s="8">
        <f>tblSalaries6[[#This Row],[clean Salary (in local currency)]]*VLOOKUP(tblSalaries6[[#This Row],[Currency]],tblXrate[],2,FALSE)</f>
        <v>143565.85684888897</v>
      </c>
      <c r="H982" t="s">
        <v>448</v>
      </c>
      <c r="I982" t="s">
        <v>52</v>
      </c>
      <c r="J982" t="s">
        <v>672</v>
      </c>
      <c r="K982" t="str">
        <f>VLOOKUP(tblSalaries6[[#This Row],[Where do you work]],tblCountries[[Actual]:[Mapping]],2,FALSE)</f>
        <v>New Zealand</v>
      </c>
      <c r="L982" t="s">
        <v>9</v>
      </c>
      <c r="M982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982">
        <v>25</v>
      </c>
    </row>
    <row r="983" spans="2:14" ht="15" customHeight="1">
      <c r="B983" t="s">
        <v>2987</v>
      </c>
      <c r="C983" s="1">
        <v>41057.434618055559</v>
      </c>
      <c r="D983" s="4" t="s">
        <v>1133</v>
      </c>
      <c r="E983">
        <v>545000</v>
      </c>
      <c r="F983" t="s">
        <v>40</v>
      </c>
      <c r="G983" s="8">
        <f>tblSalaries6[[#This Row],[clean Salary (in local currency)]]*VLOOKUP(tblSalaries6[[#This Row],[Currency]],tblXrate[],2,FALSE)</f>
        <v>9705.3145946561999</v>
      </c>
      <c r="H983" t="s">
        <v>1022</v>
      </c>
      <c r="I983" t="s">
        <v>52</v>
      </c>
      <c r="J983" t="s">
        <v>8</v>
      </c>
      <c r="K983" t="str">
        <f>VLOOKUP(tblSalaries6[[#This Row],[Where do you work]],tblCountries[[Actual]:[Mapping]],2,FALSE)</f>
        <v>India</v>
      </c>
      <c r="L983" t="s">
        <v>18</v>
      </c>
      <c r="M983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5 and 10</v>
      </c>
      <c r="N983">
        <v>6</v>
      </c>
    </row>
    <row r="984" spans="2:14" ht="15" customHeight="1">
      <c r="B984" t="s">
        <v>2988</v>
      </c>
      <c r="C984" s="1">
        <v>41057.435937499999</v>
      </c>
      <c r="D984" s="4" t="s">
        <v>1134</v>
      </c>
      <c r="E984">
        <v>1000000</v>
      </c>
      <c r="F984" t="s">
        <v>40</v>
      </c>
      <c r="G984" s="8">
        <f>tblSalaries6[[#This Row],[clean Salary (in local currency)]]*VLOOKUP(tblSalaries6[[#This Row],[Currency]],tblXrate[],2,FALSE)</f>
        <v>17807.916687442568</v>
      </c>
      <c r="H984" t="s">
        <v>1135</v>
      </c>
      <c r="I984" t="s">
        <v>52</v>
      </c>
      <c r="J984" t="s">
        <v>8</v>
      </c>
      <c r="K984" t="str">
        <f>VLOOKUP(tblSalaries6[[#This Row],[Where do you work]],tblCountries[[Actual]:[Mapping]],2,FALSE)</f>
        <v>India</v>
      </c>
      <c r="L984" t="s">
        <v>13</v>
      </c>
      <c r="M984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5 and 10</v>
      </c>
      <c r="N984">
        <v>8</v>
      </c>
    </row>
    <row r="985" spans="2:14" ht="15" customHeight="1">
      <c r="B985" t="s">
        <v>2989</v>
      </c>
      <c r="C985" s="1">
        <v>41057.435972222222</v>
      </c>
      <c r="D985" s="4">
        <v>180000</v>
      </c>
      <c r="E985">
        <v>180000</v>
      </c>
      <c r="F985" t="s">
        <v>40</v>
      </c>
      <c r="G985" s="8">
        <f>tblSalaries6[[#This Row],[clean Salary (in local currency)]]*VLOOKUP(tblSalaries6[[#This Row],[Currency]],tblXrate[],2,FALSE)</f>
        <v>3205.4250037396623</v>
      </c>
      <c r="H985" t="s">
        <v>1136</v>
      </c>
      <c r="I985" t="s">
        <v>20</v>
      </c>
      <c r="J985" t="s">
        <v>1137</v>
      </c>
      <c r="K985" t="str">
        <f>VLOOKUP(tblSalaries6[[#This Row],[Where do you work]],tblCountries[[Actual]:[Mapping]],2,FALSE)</f>
        <v>India</v>
      </c>
      <c r="L985" t="s">
        <v>9</v>
      </c>
      <c r="M985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985">
        <v>10</v>
      </c>
    </row>
    <row r="986" spans="2:14" ht="15" customHeight="1">
      <c r="B986" t="s">
        <v>2990</v>
      </c>
      <c r="C986" s="1">
        <v>41057.437280092592</v>
      </c>
      <c r="D986" s="4" t="s">
        <v>1138</v>
      </c>
      <c r="E986">
        <v>45000</v>
      </c>
      <c r="F986" t="s">
        <v>6</v>
      </c>
      <c r="G986" s="8">
        <f>tblSalaries6[[#This Row],[clean Salary (in local currency)]]*VLOOKUP(tblSalaries6[[#This Row],[Currency]],tblXrate[],2,FALSE)</f>
        <v>45000</v>
      </c>
      <c r="H986" t="s">
        <v>1139</v>
      </c>
      <c r="I986" t="s">
        <v>310</v>
      </c>
      <c r="J986" t="s">
        <v>15</v>
      </c>
      <c r="K986" t="str">
        <f>VLOOKUP(tblSalaries6[[#This Row],[Where do you work]],tblCountries[[Actual]:[Mapping]],2,FALSE)</f>
        <v>USA</v>
      </c>
      <c r="L986" t="s">
        <v>13</v>
      </c>
      <c r="M986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Less than 3</v>
      </c>
      <c r="N986">
        <v>3</v>
      </c>
    </row>
    <row r="987" spans="2:14" ht="15" customHeight="1">
      <c r="B987" t="s">
        <v>2991</v>
      </c>
      <c r="C987" s="1">
        <v>41057.443668981483</v>
      </c>
      <c r="D987" s="4">
        <v>700000</v>
      </c>
      <c r="E987">
        <v>700000</v>
      </c>
      <c r="F987" t="s">
        <v>40</v>
      </c>
      <c r="G987" s="8">
        <f>tblSalaries6[[#This Row],[clean Salary (in local currency)]]*VLOOKUP(tblSalaries6[[#This Row],[Currency]],tblXrate[],2,FALSE)</f>
        <v>12465.541681209797</v>
      </c>
      <c r="H987" t="s">
        <v>1140</v>
      </c>
      <c r="I987" t="s">
        <v>52</v>
      </c>
      <c r="J987" t="s">
        <v>8</v>
      </c>
      <c r="K987" t="str">
        <f>VLOOKUP(tblSalaries6[[#This Row],[Where do you work]],tblCountries[[Actual]:[Mapping]],2,FALSE)</f>
        <v>India</v>
      </c>
      <c r="L987" t="s">
        <v>18</v>
      </c>
      <c r="M987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5 and 10</v>
      </c>
      <c r="N987">
        <v>7</v>
      </c>
    </row>
    <row r="988" spans="2:14" ht="15" customHeight="1">
      <c r="B988" t="s">
        <v>2992</v>
      </c>
      <c r="C988" s="1">
        <v>41057.4455787037</v>
      </c>
      <c r="D988" s="4">
        <v>94000</v>
      </c>
      <c r="E988">
        <v>94000</v>
      </c>
      <c r="F988" t="s">
        <v>82</v>
      </c>
      <c r="G988" s="8">
        <f>tblSalaries6[[#This Row],[clean Salary (in local currency)]]*VLOOKUP(tblSalaries6[[#This Row],[Currency]],tblXrate[],2,FALSE)</f>
        <v>95871.50770184776</v>
      </c>
      <c r="H988" t="s">
        <v>1141</v>
      </c>
      <c r="I988" t="s">
        <v>20</v>
      </c>
      <c r="J988" t="s">
        <v>84</v>
      </c>
      <c r="K988" t="str">
        <f>VLOOKUP(tblSalaries6[[#This Row],[Where do you work]],tblCountries[[Actual]:[Mapping]],2,FALSE)</f>
        <v>Australia</v>
      </c>
      <c r="L988" t="s">
        <v>18</v>
      </c>
      <c r="M988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988">
        <v>14</v>
      </c>
    </row>
    <row r="989" spans="2:14" ht="15" customHeight="1">
      <c r="B989" t="s">
        <v>2993</v>
      </c>
      <c r="C989" s="1">
        <v>41057.445925925924</v>
      </c>
      <c r="D989" s="4">
        <v>170000</v>
      </c>
      <c r="E989">
        <v>170000</v>
      </c>
      <c r="F989" t="s">
        <v>82</v>
      </c>
      <c r="G989" s="8">
        <f>tblSalaries6[[#This Row],[clean Salary (in local currency)]]*VLOOKUP(tblSalaries6[[#This Row],[Currency]],tblXrate[],2,FALSE)</f>
        <v>173384.64158844808</v>
      </c>
      <c r="H989" t="s">
        <v>1142</v>
      </c>
      <c r="I989" t="s">
        <v>356</v>
      </c>
      <c r="J989" t="s">
        <v>84</v>
      </c>
      <c r="K989" t="str">
        <f>VLOOKUP(tblSalaries6[[#This Row],[Where do you work]],tblCountries[[Actual]:[Mapping]],2,FALSE)</f>
        <v>Australia</v>
      </c>
      <c r="L989" t="s">
        <v>18</v>
      </c>
      <c r="M989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5 and 10</v>
      </c>
      <c r="N989">
        <v>8</v>
      </c>
    </row>
    <row r="990" spans="2:14" ht="15" customHeight="1">
      <c r="B990" t="s">
        <v>2994</v>
      </c>
      <c r="C990" s="1">
        <v>41057.466585648152</v>
      </c>
      <c r="D990" s="4">
        <v>650000</v>
      </c>
      <c r="E990">
        <v>650000</v>
      </c>
      <c r="F990" t="s">
        <v>40</v>
      </c>
      <c r="G990" s="8">
        <f>tblSalaries6[[#This Row],[clean Salary (in local currency)]]*VLOOKUP(tblSalaries6[[#This Row],[Currency]],tblXrate[],2,FALSE)</f>
        <v>11575.14584683767</v>
      </c>
      <c r="H990" t="s">
        <v>1143</v>
      </c>
      <c r="I990" t="s">
        <v>52</v>
      </c>
      <c r="J990" t="s">
        <v>8</v>
      </c>
      <c r="K990" t="str">
        <f>VLOOKUP(tblSalaries6[[#This Row],[Where do you work]],tblCountries[[Actual]:[Mapping]],2,FALSE)</f>
        <v>India</v>
      </c>
      <c r="L990" t="s">
        <v>18</v>
      </c>
      <c r="M990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Less than 3</v>
      </c>
      <c r="N990">
        <v>1</v>
      </c>
    </row>
    <row r="991" spans="2:14" ht="15" customHeight="1">
      <c r="B991" t="s">
        <v>2995</v>
      </c>
      <c r="C991" s="1">
        <v>41057.480092592596</v>
      </c>
      <c r="D991" s="4">
        <v>18000</v>
      </c>
      <c r="E991">
        <v>18000</v>
      </c>
      <c r="F991" t="s">
        <v>6</v>
      </c>
      <c r="G991" s="8">
        <f>tblSalaries6[[#This Row],[clean Salary (in local currency)]]*VLOOKUP(tblSalaries6[[#This Row],[Currency]],tblXrate[],2,FALSE)</f>
        <v>18000</v>
      </c>
      <c r="H991" t="s">
        <v>1144</v>
      </c>
      <c r="I991" t="s">
        <v>67</v>
      </c>
      <c r="J991" t="s">
        <v>8</v>
      </c>
      <c r="K991" t="str">
        <f>VLOOKUP(tblSalaries6[[#This Row],[Where do you work]],tblCountries[[Actual]:[Mapping]],2,FALSE)</f>
        <v>India</v>
      </c>
      <c r="L991" t="s">
        <v>13</v>
      </c>
      <c r="M991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5 and 10</v>
      </c>
      <c r="N991">
        <v>8</v>
      </c>
    </row>
    <row r="992" spans="2:14" ht="15" customHeight="1">
      <c r="B992" t="s">
        <v>2996</v>
      </c>
      <c r="C992" s="1">
        <v>41057.481307870374</v>
      </c>
      <c r="D992" s="4" t="s">
        <v>1114</v>
      </c>
      <c r="E992">
        <v>70000</v>
      </c>
      <c r="F992" t="s">
        <v>82</v>
      </c>
      <c r="G992" s="8">
        <f>tblSalaries6[[#This Row],[clean Salary (in local currency)]]*VLOOKUP(tblSalaries6[[#This Row],[Currency]],tblXrate[],2,FALSE)</f>
        <v>71393.675948184507</v>
      </c>
      <c r="H992" t="s">
        <v>139</v>
      </c>
      <c r="I992" t="s">
        <v>4001</v>
      </c>
      <c r="J992" t="s">
        <v>84</v>
      </c>
      <c r="K992" t="str">
        <f>VLOOKUP(tblSalaries6[[#This Row],[Where do you work]],tblCountries[[Actual]:[Mapping]],2,FALSE)</f>
        <v>Australia</v>
      </c>
      <c r="L992" t="s">
        <v>13</v>
      </c>
      <c r="M992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Less than 3</v>
      </c>
      <c r="N992">
        <v>2</v>
      </c>
    </row>
    <row r="993" spans="2:14" ht="15" customHeight="1">
      <c r="B993" t="s">
        <v>2997</v>
      </c>
      <c r="C993" s="1">
        <v>41057.48133101852</v>
      </c>
      <c r="D993" s="4" t="s">
        <v>1145</v>
      </c>
      <c r="E993">
        <v>350000</v>
      </c>
      <c r="F993" t="s">
        <v>40</v>
      </c>
      <c r="G993" s="8">
        <f>tblSalaries6[[#This Row],[clean Salary (in local currency)]]*VLOOKUP(tblSalaries6[[#This Row],[Currency]],tblXrate[],2,FALSE)</f>
        <v>6232.7708406048987</v>
      </c>
      <c r="H993" t="s">
        <v>153</v>
      </c>
      <c r="I993" t="s">
        <v>20</v>
      </c>
      <c r="J993" t="s">
        <v>8</v>
      </c>
      <c r="K993" t="str">
        <f>VLOOKUP(tblSalaries6[[#This Row],[Where do you work]],tblCountries[[Actual]:[Mapping]],2,FALSE)</f>
        <v>India</v>
      </c>
      <c r="L993" t="s">
        <v>9</v>
      </c>
      <c r="M993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Less than 3</v>
      </c>
      <c r="N993">
        <v>2.5</v>
      </c>
    </row>
    <row r="994" spans="2:14" ht="15" customHeight="1">
      <c r="B994" t="s">
        <v>2998</v>
      </c>
      <c r="C994" s="1">
        <v>41057.484224537038</v>
      </c>
      <c r="D994" s="4" t="s">
        <v>1146</v>
      </c>
      <c r="E994">
        <v>240000</v>
      </c>
      <c r="F994" t="s">
        <v>1147</v>
      </c>
      <c r="G994" s="8">
        <f>tblSalaries6[[#This Row],[clean Salary (in local currency)]]*VLOOKUP(tblSalaries6[[#This Row],[Currency]],tblXrate[],2,FALSE)</f>
        <v>1805.7739622442759</v>
      </c>
      <c r="H994" t="s">
        <v>939</v>
      </c>
      <c r="I994" t="s">
        <v>52</v>
      </c>
      <c r="J994" t="s">
        <v>716</v>
      </c>
      <c r="K994" t="str">
        <f>VLOOKUP(tblSalaries6[[#This Row],[Where do you work]],tblCountries[[Actual]:[Mapping]],2,FALSE)</f>
        <v>Sri Lanka</v>
      </c>
      <c r="L994" t="s">
        <v>9</v>
      </c>
      <c r="M994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Less than 3</v>
      </c>
      <c r="N994">
        <v>3</v>
      </c>
    </row>
    <row r="995" spans="2:14" ht="15" customHeight="1">
      <c r="B995" t="s">
        <v>2999</v>
      </c>
      <c r="C995" s="1">
        <v>41057.48542824074</v>
      </c>
      <c r="D995" s="4" t="s">
        <v>1148</v>
      </c>
      <c r="E995">
        <v>640000</v>
      </c>
      <c r="F995" t="s">
        <v>40</v>
      </c>
      <c r="G995" s="8">
        <f>tblSalaries6[[#This Row],[clean Salary (in local currency)]]*VLOOKUP(tblSalaries6[[#This Row],[Currency]],tblXrate[],2,FALSE)</f>
        <v>11397.066679963244</v>
      </c>
      <c r="H995" t="s">
        <v>1149</v>
      </c>
      <c r="I995" t="s">
        <v>20</v>
      </c>
      <c r="J995" t="s">
        <v>8</v>
      </c>
      <c r="K995" t="str">
        <f>VLOOKUP(tblSalaries6[[#This Row],[Where do you work]],tblCountries[[Actual]:[Mapping]],2,FALSE)</f>
        <v>India</v>
      </c>
      <c r="L995" t="s">
        <v>13</v>
      </c>
      <c r="M995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5 and 10</v>
      </c>
      <c r="N995">
        <v>6</v>
      </c>
    </row>
    <row r="996" spans="2:14" ht="15" customHeight="1">
      <c r="B996" t="s">
        <v>3000</v>
      </c>
      <c r="C996" s="1">
        <v>41057.486932870372</v>
      </c>
      <c r="D996" s="4">
        <v>15000</v>
      </c>
      <c r="E996">
        <v>15000</v>
      </c>
      <c r="F996" t="s">
        <v>6</v>
      </c>
      <c r="G996" s="8">
        <f>tblSalaries6[[#This Row],[clean Salary (in local currency)]]*VLOOKUP(tblSalaries6[[#This Row],[Currency]],tblXrate[],2,FALSE)</f>
        <v>15000</v>
      </c>
      <c r="H996" t="s">
        <v>1150</v>
      </c>
      <c r="I996" t="s">
        <v>52</v>
      </c>
      <c r="J996" t="s">
        <v>8</v>
      </c>
      <c r="K996" t="str">
        <f>VLOOKUP(tblSalaries6[[#This Row],[Where do you work]],tblCountries[[Actual]:[Mapping]],2,FALSE)</f>
        <v>India</v>
      </c>
      <c r="L996" t="s">
        <v>9</v>
      </c>
      <c r="M996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3 and 5</v>
      </c>
      <c r="N996">
        <v>4</v>
      </c>
    </row>
    <row r="997" spans="2:14" ht="15" customHeight="1">
      <c r="B997" t="s">
        <v>3001</v>
      </c>
      <c r="C997" s="1">
        <v>41057.499062499999</v>
      </c>
      <c r="D997" s="4" t="s">
        <v>1151</v>
      </c>
      <c r="E997">
        <v>308500</v>
      </c>
      <c r="F997" t="s">
        <v>585</v>
      </c>
      <c r="G997" s="8">
        <f>tblSalaries6[[#This Row],[clean Salary (in local currency)]]*VLOOKUP(tblSalaries6[[#This Row],[Currency]],tblXrate[],2,FALSE)</f>
        <v>37612.869087708088</v>
      </c>
      <c r="H997" t="s">
        <v>1152</v>
      </c>
      <c r="I997" t="s">
        <v>52</v>
      </c>
      <c r="J997" t="s">
        <v>48</v>
      </c>
      <c r="K997" t="str">
        <f>VLOOKUP(tblSalaries6[[#This Row],[Where do you work]],tblCountries[[Actual]:[Mapping]],2,FALSE)</f>
        <v>South Africa</v>
      </c>
      <c r="L997" t="s">
        <v>13</v>
      </c>
      <c r="M997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Less than 3</v>
      </c>
      <c r="N997">
        <v>3</v>
      </c>
    </row>
    <row r="998" spans="2:14" ht="15" customHeight="1">
      <c r="B998" t="s">
        <v>3002</v>
      </c>
      <c r="C998" s="1">
        <v>41057.500162037039</v>
      </c>
      <c r="D998" s="4">
        <v>3.65</v>
      </c>
      <c r="E998">
        <v>365000</v>
      </c>
      <c r="F998" t="s">
        <v>40</v>
      </c>
      <c r="G998" s="8">
        <f>tblSalaries6[[#This Row],[clean Salary (in local currency)]]*VLOOKUP(tblSalaries6[[#This Row],[Currency]],tblXrate[],2,FALSE)</f>
        <v>6499.8895909165376</v>
      </c>
      <c r="H998" t="s">
        <v>1153</v>
      </c>
      <c r="I998" t="s">
        <v>20</v>
      </c>
      <c r="J998" t="s">
        <v>8</v>
      </c>
      <c r="K998" t="str">
        <f>VLOOKUP(tblSalaries6[[#This Row],[Where do you work]],tblCountries[[Actual]:[Mapping]],2,FALSE)</f>
        <v>India</v>
      </c>
      <c r="L998" t="s">
        <v>9</v>
      </c>
      <c r="M998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Less than 3</v>
      </c>
      <c r="N998">
        <v>3</v>
      </c>
    </row>
    <row r="999" spans="2:14" ht="15" customHeight="1">
      <c r="B999" t="s">
        <v>3003</v>
      </c>
      <c r="C999" s="1">
        <v>41057.506678240738</v>
      </c>
      <c r="D999" s="4" t="s">
        <v>1154</v>
      </c>
      <c r="E999">
        <v>20000</v>
      </c>
      <c r="F999" t="s">
        <v>6</v>
      </c>
      <c r="G999" s="8">
        <f>tblSalaries6[[#This Row],[clean Salary (in local currency)]]*VLOOKUP(tblSalaries6[[#This Row],[Currency]],tblXrate[],2,FALSE)</f>
        <v>20000</v>
      </c>
      <c r="H999" t="s">
        <v>1155</v>
      </c>
      <c r="I999" t="s">
        <v>3999</v>
      </c>
      <c r="J999" t="s">
        <v>1156</v>
      </c>
      <c r="K999" t="str">
        <f>VLOOKUP(tblSalaries6[[#This Row],[Where do you work]],tblCountries[[Actual]:[Mapping]],2,FALSE)</f>
        <v>Paraguay</v>
      </c>
      <c r="L999" t="s">
        <v>13</v>
      </c>
      <c r="M999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5 and 10</v>
      </c>
      <c r="N999">
        <v>6</v>
      </c>
    </row>
    <row r="1000" spans="2:14" ht="15" customHeight="1">
      <c r="B1000" t="s">
        <v>3004</v>
      </c>
      <c r="C1000" s="1">
        <v>41057.507048611114</v>
      </c>
      <c r="D1000" s="4">
        <v>7265</v>
      </c>
      <c r="E1000">
        <v>7265</v>
      </c>
      <c r="F1000" t="s">
        <v>6</v>
      </c>
      <c r="G1000" s="8">
        <f>tblSalaries6[[#This Row],[clean Salary (in local currency)]]*VLOOKUP(tblSalaries6[[#This Row],[Currency]],tblXrate[],2,FALSE)</f>
        <v>7265</v>
      </c>
      <c r="H1000" t="s">
        <v>1157</v>
      </c>
      <c r="I1000" t="s">
        <v>279</v>
      </c>
      <c r="J1000" t="s">
        <v>8</v>
      </c>
      <c r="K1000" t="str">
        <f>VLOOKUP(tblSalaries6[[#This Row],[Where do you work]],tblCountries[[Actual]:[Mapping]],2,FALSE)</f>
        <v>India</v>
      </c>
      <c r="L1000" t="s">
        <v>9</v>
      </c>
      <c r="M1000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5 and 10</v>
      </c>
      <c r="N1000">
        <v>6</v>
      </c>
    </row>
    <row r="1001" spans="2:14" ht="15" customHeight="1">
      <c r="B1001" t="s">
        <v>3005</v>
      </c>
      <c r="C1001" s="1">
        <v>41057.511030092595</v>
      </c>
      <c r="D1001" s="4" t="s">
        <v>1158</v>
      </c>
      <c r="E1001">
        <v>92000</v>
      </c>
      <c r="F1001" t="s">
        <v>1159</v>
      </c>
      <c r="G1001" s="8">
        <f>tblSalaries6[[#This Row],[clean Salary (in local currency)]]*VLOOKUP(tblSalaries6[[#This Row],[Currency]],tblXrate[],2,FALSE)</f>
        <v>72571.80269935554</v>
      </c>
      <c r="H1001" t="s">
        <v>642</v>
      </c>
      <c r="I1001" t="s">
        <v>52</v>
      </c>
      <c r="J1001" t="s">
        <v>171</v>
      </c>
      <c r="K1001" t="str">
        <f>VLOOKUP(tblSalaries6[[#This Row],[Where do you work]],tblCountries[[Actual]:[Mapping]],2,FALSE)</f>
        <v>Singapore</v>
      </c>
      <c r="L1001" t="s">
        <v>13</v>
      </c>
      <c r="M1001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1001">
        <v>15</v>
      </c>
    </row>
    <row r="1002" spans="2:14" ht="15" customHeight="1">
      <c r="B1002" t="s">
        <v>3006</v>
      </c>
      <c r="C1002" s="1">
        <v>41057.514444444445</v>
      </c>
      <c r="D1002" s="4" t="s">
        <v>1160</v>
      </c>
      <c r="E1002">
        <v>450000</v>
      </c>
      <c r="F1002" t="s">
        <v>40</v>
      </c>
      <c r="G1002" s="8">
        <f>tblSalaries6[[#This Row],[clean Salary (in local currency)]]*VLOOKUP(tblSalaries6[[#This Row],[Currency]],tblXrate[],2,FALSE)</f>
        <v>8013.5625093491553</v>
      </c>
      <c r="H1002" t="s">
        <v>804</v>
      </c>
      <c r="I1002" t="s">
        <v>52</v>
      </c>
      <c r="J1002" t="s">
        <v>8</v>
      </c>
      <c r="K1002" t="str">
        <f>VLOOKUP(tblSalaries6[[#This Row],[Where do you work]],tblCountries[[Actual]:[Mapping]],2,FALSE)</f>
        <v>India</v>
      </c>
      <c r="L1002" t="s">
        <v>13</v>
      </c>
      <c r="M1002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1002">
        <v>15</v>
      </c>
    </row>
    <row r="1003" spans="2:14" ht="15" customHeight="1">
      <c r="B1003" t="s">
        <v>3007</v>
      </c>
      <c r="C1003" s="1">
        <v>41057.518067129633</v>
      </c>
      <c r="D1003" s="4" t="s">
        <v>1161</v>
      </c>
      <c r="E1003">
        <v>570000</v>
      </c>
      <c r="F1003" t="s">
        <v>40</v>
      </c>
      <c r="G1003" s="8">
        <f>tblSalaries6[[#This Row],[clean Salary (in local currency)]]*VLOOKUP(tblSalaries6[[#This Row],[Currency]],tblXrate[],2,FALSE)</f>
        <v>10150.512511842264</v>
      </c>
      <c r="H1003" t="s">
        <v>1162</v>
      </c>
      <c r="I1003" t="s">
        <v>20</v>
      </c>
      <c r="J1003" t="s">
        <v>8</v>
      </c>
      <c r="K1003" t="str">
        <f>VLOOKUP(tblSalaries6[[#This Row],[Where do you work]],tblCountries[[Actual]:[Mapping]],2,FALSE)</f>
        <v>India</v>
      </c>
      <c r="L1003" t="s">
        <v>9</v>
      </c>
      <c r="M1003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5 and 10</v>
      </c>
      <c r="N1003">
        <v>5</v>
      </c>
    </row>
    <row r="1004" spans="2:14" ht="15" customHeight="1">
      <c r="B1004" t="s">
        <v>3008</v>
      </c>
      <c r="C1004" s="1">
        <v>41057.518541666665</v>
      </c>
      <c r="D1004" s="4">
        <v>65000</v>
      </c>
      <c r="E1004">
        <v>65000</v>
      </c>
      <c r="F1004" t="s">
        <v>6</v>
      </c>
      <c r="G1004" s="8">
        <f>tblSalaries6[[#This Row],[clean Salary (in local currency)]]*VLOOKUP(tblSalaries6[[#This Row],[Currency]],tblXrate[],2,FALSE)</f>
        <v>65000</v>
      </c>
      <c r="H1004" t="s">
        <v>488</v>
      </c>
      <c r="I1004" t="s">
        <v>488</v>
      </c>
      <c r="J1004" t="s">
        <v>15</v>
      </c>
      <c r="K1004" t="str">
        <f>VLOOKUP(tblSalaries6[[#This Row],[Where do you work]],tblCountries[[Actual]:[Mapping]],2,FALSE)</f>
        <v>USA</v>
      </c>
      <c r="L1004" t="s">
        <v>9</v>
      </c>
      <c r="M1004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5 and 10</v>
      </c>
      <c r="N1004">
        <v>9</v>
      </c>
    </row>
    <row r="1005" spans="2:14" ht="15" customHeight="1">
      <c r="B1005" t="s">
        <v>3009</v>
      </c>
      <c r="C1005" s="1">
        <v>41057.522361111114</v>
      </c>
      <c r="D1005" s="4">
        <v>300000</v>
      </c>
      <c r="E1005">
        <v>300000</v>
      </c>
      <c r="F1005" t="s">
        <v>32</v>
      </c>
      <c r="G1005" s="8">
        <f>tblSalaries6[[#This Row],[clean Salary (in local currency)]]*VLOOKUP(tblSalaries6[[#This Row],[Currency]],tblXrate[],2,FALSE)</f>
        <v>3184.2266150397395</v>
      </c>
      <c r="H1005" t="s">
        <v>897</v>
      </c>
      <c r="I1005" t="s">
        <v>52</v>
      </c>
      <c r="J1005" t="s">
        <v>17</v>
      </c>
      <c r="K1005" t="str">
        <f>VLOOKUP(tblSalaries6[[#This Row],[Where do you work]],tblCountries[[Actual]:[Mapping]],2,FALSE)</f>
        <v>Pakistan</v>
      </c>
      <c r="L1005" t="s">
        <v>9</v>
      </c>
      <c r="M1005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3 and 5</v>
      </c>
      <c r="N1005">
        <v>4</v>
      </c>
    </row>
    <row r="1006" spans="2:14" ht="15" customHeight="1">
      <c r="B1006" t="s">
        <v>3010</v>
      </c>
      <c r="C1006" s="1">
        <v>41057.524745370371</v>
      </c>
      <c r="D1006" s="4" t="s">
        <v>1163</v>
      </c>
      <c r="E1006">
        <v>612000</v>
      </c>
      <c r="F1006" t="s">
        <v>40</v>
      </c>
      <c r="G1006" s="8">
        <f>tblSalaries6[[#This Row],[clean Salary (in local currency)]]*VLOOKUP(tblSalaries6[[#This Row],[Currency]],tblXrate[],2,FALSE)</f>
        <v>10898.445012714852</v>
      </c>
      <c r="H1006" t="s">
        <v>1164</v>
      </c>
      <c r="I1006" t="s">
        <v>52</v>
      </c>
      <c r="J1006" t="s">
        <v>8</v>
      </c>
      <c r="K1006" t="str">
        <f>VLOOKUP(tblSalaries6[[#This Row],[Where do you work]],tblCountries[[Actual]:[Mapping]],2,FALSE)</f>
        <v>India</v>
      </c>
      <c r="L1006" t="s">
        <v>18</v>
      </c>
      <c r="M1006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1006">
        <v>13</v>
      </c>
    </row>
    <row r="1007" spans="2:14" ht="15" customHeight="1">
      <c r="B1007" t="s">
        <v>3011</v>
      </c>
      <c r="C1007" s="1">
        <v>41057.528078703705</v>
      </c>
      <c r="D1007" s="4">
        <v>900</v>
      </c>
      <c r="E1007">
        <v>10800</v>
      </c>
      <c r="F1007" t="s">
        <v>6</v>
      </c>
      <c r="G1007" s="8">
        <f>tblSalaries6[[#This Row],[clean Salary (in local currency)]]*VLOOKUP(tblSalaries6[[#This Row],[Currency]],tblXrate[],2,FALSE)</f>
        <v>10800</v>
      </c>
      <c r="H1007" t="s">
        <v>1165</v>
      </c>
      <c r="I1007" t="s">
        <v>52</v>
      </c>
      <c r="J1007" t="s">
        <v>17</v>
      </c>
      <c r="K1007" t="str">
        <f>VLOOKUP(tblSalaries6[[#This Row],[Where do you work]],tblCountries[[Actual]:[Mapping]],2,FALSE)</f>
        <v>Pakistan</v>
      </c>
      <c r="L1007" t="s">
        <v>13</v>
      </c>
      <c r="M1007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5 and 10</v>
      </c>
      <c r="N1007">
        <v>5</v>
      </c>
    </row>
    <row r="1008" spans="2:14" ht="15" customHeight="1">
      <c r="B1008" t="s">
        <v>3012</v>
      </c>
      <c r="C1008" s="1">
        <v>41057.532870370371</v>
      </c>
      <c r="D1008" s="4">
        <v>120000</v>
      </c>
      <c r="E1008">
        <v>120000</v>
      </c>
      <c r="F1008" t="s">
        <v>40</v>
      </c>
      <c r="G1008" s="8">
        <f>tblSalaries6[[#This Row],[clean Salary (in local currency)]]*VLOOKUP(tblSalaries6[[#This Row],[Currency]],tblXrate[],2,FALSE)</f>
        <v>2136.9500024931081</v>
      </c>
      <c r="H1008" t="s">
        <v>1166</v>
      </c>
      <c r="I1008" t="s">
        <v>20</v>
      </c>
      <c r="J1008" t="s">
        <v>8</v>
      </c>
      <c r="K1008" t="str">
        <f>VLOOKUP(tblSalaries6[[#This Row],[Where do you work]],tblCountries[[Actual]:[Mapping]],2,FALSE)</f>
        <v>India</v>
      </c>
      <c r="L1008" t="s">
        <v>18</v>
      </c>
      <c r="M1008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3 and 5</v>
      </c>
      <c r="N1008">
        <v>3.5</v>
      </c>
    </row>
    <row r="1009" spans="2:14" ht="15" customHeight="1">
      <c r="B1009" t="s">
        <v>3013</v>
      </c>
      <c r="C1009" s="1">
        <v>41057.536030092589</v>
      </c>
      <c r="D1009" s="4">
        <v>45000</v>
      </c>
      <c r="E1009">
        <v>45000</v>
      </c>
      <c r="F1009" t="s">
        <v>6</v>
      </c>
      <c r="G1009" s="8">
        <f>tblSalaries6[[#This Row],[clean Salary (in local currency)]]*VLOOKUP(tblSalaries6[[#This Row],[Currency]],tblXrate[],2,FALSE)</f>
        <v>45000</v>
      </c>
      <c r="H1009" t="s">
        <v>279</v>
      </c>
      <c r="I1009" t="s">
        <v>279</v>
      </c>
      <c r="J1009" t="s">
        <v>1167</v>
      </c>
      <c r="K1009" t="str">
        <f>VLOOKUP(tblSalaries6[[#This Row],[Where do you work]],tblCountries[[Actual]:[Mapping]],2,FALSE)</f>
        <v>Singapore</v>
      </c>
      <c r="L1009" t="s">
        <v>18</v>
      </c>
      <c r="M1009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3 and 5</v>
      </c>
      <c r="N1009">
        <v>4</v>
      </c>
    </row>
    <row r="1010" spans="2:14" ht="15" customHeight="1">
      <c r="B1010" t="s">
        <v>3014</v>
      </c>
      <c r="C1010" s="1">
        <v>41057.539733796293</v>
      </c>
      <c r="D1010" s="4" t="s">
        <v>1168</v>
      </c>
      <c r="E1010">
        <v>400000</v>
      </c>
      <c r="F1010" t="s">
        <v>40</v>
      </c>
      <c r="G1010" s="8">
        <f>tblSalaries6[[#This Row],[clean Salary (in local currency)]]*VLOOKUP(tblSalaries6[[#This Row],[Currency]],tblXrate[],2,FALSE)</f>
        <v>7123.1666749770275</v>
      </c>
      <c r="H1010" t="s">
        <v>929</v>
      </c>
      <c r="I1010" t="s">
        <v>52</v>
      </c>
      <c r="J1010" t="s">
        <v>8</v>
      </c>
      <c r="K1010" t="str">
        <f>VLOOKUP(tblSalaries6[[#This Row],[Where do you work]],tblCountries[[Actual]:[Mapping]],2,FALSE)</f>
        <v>India</v>
      </c>
      <c r="L1010" t="s">
        <v>18</v>
      </c>
      <c r="M1010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5 and 10</v>
      </c>
      <c r="N1010">
        <v>5</v>
      </c>
    </row>
    <row r="1011" spans="2:14" ht="15" customHeight="1">
      <c r="B1011" t="s">
        <v>3015</v>
      </c>
      <c r="C1011" s="1">
        <v>41057.54078703704</v>
      </c>
      <c r="D1011" s="4" t="s">
        <v>1169</v>
      </c>
      <c r="E1011">
        <v>300000</v>
      </c>
      <c r="F1011" t="s">
        <v>40</v>
      </c>
      <c r="G1011" s="8">
        <f>tblSalaries6[[#This Row],[clean Salary (in local currency)]]*VLOOKUP(tblSalaries6[[#This Row],[Currency]],tblXrate[],2,FALSE)</f>
        <v>5342.3750062327708</v>
      </c>
      <c r="H1011" t="s">
        <v>1170</v>
      </c>
      <c r="I1011" t="s">
        <v>310</v>
      </c>
      <c r="J1011" t="s">
        <v>8</v>
      </c>
      <c r="K1011" t="str">
        <f>VLOOKUP(tblSalaries6[[#This Row],[Where do you work]],tblCountries[[Actual]:[Mapping]],2,FALSE)</f>
        <v>India</v>
      </c>
      <c r="L1011" t="s">
        <v>18</v>
      </c>
      <c r="M1011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5 and 10</v>
      </c>
      <c r="N1011">
        <v>5</v>
      </c>
    </row>
    <row r="1012" spans="2:14" ht="15" customHeight="1">
      <c r="B1012" t="s">
        <v>3016</v>
      </c>
      <c r="C1012" s="1">
        <v>41057.541655092595</v>
      </c>
      <c r="D1012" s="4">
        <v>18000</v>
      </c>
      <c r="E1012">
        <v>18000</v>
      </c>
      <c r="F1012" t="s">
        <v>6</v>
      </c>
      <c r="G1012" s="8">
        <f>tblSalaries6[[#This Row],[clean Salary (in local currency)]]*VLOOKUP(tblSalaries6[[#This Row],[Currency]],tblXrate[],2,FALSE)</f>
        <v>18000</v>
      </c>
      <c r="H1012" t="s">
        <v>1171</v>
      </c>
      <c r="I1012" t="s">
        <v>52</v>
      </c>
      <c r="J1012" t="s">
        <v>8</v>
      </c>
      <c r="K1012" t="str">
        <f>VLOOKUP(tblSalaries6[[#This Row],[Where do you work]],tblCountries[[Actual]:[Mapping]],2,FALSE)</f>
        <v>India</v>
      </c>
      <c r="L1012" t="s">
        <v>18</v>
      </c>
      <c r="M1012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3 and 5</v>
      </c>
      <c r="N1012">
        <v>4.5999999999999996</v>
      </c>
    </row>
    <row r="1013" spans="2:14" ht="15" customHeight="1">
      <c r="B1013" t="s">
        <v>3017</v>
      </c>
      <c r="C1013" s="1">
        <v>41057.542847222219</v>
      </c>
      <c r="D1013" s="4" t="s">
        <v>1172</v>
      </c>
      <c r="E1013">
        <v>456000</v>
      </c>
      <c r="F1013" t="s">
        <v>32</v>
      </c>
      <c r="G1013" s="8">
        <f>tblSalaries6[[#This Row],[clean Salary (in local currency)]]*VLOOKUP(tblSalaries6[[#This Row],[Currency]],tblXrate[],2,FALSE)</f>
        <v>4840.0244548604041</v>
      </c>
      <c r="H1013" t="s">
        <v>1173</v>
      </c>
      <c r="I1013" t="s">
        <v>52</v>
      </c>
      <c r="J1013" t="s">
        <v>17</v>
      </c>
      <c r="K1013" t="str">
        <f>VLOOKUP(tblSalaries6[[#This Row],[Where do you work]],tblCountries[[Actual]:[Mapping]],2,FALSE)</f>
        <v>Pakistan</v>
      </c>
      <c r="L1013" t="s">
        <v>9</v>
      </c>
      <c r="M1013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Less than 3</v>
      </c>
      <c r="N1013">
        <v>2</v>
      </c>
    </row>
    <row r="1014" spans="2:14" ht="15" customHeight="1">
      <c r="B1014" t="s">
        <v>3018</v>
      </c>
      <c r="C1014" s="1">
        <v>41057.543703703705</v>
      </c>
      <c r="D1014" s="4" t="s">
        <v>1174</v>
      </c>
      <c r="E1014">
        <v>420000</v>
      </c>
      <c r="F1014" t="s">
        <v>40</v>
      </c>
      <c r="G1014" s="8">
        <f>tblSalaries6[[#This Row],[clean Salary (in local currency)]]*VLOOKUP(tblSalaries6[[#This Row],[Currency]],tblXrate[],2,FALSE)</f>
        <v>7479.3250087258784</v>
      </c>
      <c r="H1014" t="s">
        <v>20</v>
      </c>
      <c r="I1014" t="s">
        <v>20</v>
      </c>
      <c r="J1014" t="s">
        <v>8</v>
      </c>
      <c r="K1014" t="str">
        <f>VLOOKUP(tblSalaries6[[#This Row],[Where do you work]],tblCountries[[Actual]:[Mapping]],2,FALSE)</f>
        <v>India</v>
      </c>
      <c r="L1014" t="s">
        <v>18</v>
      </c>
      <c r="M1014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1014">
        <v>10</v>
      </c>
    </row>
    <row r="1015" spans="2:14" ht="15" customHeight="1">
      <c r="B1015" t="s">
        <v>3019</v>
      </c>
      <c r="C1015" s="1">
        <v>41057.545590277776</v>
      </c>
      <c r="D1015" s="4">
        <v>210000</v>
      </c>
      <c r="E1015">
        <v>210000</v>
      </c>
      <c r="F1015" t="s">
        <v>40</v>
      </c>
      <c r="G1015" s="8">
        <f>tblSalaries6[[#This Row],[clean Salary (in local currency)]]*VLOOKUP(tblSalaries6[[#This Row],[Currency]],tblXrate[],2,FALSE)</f>
        <v>3739.6625043629392</v>
      </c>
      <c r="H1015" t="s">
        <v>801</v>
      </c>
      <c r="I1015" t="s">
        <v>3999</v>
      </c>
      <c r="J1015" t="s">
        <v>8</v>
      </c>
      <c r="K1015" t="str">
        <f>VLOOKUP(tblSalaries6[[#This Row],[Where do you work]],tblCountries[[Actual]:[Mapping]],2,FALSE)</f>
        <v>India</v>
      </c>
      <c r="L1015" t="s">
        <v>13</v>
      </c>
      <c r="M1015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3 and 5</v>
      </c>
      <c r="N1015">
        <v>3.5</v>
      </c>
    </row>
    <row r="1016" spans="2:14" ht="15" customHeight="1">
      <c r="B1016" t="s">
        <v>3020</v>
      </c>
      <c r="C1016" s="1">
        <v>41057.546261574076</v>
      </c>
      <c r="D1016" s="4">
        <v>3500</v>
      </c>
      <c r="E1016">
        <v>42000</v>
      </c>
      <c r="F1016" t="s">
        <v>6</v>
      </c>
      <c r="G1016" s="8">
        <f>tblSalaries6[[#This Row],[clean Salary (in local currency)]]*VLOOKUP(tblSalaries6[[#This Row],[Currency]],tblXrate[],2,FALSE)</f>
        <v>42000</v>
      </c>
      <c r="H1016" t="s">
        <v>1175</v>
      </c>
      <c r="I1016" t="s">
        <v>52</v>
      </c>
      <c r="J1016" t="s">
        <v>1176</v>
      </c>
      <c r="K1016" t="str">
        <f>VLOOKUP(tblSalaries6[[#This Row],[Where do you work]],tblCountries[[Actual]:[Mapping]],2,FALSE)</f>
        <v>Kuwait</v>
      </c>
      <c r="L1016" t="s">
        <v>13</v>
      </c>
      <c r="M1016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5 and 10</v>
      </c>
      <c r="N1016">
        <v>5</v>
      </c>
    </row>
    <row r="1017" spans="2:14" ht="15" customHeight="1">
      <c r="B1017" t="s">
        <v>3021</v>
      </c>
      <c r="C1017" s="1">
        <v>41057.548634259256</v>
      </c>
      <c r="D1017" s="4">
        <v>28000</v>
      </c>
      <c r="E1017">
        <v>28000</v>
      </c>
      <c r="F1017" t="s">
        <v>6</v>
      </c>
      <c r="G1017" s="8">
        <f>tblSalaries6[[#This Row],[clean Salary (in local currency)]]*VLOOKUP(tblSalaries6[[#This Row],[Currency]],tblXrate[],2,FALSE)</f>
        <v>28000</v>
      </c>
      <c r="H1017" t="s">
        <v>1082</v>
      </c>
      <c r="I1017" t="s">
        <v>3999</v>
      </c>
      <c r="J1017" t="s">
        <v>8</v>
      </c>
      <c r="K1017" t="str">
        <f>VLOOKUP(tblSalaries6[[#This Row],[Where do you work]],tblCountries[[Actual]:[Mapping]],2,FALSE)</f>
        <v>India</v>
      </c>
      <c r="L1017" t="s">
        <v>18</v>
      </c>
      <c r="M1017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Less than 3</v>
      </c>
      <c r="N1017">
        <v>3</v>
      </c>
    </row>
    <row r="1018" spans="2:14" ht="15" customHeight="1">
      <c r="B1018" t="s">
        <v>3022</v>
      </c>
      <c r="C1018" s="1">
        <v>41057.549791666665</v>
      </c>
      <c r="D1018" s="4">
        <v>6000</v>
      </c>
      <c r="E1018">
        <v>6000</v>
      </c>
      <c r="F1018" t="s">
        <v>6</v>
      </c>
      <c r="G1018" s="8">
        <f>tblSalaries6[[#This Row],[clean Salary (in local currency)]]*VLOOKUP(tblSalaries6[[#This Row],[Currency]],tblXrate[],2,FALSE)</f>
        <v>6000</v>
      </c>
      <c r="H1018" t="s">
        <v>52</v>
      </c>
      <c r="I1018" t="s">
        <v>52</v>
      </c>
      <c r="J1018" t="s">
        <v>8</v>
      </c>
      <c r="K1018" t="str">
        <f>VLOOKUP(tblSalaries6[[#This Row],[Where do you work]],tblCountries[[Actual]:[Mapping]],2,FALSE)</f>
        <v>India</v>
      </c>
      <c r="L1018" t="s">
        <v>9</v>
      </c>
      <c r="M1018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5 and 10</v>
      </c>
      <c r="N1018">
        <v>5</v>
      </c>
    </row>
    <row r="1019" spans="2:14" ht="15" customHeight="1">
      <c r="B1019" t="s">
        <v>3023</v>
      </c>
      <c r="C1019" s="1">
        <v>41057.559976851851</v>
      </c>
      <c r="D1019" s="4">
        <v>55</v>
      </c>
      <c r="E1019">
        <v>55000</v>
      </c>
      <c r="F1019" t="s">
        <v>670</v>
      </c>
      <c r="G1019" s="8">
        <f>tblSalaries6[[#This Row],[clean Salary (in local currency)]]*VLOOKUP(tblSalaries6[[#This Row],[Currency]],tblXrate[],2,FALSE)</f>
        <v>43867.345148271634</v>
      </c>
      <c r="H1019" t="s">
        <v>14</v>
      </c>
      <c r="I1019" t="s">
        <v>20</v>
      </c>
      <c r="J1019" t="s">
        <v>672</v>
      </c>
      <c r="K1019" t="str">
        <f>VLOOKUP(tblSalaries6[[#This Row],[Where do you work]],tblCountries[[Actual]:[Mapping]],2,FALSE)</f>
        <v>New Zealand</v>
      </c>
      <c r="L1019" t="s">
        <v>13</v>
      </c>
      <c r="M1019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1019">
        <v>10</v>
      </c>
    </row>
    <row r="1020" spans="2:14" ht="15" customHeight="1">
      <c r="B1020" t="s">
        <v>3024</v>
      </c>
      <c r="C1020" s="1">
        <v>41057.560949074075</v>
      </c>
      <c r="D1020" s="4" t="s">
        <v>1177</v>
      </c>
      <c r="E1020">
        <v>1000000</v>
      </c>
      <c r="F1020" t="s">
        <v>40</v>
      </c>
      <c r="G1020" s="8">
        <f>tblSalaries6[[#This Row],[clean Salary (in local currency)]]*VLOOKUP(tblSalaries6[[#This Row],[Currency]],tblXrate[],2,FALSE)</f>
        <v>17807.916687442568</v>
      </c>
      <c r="H1020" t="s">
        <v>1178</v>
      </c>
      <c r="I1020" t="s">
        <v>20</v>
      </c>
      <c r="J1020" t="s">
        <v>8</v>
      </c>
      <c r="K1020" t="str">
        <f>VLOOKUP(tblSalaries6[[#This Row],[Where do you work]],tblCountries[[Actual]:[Mapping]],2,FALSE)</f>
        <v>India</v>
      </c>
      <c r="L1020" t="s">
        <v>25</v>
      </c>
      <c r="M1020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1020">
        <v>25</v>
      </c>
    </row>
    <row r="1021" spans="2:14" ht="15" customHeight="1">
      <c r="B1021" t="s">
        <v>3025</v>
      </c>
      <c r="C1021" s="1">
        <v>41057.567476851851</v>
      </c>
      <c r="D1021" s="4">
        <v>600000</v>
      </c>
      <c r="E1021">
        <v>600000</v>
      </c>
      <c r="F1021" t="s">
        <v>40</v>
      </c>
      <c r="G1021" s="8">
        <f>tblSalaries6[[#This Row],[clean Salary (in local currency)]]*VLOOKUP(tblSalaries6[[#This Row],[Currency]],tblXrate[],2,FALSE)</f>
        <v>10684.750012465542</v>
      </c>
      <c r="H1021" t="s">
        <v>207</v>
      </c>
      <c r="I1021" t="s">
        <v>20</v>
      </c>
      <c r="J1021" t="s">
        <v>8</v>
      </c>
      <c r="K1021" t="str">
        <f>VLOOKUP(tblSalaries6[[#This Row],[Where do you work]],tblCountries[[Actual]:[Mapping]],2,FALSE)</f>
        <v>India</v>
      </c>
      <c r="L1021" t="s">
        <v>13</v>
      </c>
      <c r="M1021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1021">
        <v>12</v>
      </c>
    </row>
    <row r="1022" spans="2:14" ht="15" customHeight="1">
      <c r="B1022" t="s">
        <v>3026</v>
      </c>
      <c r="C1022" s="1">
        <v>41057.570115740738</v>
      </c>
      <c r="D1022" s="4" t="s">
        <v>1179</v>
      </c>
      <c r="E1022">
        <v>60000</v>
      </c>
      <c r="F1022" t="s">
        <v>6</v>
      </c>
      <c r="G1022" s="8">
        <f>tblSalaries6[[#This Row],[clean Salary (in local currency)]]*VLOOKUP(tblSalaries6[[#This Row],[Currency]],tblXrate[],2,FALSE)</f>
        <v>60000</v>
      </c>
      <c r="H1022" t="s">
        <v>1180</v>
      </c>
      <c r="I1022" t="s">
        <v>356</v>
      </c>
      <c r="J1022" t="s">
        <v>515</v>
      </c>
      <c r="K1022" t="str">
        <f>VLOOKUP(tblSalaries6[[#This Row],[Where do you work]],tblCountries[[Actual]:[Mapping]],2,FALSE)</f>
        <v>Finland</v>
      </c>
      <c r="L1022" t="s">
        <v>13</v>
      </c>
      <c r="M1022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5 and 10</v>
      </c>
      <c r="N1022">
        <v>5</v>
      </c>
    </row>
    <row r="1023" spans="2:14" ht="15" customHeight="1">
      <c r="B1023" t="s">
        <v>3027</v>
      </c>
      <c r="C1023" s="1">
        <v>41057.570520833331</v>
      </c>
      <c r="D1023" s="4">
        <v>476000</v>
      </c>
      <c r="E1023">
        <v>476000</v>
      </c>
      <c r="F1023" t="s">
        <v>40</v>
      </c>
      <c r="G1023" s="8">
        <f>tblSalaries6[[#This Row],[clean Salary (in local currency)]]*VLOOKUP(tblSalaries6[[#This Row],[Currency]],tblXrate[],2,FALSE)</f>
        <v>8476.5683432226633</v>
      </c>
      <c r="H1023" t="s">
        <v>1181</v>
      </c>
      <c r="I1023" t="s">
        <v>3999</v>
      </c>
      <c r="J1023" t="s">
        <v>8</v>
      </c>
      <c r="K1023" t="str">
        <f>VLOOKUP(tblSalaries6[[#This Row],[Where do you work]],tblCountries[[Actual]:[Mapping]],2,FALSE)</f>
        <v>India</v>
      </c>
      <c r="L1023" t="s">
        <v>9</v>
      </c>
      <c r="M1023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5 and 10</v>
      </c>
      <c r="N1023">
        <v>8</v>
      </c>
    </row>
    <row r="1024" spans="2:14" ht="15" customHeight="1">
      <c r="B1024" t="s">
        <v>3028</v>
      </c>
      <c r="C1024" s="1">
        <v>41057.570972222224</v>
      </c>
      <c r="D1024" s="4">
        <v>725</v>
      </c>
      <c r="E1024">
        <v>8700</v>
      </c>
      <c r="F1024" t="s">
        <v>6</v>
      </c>
      <c r="G1024" s="8">
        <f>tblSalaries6[[#This Row],[clean Salary (in local currency)]]*VLOOKUP(tblSalaries6[[#This Row],[Currency]],tblXrate[],2,FALSE)</f>
        <v>8700</v>
      </c>
      <c r="H1024" t="s">
        <v>1182</v>
      </c>
      <c r="I1024" t="s">
        <v>488</v>
      </c>
      <c r="J1024" t="s">
        <v>8</v>
      </c>
      <c r="K1024" t="str">
        <f>VLOOKUP(tblSalaries6[[#This Row],[Where do you work]],tblCountries[[Actual]:[Mapping]],2,FALSE)</f>
        <v>India</v>
      </c>
      <c r="L1024" t="s">
        <v>18</v>
      </c>
      <c r="M1024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5 and 10</v>
      </c>
      <c r="N1024">
        <v>7</v>
      </c>
    </row>
    <row r="1025" spans="2:14" ht="15" customHeight="1">
      <c r="B1025" t="s">
        <v>3029</v>
      </c>
      <c r="C1025" s="1">
        <v>41057.571238425924</v>
      </c>
      <c r="D1025" s="4" t="s">
        <v>1183</v>
      </c>
      <c r="E1025">
        <v>200000</v>
      </c>
      <c r="F1025" t="s">
        <v>40</v>
      </c>
      <c r="G1025" s="8">
        <f>tblSalaries6[[#This Row],[clean Salary (in local currency)]]*VLOOKUP(tblSalaries6[[#This Row],[Currency]],tblXrate[],2,FALSE)</f>
        <v>3561.5833374885137</v>
      </c>
      <c r="H1025" t="s">
        <v>1184</v>
      </c>
      <c r="I1025" t="s">
        <v>52</v>
      </c>
      <c r="J1025" t="s">
        <v>8</v>
      </c>
      <c r="K1025" t="str">
        <f>VLOOKUP(tblSalaries6[[#This Row],[Where do you work]],tblCountries[[Actual]:[Mapping]],2,FALSE)</f>
        <v>India</v>
      </c>
      <c r="L1025" t="s">
        <v>13</v>
      </c>
      <c r="M1025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5 and 10</v>
      </c>
      <c r="N1025">
        <v>8</v>
      </c>
    </row>
    <row r="1026" spans="2:14" ht="15" customHeight="1">
      <c r="B1026" t="s">
        <v>3030</v>
      </c>
      <c r="C1026" s="1">
        <v>41057.571539351855</v>
      </c>
      <c r="D1026" s="4">
        <v>1.8</v>
      </c>
      <c r="E1026">
        <v>180000</v>
      </c>
      <c r="F1026" t="s">
        <v>40</v>
      </c>
      <c r="G1026" s="8">
        <f>tblSalaries6[[#This Row],[clean Salary (in local currency)]]*VLOOKUP(tblSalaries6[[#This Row],[Currency]],tblXrate[],2,FALSE)</f>
        <v>3205.4250037396623</v>
      </c>
      <c r="H1026" t="s">
        <v>429</v>
      </c>
      <c r="I1026" t="s">
        <v>3999</v>
      </c>
      <c r="J1026" t="s">
        <v>8</v>
      </c>
      <c r="K1026" t="str">
        <f>VLOOKUP(tblSalaries6[[#This Row],[Where do you work]],tblCountries[[Actual]:[Mapping]],2,FALSE)</f>
        <v>India</v>
      </c>
      <c r="L1026" t="s">
        <v>13</v>
      </c>
      <c r="M1026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3 and 5</v>
      </c>
      <c r="N1026">
        <v>4</v>
      </c>
    </row>
    <row r="1027" spans="2:14" ht="15" customHeight="1">
      <c r="B1027" t="s">
        <v>3031</v>
      </c>
      <c r="C1027" s="1">
        <v>41057.573807870373</v>
      </c>
      <c r="D1027" s="4">
        <v>252000</v>
      </c>
      <c r="E1027">
        <v>252000</v>
      </c>
      <c r="F1027" t="s">
        <v>40</v>
      </c>
      <c r="G1027" s="8">
        <f>tblSalaries6[[#This Row],[clean Salary (in local currency)]]*VLOOKUP(tblSalaries6[[#This Row],[Currency]],tblXrate[],2,FALSE)</f>
        <v>4487.5950052355274</v>
      </c>
      <c r="H1027" t="s">
        <v>1185</v>
      </c>
      <c r="I1027" t="s">
        <v>310</v>
      </c>
      <c r="J1027" t="s">
        <v>8</v>
      </c>
      <c r="K1027" t="str">
        <f>VLOOKUP(tblSalaries6[[#This Row],[Where do you work]],tblCountries[[Actual]:[Mapping]],2,FALSE)</f>
        <v>India</v>
      </c>
      <c r="L1027" t="s">
        <v>25</v>
      </c>
      <c r="M1027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5 and 10</v>
      </c>
      <c r="N1027">
        <v>5</v>
      </c>
    </row>
    <row r="1028" spans="2:14" ht="15" customHeight="1">
      <c r="B1028" t="s">
        <v>3032</v>
      </c>
      <c r="C1028" s="1">
        <v>41057.579826388886</v>
      </c>
      <c r="D1028" s="4" t="s">
        <v>1186</v>
      </c>
      <c r="E1028">
        <v>700000</v>
      </c>
      <c r="F1028" t="s">
        <v>40</v>
      </c>
      <c r="G1028" s="8">
        <f>tblSalaries6[[#This Row],[clean Salary (in local currency)]]*VLOOKUP(tblSalaries6[[#This Row],[Currency]],tblXrate[],2,FALSE)</f>
        <v>12465.541681209797</v>
      </c>
      <c r="H1028" t="s">
        <v>503</v>
      </c>
      <c r="I1028" t="s">
        <v>20</v>
      </c>
      <c r="J1028" t="s">
        <v>8</v>
      </c>
      <c r="K1028" t="str">
        <f>VLOOKUP(tblSalaries6[[#This Row],[Where do you work]],tblCountries[[Actual]:[Mapping]],2,FALSE)</f>
        <v>India</v>
      </c>
      <c r="L1028" t="s">
        <v>9</v>
      </c>
      <c r="M1028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5 and 10</v>
      </c>
      <c r="N1028">
        <v>5</v>
      </c>
    </row>
    <row r="1029" spans="2:14" ht="15" customHeight="1">
      <c r="B1029" t="s">
        <v>3033</v>
      </c>
      <c r="C1029" s="1">
        <v>41057.583981481483</v>
      </c>
      <c r="D1029" s="4">
        <v>194</v>
      </c>
      <c r="E1029">
        <v>2400</v>
      </c>
      <c r="F1029" t="s">
        <v>6</v>
      </c>
      <c r="G1029" s="8">
        <f>tblSalaries6[[#This Row],[clean Salary (in local currency)]]*VLOOKUP(tblSalaries6[[#This Row],[Currency]],tblXrate[],2,FALSE)</f>
        <v>2400</v>
      </c>
      <c r="H1029" t="s">
        <v>757</v>
      </c>
      <c r="I1029" t="s">
        <v>310</v>
      </c>
      <c r="J1029" t="s">
        <v>17</v>
      </c>
      <c r="K1029" t="str">
        <f>VLOOKUP(tblSalaries6[[#This Row],[Where do you work]],tblCountries[[Actual]:[Mapping]],2,FALSE)</f>
        <v>Pakistan</v>
      </c>
      <c r="L1029" t="s">
        <v>18</v>
      </c>
      <c r="M1029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1029">
        <v>15</v>
      </c>
    </row>
    <row r="1030" spans="2:14" ht="15" customHeight="1">
      <c r="B1030" t="s">
        <v>3034</v>
      </c>
      <c r="C1030" s="1">
        <v>41057.591365740744</v>
      </c>
      <c r="D1030" s="4" t="s">
        <v>1187</v>
      </c>
      <c r="E1030">
        <v>55000</v>
      </c>
      <c r="F1030" t="s">
        <v>6</v>
      </c>
      <c r="G1030" s="8">
        <f>tblSalaries6[[#This Row],[clean Salary (in local currency)]]*VLOOKUP(tblSalaries6[[#This Row],[Currency]],tblXrate[],2,FALSE)</f>
        <v>55000</v>
      </c>
      <c r="H1030" t="s">
        <v>467</v>
      </c>
      <c r="I1030" t="s">
        <v>3999</v>
      </c>
      <c r="J1030" t="s">
        <v>416</v>
      </c>
      <c r="K1030" t="str">
        <f>VLOOKUP(tblSalaries6[[#This Row],[Where do you work]],tblCountries[[Actual]:[Mapping]],2,FALSE)</f>
        <v>Israel</v>
      </c>
      <c r="L1030" t="s">
        <v>9</v>
      </c>
      <c r="M1030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5 and 10</v>
      </c>
      <c r="N1030">
        <v>6</v>
      </c>
    </row>
    <row r="1031" spans="2:14" ht="15" customHeight="1">
      <c r="B1031" t="s">
        <v>3035</v>
      </c>
      <c r="C1031" s="1">
        <v>41057.59207175926</v>
      </c>
      <c r="D1031" s="4" t="s">
        <v>948</v>
      </c>
      <c r="E1031">
        <v>12000</v>
      </c>
      <c r="F1031" t="s">
        <v>6</v>
      </c>
      <c r="G1031" s="8">
        <f>tblSalaries6[[#This Row],[clean Salary (in local currency)]]*VLOOKUP(tblSalaries6[[#This Row],[Currency]],tblXrate[],2,FALSE)</f>
        <v>12000</v>
      </c>
      <c r="H1031" t="s">
        <v>1188</v>
      </c>
      <c r="I1031" t="s">
        <v>488</v>
      </c>
      <c r="J1031" t="s">
        <v>1078</v>
      </c>
      <c r="K1031" t="str">
        <f>VLOOKUP(tblSalaries6[[#This Row],[Where do you work]],tblCountries[[Actual]:[Mapping]],2,FALSE)</f>
        <v>iran</v>
      </c>
      <c r="L1031" t="s">
        <v>9</v>
      </c>
      <c r="M1031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Less than 3</v>
      </c>
      <c r="N1031">
        <v>3</v>
      </c>
    </row>
    <row r="1032" spans="2:14" ht="15" customHeight="1">
      <c r="B1032" t="s">
        <v>3036</v>
      </c>
      <c r="C1032" s="1">
        <v>41057.592245370368</v>
      </c>
      <c r="D1032" s="4">
        <v>43500</v>
      </c>
      <c r="E1032">
        <v>43500</v>
      </c>
      <c r="F1032" t="s">
        <v>22</v>
      </c>
      <c r="G1032" s="8">
        <f>tblSalaries6[[#This Row],[clean Salary (in local currency)]]*VLOOKUP(tblSalaries6[[#This Row],[Currency]],tblXrate[],2,FALSE)</f>
        <v>55262.375596134938</v>
      </c>
      <c r="H1032" t="s">
        <v>1189</v>
      </c>
      <c r="I1032" t="s">
        <v>52</v>
      </c>
      <c r="J1032" t="s">
        <v>1190</v>
      </c>
      <c r="K1032" t="str">
        <f>VLOOKUP(tblSalaries6[[#This Row],[Where do you work]],tblCountries[[Actual]:[Mapping]],2,FALSE)</f>
        <v>Spain</v>
      </c>
      <c r="L1032" t="s">
        <v>18</v>
      </c>
      <c r="M1032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1032">
        <v>10</v>
      </c>
    </row>
    <row r="1033" spans="2:14" ht="15" customHeight="1">
      <c r="B1033" t="s">
        <v>3037</v>
      </c>
      <c r="C1033" s="1">
        <v>41057.592268518521</v>
      </c>
      <c r="D1033" s="4" t="s">
        <v>1191</v>
      </c>
      <c r="E1033">
        <v>1200000</v>
      </c>
      <c r="F1033" t="s">
        <v>40</v>
      </c>
      <c r="G1033" s="8">
        <f>tblSalaries6[[#This Row],[clean Salary (in local currency)]]*VLOOKUP(tblSalaries6[[#This Row],[Currency]],tblXrate[],2,FALSE)</f>
        <v>21369.500024931083</v>
      </c>
      <c r="H1033" t="s">
        <v>939</v>
      </c>
      <c r="I1033" t="s">
        <v>52</v>
      </c>
      <c r="J1033" t="s">
        <v>8</v>
      </c>
      <c r="K1033" t="str">
        <f>VLOOKUP(tblSalaries6[[#This Row],[Where do you work]],tblCountries[[Actual]:[Mapping]],2,FALSE)</f>
        <v>India</v>
      </c>
      <c r="L1033" t="s">
        <v>18</v>
      </c>
      <c r="M1033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Less than 3</v>
      </c>
      <c r="N1033">
        <v>2</v>
      </c>
    </row>
    <row r="1034" spans="2:14" ht="15" customHeight="1">
      <c r="B1034" t="s">
        <v>3038</v>
      </c>
      <c r="C1034" s="1">
        <v>41057.596296296295</v>
      </c>
      <c r="D1034" s="4">
        <v>26000</v>
      </c>
      <c r="E1034">
        <v>26000</v>
      </c>
      <c r="F1034" t="s">
        <v>69</v>
      </c>
      <c r="G1034" s="8">
        <f>tblSalaries6[[#This Row],[clean Salary (in local currency)]]*VLOOKUP(tblSalaries6[[#This Row],[Currency]],tblXrate[],2,FALSE)</f>
        <v>40980.635073749385</v>
      </c>
      <c r="H1034" t="s">
        <v>356</v>
      </c>
      <c r="I1034" t="s">
        <v>356</v>
      </c>
      <c r="J1034" t="s">
        <v>71</v>
      </c>
      <c r="K1034" t="str">
        <f>VLOOKUP(tblSalaries6[[#This Row],[Where do you work]],tblCountries[[Actual]:[Mapping]],2,FALSE)</f>
        <v>UK</v>
      </c>
      <c r="L1034" t="s">
        <v>13</v>
      </c>
      <c r="M1034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5 and 10</v>
      </c>
      <c r="N1034">
        <v>8</v>
      </c>
    </row>
    <row r="1035" spans="2:14" ht="15" customHeight="1">
      <c r="B1035" t="s">
        <v>3039</v>
      </c>
      <c r="C1035" s="1">
        <v>41057.598229166666</v>
      </c>
      <c r="D1035" s="4">
        <v>50000</v>
      </c>
      <c r="E1035">
        <v>50000</v>
      </c>
      <c r="F1035" t="s">
        <v>82</v>
      </c>
      <c r="G1035" s="8">
        <f>tblSalaries6[[#This Row],[clean Salary (in local currency)]]*VLOOKUP(tblSalaries6[[#This Row],[Currency]],tblXrate[],2,FALSE)</f>
        <v>50995.482820131787</v>
      </c>
      <c r="H1035" t="s">
        <v>1192</v>
      </c>
      <c r="I1035" t="s">
        <v>20</v>
      </c>
      <c r="J1035" t="s">
        <v>84</v>
      </c>
      <c r="K1035" t="str">
        <f>VLOOKUP(tblSalaries6[[#This Row],[Where do you work]],tblCountries[[Actual]:[Mapping]],2,FALSE)</f>
        <v>Australia</v>
      </c>
      <c r="L1035" t="s">
        <v>9</v>
      </c>
      <c r="M1035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3 and 5</v>
      </c>
      <c r="N1035">
        <v>4</v>
      </c>
    </row>
    <row r="1036" spans="2:14" ht="15" customHeight="1">
      <c r="B1036" t="s">
        <v>3040</v>
      </c>
      <c r="C1036" s="1">
        <v>41057.598634259259</v>
      </c>
      <c r="D1036" s="4" t="s">
        <v>1193</v>
      </c>
      <c r="E1036">
        <v>16000</v>
      </c>
      <c r="F1036" t="s">
        <v>22</v>
      </c>
      <c r="G1036" s="8">
        <f>tblSalaries6[[#This Row],[clean Salary (in local currency)]]*VLOOKUP(tblSalaries6[[#This Row],[Currency]],tblXrate[],2,FALSE)</f>
        <v>20326.391023865726</v>
      </c>
      <c r="H1036" t="s">
        <v>1194</v>
      </c>
      <c r="I1036" t="s">
        <v>52</v>
      </c>
      <c r="J1036" t="s">
        <v>169</v>
      </c>
      <c r="K1036" t="str">
        <f>VLOOKUP(tblSalaries6[[#This Row],[Where do you work]],tblCountries[[Actual]:[Mapping]],2,FALSE)</f>
        <v>Greece</v>
      </c>
      <c r="L1036" t="s">
        <v>13</v>
      </c>
      <c r="M1036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1036">
        <v>16</v>
      </c>
    </row>
    <row r="1037" spans="2:14" ht="15" customHeight="1">
      <c r="B1037" t="s">
        <v>3041</v>
      </c>
      <c r="C1037" s="1">
        <v>41057.599965277775</v>
      </c>
      <c r="D1037" s="4">
        <v>1000</v>
      </c>
      <c r="E1037">
        <v>12000</v>
      </c>
      <c r="F1037" t="s">
        <v>6</v>
      </c>
      <c r="G1037" s="8">
        <f>tblSalaries6[[#This Row],[clean Salary (in local currency)]]*VLOOKUP(tblSalaries6[[#This Row],[Currency]],tblXrate[],2,FALSE)</f>
        <v>12000</v>
      </c>
      <c r="H1037" t="s">
        <v>83</v>
      </c>
      <c r="I1037" t="s">
        <v>356</v>
      </c>
      <c r="J1037" t="s">
        <v>8</v>
      </c>
      <c r="K1037" t="str">
        <f>VLOOKUP(tblSalaries6[[#This Row],[Where do you work]],tblCountries[[Actual]:[Mapping]],2,FALSE)</f>
        <v>India</v>
      </c>
      <c r="L1037" t="s">
        <v>18</v>
      </c>
      <c r="M1037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5 and 10</v>
      </c>
      <c r="N1037">
        <v>8</v>
      </c>
    </row>
    <row r="1038" spans="2:14" ht="15" customHeight="1">
      <c r="B1038" t="s">
        <v>3042</v>
      </c>
      <c r="C1038" s="1">
        <v>41057.604224537034</v>
      </c>
      <c r="D1038" s="4" t="s">
        <v>1195</v>
      </c>
      <c r="E1038">
        <v>240000</v>
      </c>
      <c r="F1038" t="s">
        <v>585</v>
      </c>
      <c r="G1038" s="8">
        <f>tblSalaries6[[#This Row],[clean Salary (in local currency)]]*VLOOKUP(tblSalaries6[[#This Row],[Currency]],tblXrate[],2,FALSE)</f>
        <v>29261.227167098674</v>
      </c>
      <c r="H1038" t="s">
        <v>1196</v>
      </c>
      <c r="I1038" t="s">
        <v>310</v>
      </c>
      <c r="J1038" t="s">
        <v>48</v>
      </c>
      <c r="K1038" t="str">
        <f>VLOOKUP(tblSalaries6[[#This Row],[Where do you work]],tblCountries[[Actual]:[Mapping]],2,FALSE)</f>
        <v>South Africa</v>
      </c>
      <c r="L1038" t="s">
        <v>18</v>
      </c>
      <c r="M1038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1038">
        <v>20</v>
      </c>
    </row>
    <row r="1039" spans="2:14" ht="15" customHeight="1">
      <c r="B1039" t="s">
        <v>3043</v>
      </c>
      <c r="C1039" s="1">
        <v>41057.605682870373</v>
      </c>
      <c r="D1039" s="4">
        <v>120000</v>
      </c>
      <c r="E1039">
        <v>120000</v>
      </c>
      <c r="F1039" t="s">
        <v>585</v>
      </c>
      <c r="G1039" s="8">
        <f>tblSalaries6[[#This Row],[clean Salary (in local currency)]]*VLOOKUP(tblSalaries6[[#This Row],[Currency]],tblXrate[],2,FALSE)</f>
        <v>14630.613583549337</v>
      </c>
      <c r="H1039" t="s">
        <v>344</v>
      </c>
      <c r="I1039" t="s">
        <v>4001</v>
      </c>
      <c r="J1039" t="s">
        <v>48</v>
      </c>
      <c r="K1039" t="str">
        <f>VLOOKUP(tblSalaries6[[#This Row],[Where do you work]],tblCountries[[Actual]:[Mapping]],2,FALSE)</f>
        <v>South Africa</v>
      </c>
      <c r="L1039" t="s">
        <v>9</v>
      </c>
      <c r="M1039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1039">
        <v>10</v>
      </c>
    </row>
    <row r="1040" spans="2:14" ht="15" customHeight="1">
      <c r="B1040" t="s">
        <v>3044</v>
      </c>
      <c r="C1040" s="1">
        <v>41057.60733796296</v>
      </c>
      <c r="D1040" s="4">
        <v>408000</v>
      </c>
      <c r="E1040">
        <v>408000</v>
      </c>
      <c r="F1040" t="s">
        <v>40</v>
      </c>
      <c r="G1040" s="8">
        <f>tblSalaries6[[#This Row],[clean Salary (in local currency)]]*VLOOKUP(tblSalaries6[[#This Row],[Currency]],tblXrate[],2,FALSE)</f>
        <v>7265.630008476568</v>
      </c>
      <c r="H1040" t="s">
        <v>1197</v>
      </c>
      <c r="I1040" t="s">
        <v>310</v>
      </c>
      <c r="J1040" t="s">
        <v>8</v>
      </c>
      <c r="K1040" t="str">
        <f>VLOOKUP(tblSalaries6[[#This Row],[Where do you work]],tblCountries[[Actual]:[Mapping]],2,FALSE)</f>
        <v>India</v>
      </c>
      <c r="L1040" t="s">
        <v>13</v>
      </c>
      <c r="M1040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5 and 10</v>
      </c>
      <c r="N1040">
        <v>5</v>
      </c>
    </row>
    <row r="1041" spans="2:14" ht="15" customHeight="1">
      <c r="B1041" t="s">
        <v>3045</v>
      </c>
      <c r="C1041" s="1">
        <v>41057.607372685183</v>
      </c>
      <c r="D1041" s="4" t="s">
        <v>470</v>
      </c>
      <c r="E1041">
        <v>28000</v>
      </c>
      <c r="F1041" t="s">
        <v>69</v>
      </c>
      <c r="G1041" s="8">
        <f>tblSalaries6[[#This Row],[clean Salary (in local currency)]]*VLOOKUP(tblSalaries6[[#This Row],[Currency]],tblXrate[],2,FALSE)</f>
        <v>44132.991617883956</v>
      </c>
      <c r="H1041" t="s">
        <v>833</v>
      </c>
      <c r="I1041" t="s">
        <v>20</v>
      </c>
      <c r="J1041" t="s">
        <v>71</v>
      </c>
      <c r="K1041" t="str">
        <f>VLOOKUP(tblSalaries6[[#This Row],[Where do you work]],tblCountries[[Actual]:[Mapping]],2,FALSE)</f>
        <v>UK</v>
      </c>
      <c r="L1041" t="s">
        <v>18</v>
      </c>
      <c r="M1041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1041">
        <v>16</v>
      </c>
    </row>
    <row r="1042" spans="2:14" ht="15" customHeight="1">
      <c r="B1042" t="s">
        <v>3046</v>
      </c>
      <c r="C1042" s="1">
        <v>41057.61173611111</v>
      </c>
      <c r="D1042" s="4" t="s">
        <v>1198</v>
      </c>
      <c r="E1042">
        <v>530000</v>
      </c>
      <c r="F1042" t="s">
        <v>40</v>
      </c>
      <c r="G1042" s="8">
        <f>tblSalaries6[[#This Row],[clean Salary (in local currency)]]*VLOOKUP(tblSalaries6[[#This Row],[Currency]],tblXrate[],2,FALSE)</f>
        <v>9438.1958443445619</v>
      </c>
      <c r="H1042" t="s">
        <v>1199</v>
      </c>
      <c r="I1042" t="s">
        <v>20</v>
      </c>
      <c r="J1042" t="s">
        <v>8</v>
      </c>
      <c r="K1042" t="str">
        <f>VLOOKUP(tblSalaries6[[#This Row],[Where do you work]],tblCountries[[Actual]:[Mapping]],2,FALSE)</f>
        <v>India</v>
      </c>
      <c r="L1042" t="s">
        <v>18</v>
      </c>
      <c r="M1042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5 and 10</v>
      </c>
      <c r="N1042">
        <v>7</v>
      </c>
    </row>
    <row r="1043" spans="2:14" ht="15" customHeight="1">
      <c r="B1043" t="s">
        <v>3047</v>
      </c>
      <c r="C1043" s="1">
        <v>41057.613657407404</v>
      </c>
      <c r="D1043" s="4" t="s">
        <v>1200</v>
      </c>
      <c r="E1043">
        <v>18000</v>
      </c>
      <c r="F1043" t="s">
        <v>6</v>
      </c>
      <c r="G1043" s="8">
        <f>tblSalaries6[[#This Row],[clean Salary (in local currency)]]*VLOOKUP(tblSalaries6[[#This Row],[Currency]],tblXrate[],2,FALSE)</f>
        <v>18000</v>
      </c>
      <c r="H1043" t="s">
        <v>20</v>
      </c>
      <c r="I1043" t="s">
        <v>20</v>
      </c>
      <c r="J1043" t="s">
        <v>75</v>
      </c>
      <c r="K1043" t="str">
        <f>VLOOKUP(tblSalaries6[[#This Row],[Where do you work]],tblCountries[[Actual]:[Mapping]],2,FALSE)</f>
        <v>Poland</v>
      </c>
      <c r="L1043" t="s">
        <v>9</v>
      </c>
      <c r="M1043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5 and 10</v>
      </c>
      <c r="N1043">
        <v>7</v>
      </c>
    </row>
    <row r="1044" spans="2:14" ht="15" customHeight="1">
      <c r="B1044" t="s">
        <v>3048</v>
      </c>
      <c r="C1044" s="1">
        <v>41057.614189814813</v>
      </c>
      <c r="D1044" s="4" t="s">
        <v>1201</v>
      </c>
      <c r="E1044">
        <v>200000</v>
      </c>
      <c r="F1044" t="s">
        <v>40</v>
      </c>
      <c r="G1044" s="8">
        <f>tblSalaries6[[#This Row],[clean Salary (in local currency)]]*VLOOKUP(tblSalaries6[[#This Row],[Currency]],tblXrate[],2,FALSE)</f>
        <v>3561.5833374885137</v>
      </c>
      <c r="H1044" t="s">
        <v>1202</v>
      </c>
      <c r="I1044" t="s">
        <v>52</v>
      </c>
      <c r="J1044" t="s">
        <v>8</v>
      </c>
      <c r="K1044" t="str">
        <f>VLOOKUP(tblSalaries6[[#This Row],[Where do you work]],tblCountries[[Actual]:[Mapping]],2,FALSE)</f>
        <v>India</v>
      </c>
      <c r="L1044" t="s">
        <v>18</v>
      </c>
      <c r="M1044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5 and 10</v>
      </c>
      <c r="N1044">
        <v>5</v>
      </c>
    </row>
    <row r="1045" spans="2:14" ht="15" customHeight="1">
      <c r="B1045" t="s">
        <v>3049</v>
      </c>
      <c r="C1045" s="1">
        <v>41057.614629629628</v>
      </c>
      <c r="D1045" s="4" t="s">
        <v>1203</v>
      </c>
      <c r="E1045">
        <v>200000</v>
      </c>
      <c r="F1045" t="s">
        <v>40</v>
      </c>
      <c r="G1045" s="8">
        <f>tblSalaries6[[#This Row],[clean Salary (in local currency)]]*VLOOKUP(tblSalaries6[[#This Row],[Currency]],tblXrate[],2,FALSE)</f>
        <v>3561.5833374885137</v>
      </c>
      <c r="H1045" t="s">
        <v>721</v>
      </c>
      <c r="I1045" t="s">
        <v>3999</v>
      </c>
      <c r="J1045" t="s">
        <v>8</v>
      </c>
      <c r="K1045" t="str">
        <f>VLOOKUP(tblSalaries6[[#This Row],[Where do you work]],tblCountries[[Actual]:[Mapping]],2,FALSE)</f>
        <v>India</v>
      </c>
      <c r="L1045" t="s">
        <v>9</v>
      </c>
      <c r="M1045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Less than 3</v>
      </c>
      <c r="N1045">
        <v>3</v>
      </c>
    </row>
    <row r="1046" spans="2:14" ht="15" customHeight="1">
      <c r="B1046" t="s">
        <v>3050</v>
      </c>
      <c r="C1046" s="1">
        <v>41057.615763888891</v>
      </c>
      <c r="D1046" s="4">
        <v>5100</v>
      </c>
      <c r="E1046">
        <v>5100</v>
      </c>
      <c r="F1046" t="s">
        <v>6</v>
      </c>
      <c r="G1046" s="8">
        <f>tblSalaries6[[#This Row],[clean Salary (in local currency)]]*VLOOKUP(tblSalaries6[[#This Row],[Currency]],tblXrate[],2,FALSE)</f>
        <v>5100</v>
      </c>
      <c r="H1046" t="s">
        <v>721</v>
      </c>
      <c r="I1046" t="s">
        <v>3999</v>
      </c>
      <c r="J1046" t="s">
        <v>8</v>
      </c>
      <c r="K1046" t="str">
        <f>VLOOKUP(tblSalaries6[[#This Row],[Where do you work]],tblCountries[[Actual]:[Mapping]],2,FALSE)</f>
        <v>India</v>
      </c>
      <c r="L1046" t="s">
        <v>13</v>
      </c>
      <c r="M1046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5 and 10</v>
      </c>
      <c r="N1046">
        <v>8</v>
      </c>
    </row>
    <row r="1047" spans="2:14" ht="15" customHeight="1">
      <c r="B1047" t="s">
        <v>3051</v>
      </c>
      <c r="C1047" s="1">
        <v>41057.618090277778</v>
      </c>
      <c r="D1047" s="4">
        <v>100000</v>
      </c>
      <c r="E1047">
        <v>1200000</v>
      </c>
      <c r="F1047" t="s">
        <v>40</v>
      </c>
      <c r="G1047" s="8">
        <f>tblSalaries6[[#This Row],[clean Salary (in local currency)]]*VLOOKUP(tblSalaries6[[#This Row],[Currency]],tblXrate[],2,FALSE)</f>
        <v>21369.500024931083</v>
      </c>
      <c r="H1047" t="s">
        <v>725</v>
      </c>
      <c r="I1047" t="s">
        <v>20</v>
      </c>
      <c r="J1047" t="s">
        <v>8</v>
      </c>
      <c r="K1047" t="str">
        <f>VLOOKUP(tblSalaries6[[#This Row],[Where do you work]],tblCountries[[Actual]:[Mapping]],2,FALSE)</f>
        <v>India</v>
      </c>
      <c r="L1047" t="s">
        <v>9</v>
      </c>
      <c r="M1047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5 and 10</v>
      </c>
      <c r="N1047">
        <v>7</v>
      </c>
    </row>
    <row r="1048" spans="2:14" ht="15" customHeight="1">
      <c r="B1048" t="s">
        <v>3052</v>
      </c>
      <c r="C1048" s="1">
        <v>41057.61996527778</v>
      </c>
      <c r="D1048" s="4" t="s">
        <v>1204</v>
      </c>
      <c r="E1048">
        <v>300000</v>
      </c>
      <c r="F1048" t="s">
        <v>40</v>
      </c>
      <c r="G1048" s="8">
        <f>tblSalaries6[[#This Row],[clean Salary (in local currency)]]*VLOOKUP(tblSalaries6[[#This Row],[Currency]],tblXrate[],2,FALSE)</f>
        <v>5342.3750062327708</v>
      </c>
      <c r="H1048" t="s">
        <v>1205</v>
      </c>
      <c r="I1048" t="s">
        <v>356</v>
      </c>
      <c r="J1048" t="s">
        <v>8</v>
      </c>
      <c r="K1048" t="str">
        <f>VLOOKUP(tblSalaries6[[#This Row],[Where do you work]],tblCountries[[Actual]:[Mapping]],2,FALSE)</f>
        <v>India</v>
      </c>
      <c r="L1048" t="s">
        <v>18</v>
      </c>
      <c r="M1048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Less than 3</v>
      </c>
      <c r="N1048">
        <v>1</v>
      </c>
    </row>
    <row r="1049" spans="2:14" ht="15" customHeight="1">
      <c r="B1049" t="s">
        <v>3053</v>
      </c>
      <c r="C1049" s="1">
        <v>41057.620162037034</v>
      </c>
      <c r="D1049" s="4">
        <v>50000</v>
      </c>
      <c r="E1049">
        <v>50000</v>
      </c>
      <c r="F1049" t="s">
        <v>6</v>
      </c>
      <c r="G1049" s="8">
        <f>tblSalaries6[[#This Row],[clean Salary (in local currency)]]*VLOOKUP(tblSalaries6[[#This Row],[Currency]],tblXrate[],2,FALSE)</f>
        <v>50000</v>
      </c>
      <c r="H1049" t="s">
        <v>593</v>
      </c>
      <c r="I1049" t="s">
        <v>4001</v>
      </c>
      <c r="J1049" t="s">
        <v>8</v>
      </c>
      <c r="K1049" t="str">
        <f>VLOOKUP(tblSalaries6[[#This Row],[Where do you work]],tblCountries[[Actual]:[Mapping]],2,FALSE)</f>
        <v>India</v>
      </c>
      <c r="L1049" t="s">
        <v>25</v>
      </c>
      <c r="M1049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1049">
        <v>26</v>
      </c>
    </row>
    <row r="1050" spans="2:14" ht="15" customHeight="1">
      <c r="B1050" t="s">
        <v>3054</v>
      </c>
      <c r="C1050" s="1">
        <v>41057.620648148149</v>
      </c>
      <c r="D1050" s="4" t="s">
        <v>1206</v>
      </c>
      <c r="E1050">
        <v>1600000</v>
      </c>
      <c r="F1050" t="s">
        <v>40</v>
      </c>
      <c r="G1050" s="8">
        <f>tblSalaries6[[#This Row],[clean Salary (in local currency)]]*VLOOKUP(tblSalaries6[[#This Row],[Currency]],tblXrate[],2,FALSE)</f>
        <v>28492.66669990811</v>
      </c>
      <c r="H1050" t="s">
        <v>1207</v>
      </c>
      <c r="I1050" t="s">
        <v>52</v>
      </c>
      <c r="J1050" t="s">
        <v>8</v>
      </c>
      <c r="K1050" t="str">
        <f>VLOOKUP(tblSalaries6[[#This Row],[Where do you work]],tblCountries[[Actual]:[Mapping]],2,FALSE)</f>
        <v>India</v>
      </c>
      <c r="L1050" t="s">
        <v>13</v>
      </c>
      <c r="M1050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5 and 10</v>
      </c>
      <c r="N1050">
        <v>9</v>
      </c>
    </row>
    <row r="1051" spans="2:14" ht="15" customHeight="1">
      <c r="B1051" t="s">
        <v>3055</v>
      </c>
      <c r="C1051" s="1">
        <v>41057.622534722221</v>
      </c>
      <c r="D1051" s="4">
        <v>15600</v>
      </c>
      <c r="E1051">
        <v>15600</v>
      </c>
      <c r="F1051" t="s">
        <v>69</v>
      </c>
      <c r="G1051" s="8">
        <f>tblSalaries6[[#This Row],[clean Salary (in local currency)]]*VLOOKUP(tblSalaries6[[#This Row],[Currency]],tblXrate[],2,FALSE)</f>
        <v>24588.381044249632</v>
      </c>
      <c r="H1051" t="s">
        <v>1208</v>
      </c>
      <c r="I1051" t="s">
        <v>20</v>
      </c>
      <c r="J1051" t="s">
        <v>71</v>
      </c>
      <c r="K1051" t="str">
        <f>VLOOKUP(tblSalaries6[[#This Row],[Where do you work]],tblCountries[[Actual]:[Mapping]],2,FALSE)</f>
        <v>UK</v>
      </c>
      <c r="L1051" t="s">
        <v>13</v>
      </c>
      <c r="M1051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Less than 3</v>
      </c>
      <c r="N1051">
        <v>0</v>
      </c>
    </row>
    <row r="1052" spans="2:14" ht="15" customHeight="1">
      <c r="B1052" t="s">
        <v>3056</v>
      </c>
      <c r="C1052" s="1">
        <v>41057.633773148147</v>
      </c>
      <c r="D1052" s="4">
        <v>7000</v>
      </c>
      <c r="E1052">
        <v>7000</v>
      </c>
      <c r="F1052" t="s">
        <v>6</v>
      </c>
      <c r="G1052" s="8">
        <f>tblSalaries6[[#This Row],[clean Salary (in local currency)]]*VLOOKUP(tblSalaries6[[#This Row],[Currency]],tblXrate[],2,FALSE)</f>
        <v>7000</v>
      </c>
      <c r="H1052" t="s">
        <v>721</v>
      </c>
      <c r="I1052" t="s">
        <v>3999</v>
      </c>
      <c r="J1052" t="s">
        <v>8</v>
      </c>
      <c r="K1052" t="str">
        <f>VLOOKUP(tblSalaries6[[#This Row],[Where do you work]],tblCountries[[Actual]:[Mapping]],2,FALSE)</f>
        <v>India</v>
      </c>
      <c r="L1052" t="s">
        <v>13</v>
      </c>
      <c r="M1052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5 and 10</v>
      </c>
      <c r="N1052">
        <v>5</v>
      </c>
    </row>
    <row r="1053" spans="2:14" ht="15" customHeight="1">
      <c r="B1053" t="s">
        <v>3057</v>
      </c>
      <c r="C1053" s="1">
        <v>41057.636342592596</v>
      </c>
      <c r="D1053" s="4" t="s">
        <v>1209</v>
      </c>
      <c r="E1053">
        <v>438000</v>
      </c>
      <c r="F1053" t="s">
        <v>40</v>
      </c>
      <c r="G1053" s="8">
        <f>tblSalaries6[[#This Row],[clean Salary (in local currency)]]*VLOOKUP(tblSalaries6[[#This Row],[Currency]],tblXrate[],2,FALSE)</f>
        <v>7799.8675090998449</v>
      </c>
      <c r="H1053" t="s">
        <v>1210</v>
      </c>
      <c r="I1053" t="s">
        <v>20</v>
      </c>
      <c r="J1053" t="s">
        <v>8</v>
      </c>
      <c r="K1053" t="str">
        <f>VLOOKUP(tblSalaries6[[#This Row],[Where do you work]],tblCountries[[Actual]:[Mapping]],2,FALSE)</f>
        <v>India</v>
      </c>
      <c r="L1053" t="s">
        <v>25</v>
      </c>
      <c r="M1053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1053">
        <v>10</v>
      </c>
    </row>
    <row r="1054" spans="2:14" ht="15" customHeight="1">
      <c r="B1054" t="s">
        <v>3058</v>
      </c>
      <c r="C1054" s="1">
        <v>41057.640173611115</v>
      </c>
      <c r="D1054" s="4" t="s">
        <v>1211</v>
      </c>
      <c r="E1054">
        <v>50000</v>
      </c>
      <c r="F1054" t="s">
        <v>69</v>
      </c>
      <c r="G1054" s="8">
        <f>tblSalaries6[[#This Row],[clean Salary (in local currency)]]*VLOOKUP(tblSalaries6[[#This Row],[Currency]],tblXrate[],2,FALSE)</f>
        <v>78808.913603364199</v>
      </c>
      <c r="H1054" t="s">
        <v>1212</v>
      </c>
      <c r="I1054" t="s">
        <v>52</v>
      </c>
      <c r="J1054" t="s">
        <v>71</v>
      </c>
      <c r="K1054" t="str">
        <f>VLOOKUP(tblSalaries6[[#This Row],[Where do you work]],tblCountries[[Actual]:[Mapping]],2,FALSE)</f>
        <v>UK</v>
      </c>
      <c r="L1054" t="s">
        <v>18</v>
      </c>
      <c r="M1054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1054">
        <v>12</v>
      </c>
    </row>
    <row r="1055" spans="2:14" ht="15" customHeight="1">
      <c r="B1055" t="s">
        <v>3059</v>
      </c>
      <c r="C1055" s="1">
        <v>41057.644432870373</v>
      </c>
      <c r="D1055" s="4">
        <v>560</v>
      </c>
      <c r="E1055">
        <v>6720</v>
      </c>
      <c r="F1055" t="s">
        <v>6</v>
      </c>
      <c r="G1055" s="8">
        <f>tblSalaries6[[#This Row],[clean Salary (in local currency)]]*VLOOKUP(tblSalaries6[[#This Row],[Currency]],tblXrate[],2,FALSE)</f>
        <v>6720</v>
      </c>
      <c r="H1055" t="s">
        <v>721</v>
      </c>
      <c r="I1055" t="s">
        <v>3999</v>
      </c>
      <c r="J1055" t="s">
        <v>8</v>
      </c>
      <c r="K1055" t="str">
        <f>VLOOKUP(tblSalaries6[[#This Row],[Where do you work]],tblCountries[[Actual]:[Mapping]],2,FALSE)</f>
        <v>India</v>
      </c>
      <c r="L1055" t="s">
        <v>9</v>
      </c>
      <c r="M1055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5 and 10</v>
      </c>
      <c r="N1055">
        <v>6</v>
      </c>
    </row>
    <row r="1056" spans="2:14" ht="15" customHeight="1">
      <c r="B1056" t="s">
        <v>3060</v>
      </c>
      <c r="C1056" s="1">
        <v>41057.645416666666</v>
      </c>
      <c r="D1056" s="4" t="s">
        <v>1213</v>
      </c>
      <c r="E1056">
        <v>250000</v>
      </c>
      <c r="F1056" t="s">
        <v>40</v>
      </c>
      <c r="G1056" s="8">
        <f>tblSalaries6[[#This Row],[clean Salary (in local currency)]]*VLOOKUP(tblSalaries6[[#This Row],[Currency]],tblXrate[],2,FALSE)</f>
        <v>4451.9791718606421</v>
      </c>
      <c r="H1056" t="s">
        <v>1214</v>
      </c>
      <c r="I1056" t="s">
        <v>3999</v>
      </c>
      <c r="J1056" t="s">
        <v>8</v>
      </c>
      <c r="K1056" t="str">
        <f>VLOOKUP(tblSalaries6[[#This Row],[Where do you work]],tblCountries[[Actual]:[Mapping]],2,FALSE)</f>
        <v>India</v>
      </c>
      <c r="L1056" t="s">
        <v>13</v>
      </c>
      <c r="M1056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3 and 5</v>
      </c>
      <c r="N1056">
        <v>3.5</v>
      </c>
    </row>
    <row r="1057" spans="2:14" ht="15" customHeight="1">
      <c r="B1057" t="s">
        <v>3061</v>
      </c>
      <c r="C1057" s="1">
        <v>41057.645752314813</v>
      </c>
      <c r="D1057" s="4" t="s">
        <v>137</v>
      </c>
      <c r="E1057">
        <v>30000</v>
      </c>
      <c r="F1057" t="s">
        <v>69</v>
      </c>
      <c r="G1057" s="8">
        <f>tblSalaries6[[#This Row],[clean Salary (in local currency)]]*VLOOKUP(tblSalaries6[[#This Row],[Currency]],tblXrate[],2,FALSE)</f>
        <v>47285.348162018527</v>
      </c>
      <c r="H1057" t="s">
        <v>153</v>
      </c>
      <c r="I1057" t="s">
        <v>20</v>
      </c>
      <c r="J1057" t="s">
        <v>71</v>
      </c>
      <c r="K1057" t="str">
        <f>VLOOKUP(tblSalaries6[[#This Row],[Where do you work]],tblCountries[[Actual]:[Mapping]],2,FALSE)</f>
        <v>UK</v>
      </c>
      <c r="L1057" t="s">
        <v>13</v>
      </c>
      <c r="M1057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1057">
        <v>15</v>
      </c>
    </row>
    <row r="1058" spans="2:14" ht="15" customHeight="1">
      <c r="B1058" t="s">
        <v>3062</v>
      </c>
      <c r="C1058" s="1">
        <v>41057.648182870369</v>
      </c>
      <c r="D1058" s="4">
        <v>600</v>
      </c>
      <c r="E1058">
        <v>7200</v>
      </c>
      <c r="F1058" t="s">
        <v>6</v>
      </c>
      <c r="G1058" s="8">
        <f>tblSalaries6[[#This Row],[clean Salary (in local currency)]]*VLOOKUP(tblSalaries6[[#This Row],[Currency]],tblXrate[],2,FALSE)</f>
        <v>7200</v>
      </c>
      <c r="H1058" t="s">
        <v>1215</v>
      </c>
      <c r="I1058" t="s">
        <v>20</v>
      </c>
      <c r="J1058" t="s">
        <v>8</v>
      </c>
      <c r="K1058" t="str">
        <f>VLOOKUP(tblSalaries6[[#This Row],[Where do you work]],tblCountries[[Actual]:[Mapping]],2,FALSE)</f>
        <v>India</v>
      </c>
      <c r="L1058" t="s">
        <v>13</v>
      </c>
      <c r="M1058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1058">
        <v>10</v>
      </c>
    </row>
    <row r="1059" spans="2:14" ht="15" customHeight="1">
      <c r="B1059" t="s">
        <v>3063</v>
      </c>
      <c r="C1059" s="1">
        <v>41057.648344907408</v>
      </c>
      <c r="D1059" s="4" t="s">
        <v>1216</v>
      </c>
      <c r="E1059">
        <v>2500000</v>
      </c>
      <c r="F1059" t="s">
        <v>40</v>
      </c>
      <c r="G1059" s="8">
        <f>tblSalaries6[[#This Row],[clean Salary (in local currency)]]*VLOOKUP(tblSalaries6[[#This Row],[Currency]],tblXrate[],2,FALSE)</f>
        <v>44519.791718606422</v>
      </c>
      <c r="H1059" t="s">
        <v>1217</v>
      </c>
      <c r="I1059" t="s">
        <v>4001</v>
      </c>
      <c r="J1059" t="s">
        <v>8</v>
      </c>
      <c r="K1059" t="str">
        <f>VLOOKUP(tblSalaries6[[#This Row],[Where do you work]],tblCountries[[Actual]:[Mapping]],2,FALSE)</f>
        <v>India</v>
      </c>
      <c r="L1059" t="s">
        <v>9</v>
      </c>
      <c r="M1059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5 and 10</v>
      </c>
      <c r="N1059">
        <v>9</v>
      </c>
    </row>
    <row r="1060" spans="2:14" ht="15" customHeight="1">
      <c r="B1060" t="s">
        <v>3064</v>
      </c>
      <c r="C1060" s="1">
        <v>41057.64875</v>
      </c>
      <c r="D1060" s="4">
        <v>140000</v>
      </c>
      <c r="E1060">
        <v>140000</v>
      </c>
      <c r="F1060" t="s">
        <v>40</v>
      </c>
      <c r="G1060" s="8">
        <f>tblSalaries6[[#This Row],[clean Salary (in local currency)]]*VLOOKUP(tblSalaries6[[#This Row],[Currency]],tblXrate[],2,FALSE)</f>
        <v>2493.1083362419595</v>
      </c>
      <c r="H1060" t="s">
        <v>310</v>
      </c>
      <c r="I1060" t="s">
        <v>310</v>
      </c>
      <c r="J1060" t="s">
        <v>8</v>
      </c>
      <c r="K1060" t="str">
        <f>VLOOKUP(tblSalaries6[[#This Row],[Where do you work]],tblCountries[[Actual]:[Mapping]],2,FALSE)</f>
        <v>India</v>
      </c>
      <c r="L1060" t="s">
        <v>9</v>
      </c>
      <c r="M1060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3 and 5</v>
      </c>
      <c r="N1060">
        <v>4</v>
      </c>
    </row>
    <row r="1061" spans="2:14" ht="15" customHeight="1">
      <c r="B1061" t="s">
        <v>3065</v>
      </c>
      <c r="C1061" s="1">
        <v>41057.649675925924</v>
      </c>
      <c r="D1061" s="4">
        <v>20000</v>
      </c>
      <c r="E1061">
        <v>20000</v>
      </c>
      <c r="F1061" t="s">
        <v>69</v>
      </c>
      <c r="G1061" s="8">
        <f>tblSalaries6[[#This Row],[clean Salary (in local currency)]]*VLOOKUP(tblSalaries6[[#This Row],[Currency]],tblXrate[],2,FALSE)</f>
        <v>31523.565441345683</v>
      </c>
      <c r="H1061" t="s">
        <v>1218</v>
      </c>
      <c r="I1061" t="s">
        <v>20</v>
      </c>
      <c r="J1061" t="s">
        <v>71</v>
      </c>
      <c r="K1061" t="str">
        <f>VLOOKUP(tblSalaries6[[#This Row],[Where do you work]],tblCountries[[Actual]:[Mapping]],2,FALSE)</f>
        <v>UK</v>
      </c>
      <c r="L1061" t="s">
        <v>9</v>
      </c>
      <c r="M1061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Less than 3</v>
      </c>
      <c r="N1061">
        <v>1</v>
      </c>
    </row>
    <row r="1062" spans="2:14" ht="15" customHeight="1">
      <c r="B1062" t="s">
        <v>3066</v>
      </c>
      <c r="C1062" s="1">
        <v>41057.650960648149</v>
      </c>
      <c r="D1062" s="4">
        <v>1200000</v>
      </c>
      <c r="E1062">
        <v>1200000</v>
      </c>
      <c r="F1062" t="s">
        <v>40</v>
      </c>
      <c r="G1062" s="8">
        <f>tblSalaries6[[#This Row],[clean Salary (in local currency)]]*VLOOKUP(tblSalaries6[[#This Row],[Currency]],tblXrate[],2,FALSE)</f>
        <v>21369.500024931083</v>
      </c>
      <c r="H1062" t="s">
        <v>1219</v>
      </c>
      <c r="I1062" t="s">
        <v>488</v>
      </c>
      <c r="J1062" t="s">
        <v>8</v>
      </c>
      <c r="K1062" t="str">
        <f>VLOOKUP(tblSalaries6[[#This Row],[Where do you work]],tblCountries[[Actual]:[Mapping]],2,FALSE)</f>
        <v>India</v>
      </c>
      <c r="L1062" t="s">
        <v>9</v>
      </c>
      <c r="M1062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5 and 10</v>
      </c>
      <c r="N1062">
        <v>8</v>
      </c>
    </row>
    <row r="1063" spans="2:14" ht="15" customHeight="1">
      <c r="B1063" t="s">
        <v>3067</v>
      </c>
      <c r="C1063" s="1">
        <v>41057.65421296296</v>
      </c>
      <c r="D1063" s="4">
        <v>80000</v>
      </c>
      <c r="E1063">
        <v>80000</v>
      </c>
      <c r="F1063" t="s">
        <v>69</v>
      </c>
      <c r="G1063" s="8">
        <f>tblSalaries6[[#This Row],[clean Salary (in local currency)]]*VLOOKUP(tblSalaries6[[#This Row],[Currency]],tblXrate[],2,FALSE)</f>
        <v>126094.26176538273</v>
      </c>
      <c r="H1063" t="s">
        <v>1220</v>
      </c>
      <c r="I1063" t="s">
        <v>356</v>
      </c>
      <c r="J1063" t="s">
        <v>71</v>
      </c>
      <c r="K1063" t="str">
        <f>VLOOKUP(tblSalaries6[[#This Row],[Where do you work]],tblCountries[[Actual]:[Mapping]],2,FALSE)</f>
        <v>UK</v>
      </c>
      <c r="L1063" t="s">
        <v>9</v>
      </c>
      <c r="M1063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1063">
        <v>10</v>
      </c>
    </row>
    <row r="1064" spans="2:14" ht="15" customHeight="1">
      <c r="B1064" t="s">
        <v>3068</v>
      </c>
      <c r="C1064" s="1">
        <v>41057.655694444446</v>
      </c>
      <c r="D1064" s="4" t="s">
        <v>1221</v>
      </c>
      <c r="E1064">
        <v>63000</v>
      </c>
      <c r="F1064" t="s">
        <v>69</v>
      </c>
      <c r="G1064" s="8">
        <f>tblSalaries6[[#This Row],[clean Salary (in local currency)]]*VLOOKUP(tblSalaries6[[#This Row],[Currency]],tblXrate[],2,FALSE)</f>
        <v>99299.231140238902</v>
      </c>
      <c r="H1064" t="s">
        <v>1222</v>
      </c>
      <c r="I1064" t="s">
        <v>67</v>
      </c>
      <c r="J1064" t="s">
        <v>71</v>
      </c>
      <c r="K1064" t="str">
        <f>VLOOKUP(tblSalaries6[[#This Row],[Where do you work]],tblCountries[[Actual]:[Mapping]],2,FALSE)</f>
        <v>UK</v>
      </c>
      <c r="L1064" t="s">
        <v>18</v>
      </c>
      <c r="M1064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Less than 3</v>
      </c>
      <c r="N1064">
        <v>1</v>
      </c>
    </row>
    <row r="1065" spans="2:14" ht="15" customHeight="1">
      <c r="B1065" t="s">
        <v>3069</v>
      </c>
      <c r="C1065" s="1">
        <v>41057.658171296294</v>
      </c>
      <c r="D1065" s="4" t="s">
        <v>943</v>
      </c>
      <c r="E1065">
        <v>55000</v>
      </c>
      <c r="F1065" t="s">
        <v>69</v>
      </c>
      <c r="G1065" s="8">
        <f>tblSalaries6[[#This Row],[clean Salary (in local currency)]]*VLOOKUP(tblSalaries6[[#This Row],[Currency]],tblXrate[],2,FALSE)</f>
        <v>86689.804963700633</v>
      </c>
      <c r="H1065" t="s">
        <v>212</v>
      </c>
      <c r="I1065" t="s">
        <v>4001</v>
      </c>
      <c r="J1065" t="s">
        <v>71</v>
      </c>
      <c r="K1065" t="str">
        <f>VLOOKUP(tblSalaries6[[#This Row],[Where do you work]],tblCountries[[Actual]:[Mapping]],2,FALSE)</f>
        <v>UK</v>
      </c>
      <c r="L1065" t="s">
        <v>18</v>
      </c>
      <c r="M1065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1065">
        <v>22</v>
      </c>
    </row>
    <row r="1066" spans="2:14" ht="15" customHeight="1">
      <c r="B1066" t="s">
        <v>3070</v>
      </c>
      <c r="C1066" s="1">
        <v>41057.658599537041</v>
      </c>
      <c r="D1066" s="4" t="s">
        <v>1223</v>
      </c>
      <c r="E1066">
        <v>50000</v>
      </c>
      <c r="F1066" t="s">
        <v>6</v>
      </c>
      <c r="G1066" s="8">
        <f>tblSalaries6[[#This Row],[clean Salary (in local currency)]]*VLOOKUP(tblSalaries6[[#This Row],[Currency]],tblXrate[],2,FALSE)</f>
        <v>50000</v>
      </c>
      <c r="H1066" t="s">
        <v>1224</v>
      </c>
      <c r="I1066" t="s">
        <v>52</v>
      </c>
      <c r="J1066" t="s">
        <v>8</v>
      </c>
      <c r="K1066" t="str">
        <f>VLOOKUP(tblSalaries6[[#This Row],[Where do you work]],tblCountries[[Actual]:[Mapping]],2,FALSE)</f>
        <v>India</v>
      </c>
      <c r="L1066" t="s">
        <v>18</v>
      </c>
      <c r="M1066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1066">
        <v>30</v>
      </c>
    </row>
    <row r="1067" spans="2:14" ht="15" customHeight="1">
      <c r="B1067" t="s">
        <v>3071</v>
      </c>
      <c r="C1067" s="1">
        <v>41057.659282407411</v>
      </c>
      <c r="D1067" s="4">
        <v>240000</v>
      </c>
      <c r="E1067">
        <v>240000</v>
      </c>
      <c r="F1067" t="s">
        <v>40</v>
      </c>
      <c r="G1067" s="8">
        <f>tblSalaries6[[#This Row],[clean Salary (in local currency)]]*VLOOKUP(tblSalaries6[[#This Row],[Currency]],tblXrate[],2,FALSE)</f>
        <v>4273.9000049862161</v>
      </c>
      <c r="H1067" t="s">
        <v>749</v>
      </c>
      <c r="I1067" t="s">
        <v>20</v>
      </c>
      <c r="J1067" t="s">
        <v>8</v>
      </c>
      <c r="K1067" t="str">
        <f>VLOOKUP(tblSalaries6[[#This Row],[Where do you work]],tblCountries[[Actual]:[Mapping]],2,FALSE)</f>
        <v>India</v>
      </c>
      <c r="L1067" t="s">
        <v>18</v>
      </c>
      <c r="M1067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Less than 3</v>
      </c>
      <c r="N1067">
        <v>3</v>
      </c>
    </row>
    <row r="1068" spans="2:14" ht="15" customHeight="1">
      <c r="B1068" t="s">
        <v>3072</v>
      </c>
      <c r="C1068" s="1">
        <v>41057.65965277778</v>
      </c>
      <c r="D1068" s="4" t="s">
        <v>834</v>
      </c>
      <c r="E1068">
        <v>250000</v>
      </c>
      <c r="F1068" t="s">
        <v>40</v>
      </c>
      <c r="G1068" s="8">
        <f>tblSalaries6[[#This Row],[clean Salary (in local currency)]]*VLOOKUP(tblSalaries6[[#This Row],[Currency]],tblXrate[],2,FALSE)</f>
        <v>4451.9791718606421</v>
      </c>
      <c r="H1068" t="s">
        <v>721</v>
      </c>
      <c r="I1068" t="s">
        <v>3999</v>
      </c>
      <c r="J1068" t="s">
        <v>8</v>
      </c>
      <c r="K1068" t="str">
        <f>VLOOKUP(tblSalaries6[[#This Row],[Where do you work]],tblCountries[[Actual]:[Mapping]],2,FALSE)</f>
        <v>India</v>
      </c>
      <c r="L1068" t="s">
        <v>18</v>
      </c>
      <c r="M1068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Less than 3</v>
      </c>
      <c r="N1068">
        <v>3</v>
      </c>
    </row>
    <row r="1069" spans="2:14" ht="15" customHeight="1">
      <c r="B1069" t="s">
        <v>3073</v>
      </c>
      <c r="C1069" s="1">
        <v>41057.660787037035</v>
      </c>
      <c r="D1069" s="4" t="s">
        <v>1225</v>
      </c>
      <c r="E1069">
        <v>600000</v>
      </c>
      <c r="F1069" t="s">
        <v>40</v>
      </c>
      <c r="G1069" s="8">
        <f>tblSalaries6[[#This Row],[clean Salary (in local currency)]]*VLOOKUP(tblSalaries6[[#This Row],[Currency]],tblXrate[],2,FALSE)</f>
        <v>10684.750012465542</v>
      </c>
      <c r="H1069" t="s">
        <v>1226</v>
      </c>
      <c r="I1069" t="s">
        <v>20</v>
      </c>
      <c r="J1069" t="s">
        <v>8</v>
      </c>
      <c r="K1069" t="str">
        <f>VLOOKUP(tblSalaries6[[#This Row],[Where do you work]],tblCountries[[Actual]:[Mapping]],2,FALSE)</f>
        <v>India</v>
      </c>
      <c r="L1069" t="s">
        <v>9</v>
      </c>
      <c r="M1069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1069">
        <v>10</v>
      </c>
    </row>
    <row r="1070" spans="2:14" ht="15" customHeight="1">
      <c r="B1070" t="s">
        <v>3074</v>
      </c>
      <c r="C1070" s="1">
        <v>41057.666504629633</v>
      </c>
      <c r="D1070" s="4">
        <v>40500</v>
      </c>
      <c r="E1070">
        <v>40500</v>
      </c>
      <c r="F1070" t="s">
        <v>69</v>
      </c>
      <c r="G1070" s="8">
        <f>tblSalaries6[[#This Row],[clean Salary (in local currency)]]*VLOOKUP(tblSalaries6[[#This Row],[Currency]],tblXrate[],2,FALSE)</f>
        <v>63835.220018725006</v>
      </c>
      <c r="H1070" t="s">
        <v>1227</v>
      </c>
      <c r="I1070" t="s">
        <v>52</v>
      </c>
      <c r="J1070" t="s">
        <v>71</v>
      </c>
      <c r="K1070" t="str">
        <f>VLOOKUP(tblSalaries6[[#This Row],[Where do you work]],tblCountries[[Actual]:[Mapping]],2,FALSE)</f>
        <v>UK</v>
      </c>
      <c r="L1070" t="s">
        <v>18</v>
      </c>
      <c r="M1070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1070">
        <v>25</v>
      </c>
    </row>
    <row r="1071" spans="2:14" ht="15" customHeight="1">
      <c r="B1071" t="s">
        <v>3075</v>
      </c>
      <c r="C1071" s="1">
        <v>41057.66741898148</v>
      </c>
      <c r="D1071" s="4" t="s">
        <v>1228</v>
      </c>
      <c r="E1071">
        <v>23000</v>
      </c>
      <c r="F1071" t="s">
        <v>69</v>
      </c>
      <c r="G1071" s="8">
        <f>tblSalaries6[[#This Row],[clean Salary (in local currency)]]*VLOOKUP(tblSalaries6[[#This Row],[Currency]],tblXrate[],2,FALSE)</f>
        <v>36252.100257547536</v>
      </c>
      <c r="H1071" t="s">
        <v>153</v>
      </c>
      <c r="I1071" t="s">
        <v>20</v>
      </c>
      <c r="J1071" t="s">
        <v>71</v>
      </c>
      <c r="K1071" t="str">
        <f>VLOOKUP(tblSalaries6[[#This Row],[Where do you work]],tblCountries[[Actual]:[Mapping]],2,FALSE)</f>
        <v>UK</v>
      </c>
      <c r="L1071" t="s">
        <v>13</v>
      </c>
      <c r="M1071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5 and 10</v>
      </c>
      <c r="N1071">
        <v>5</v>
      </c>
    </row>
    <row r="1072" spans="2:14" ht="15" customHeight="1">
      <c r="B1072" t="s">
        <v>3076</v>
      </c>
      <c r="C1072" s="1">
        <v>41057.668958333335</v>
      </c>
      <c r="D1072" s="4">
        <v>7960</v>
      </c>
      <c r="E1072">
        <v>7960</v>
      </c>
      <c r="F1072" t="s">
        <v>6</v>
      </c>
      <c r="G1072" s="8">
        <f>tblSalaries6[[#This Row],[clean Salary (in local currency)]]*VLOOKUP(tblSalaries6[[#This Row],[Currency]],tblXrate[],2,FALSE)</f>
        <v>7960</v>
      </c>
      <c r="H1072" t="s">
        <v>786</v>
      </c>
      <c r="I1072" t="s">
        <v>52</v>
      </c>
      <c r="J1072" t="s">
        <v>8</v>
      </c>
      <c r="K1072" t="str">
        <f>VLOOKUP(tblSalaries6[[#This Row],[Where do you work]],tblCountries[[Actual]:[Mapping]],2,FALSE)</f>
        <v>India</v>
      </c>
      <c r="L1072" t="s">
        <v>9</v>
      </c>
      <c r="M1072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5 and 10</v>
      </c>
      <c r="N1072">
        <v>7</v>
      </c>
    </row>
    <row r="1073" spans="2:14" ht="15" customHeight="1">
      <c r="B1073" t="s">
        <v>3077</v>
      </c>
      <c r="C1073" s="1">
        <v>41057.669270833336</v>
      </c>
      <c r="D1073" s="4" t="s">
        <v>1229</v>
      </c>
      <c r="E1073">
        <v>500000</v>
      </c>
      <c r="F1073" t="s">
        <v>40</v>
      </c>
      <c r="G1073" s="8">
        <f>tblSalaries6[[#This Row],[clean Salary (in local currency)]]*VLOOKUP(tblSalaries6[[#This Row],[Currency]],tblXrate[],2,FALSE)</f>
        <v>8903.9583437212841</v>
      </c>
      <c r="H1073" t="s">
        <v>749</v>
      </c>
      <c r="I1073" t="s">
        <v>20</v>
      </c>
      <c r="J1073" t="s">
        <v>8</v>
      </c>
      <c r="K1073" t="str">
        <f>VLOOKUP(tblSalaries6[[#This Row],[Where do you work]],tblCountries[[Actual]:[Mapping]],2,FALSE)</f>
        <v>India</v>
      </c>
      <c r="L1073" t="s">
        <v>18</v>
      </c>
      <c r="M1073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1073">
        <v>23</v>
      </c>
    </row>
    <row r="1074" spans="2:14" ht="15" customHeight="1">
      <c r="B1074" t="s">
        <v>3078</v>
      </c>
      <c r="C1074" s="1">
        <v>41057.670636574076</v>
      </c>
      <c r="D1074" s="4" t="s">
        <v>1230</v>
      </c>
      <c r="E1074">
        <v>40000</v>
      </c>
      <c r="F1074" t="s">
        <v>22</v>
      </c>
      <c r="G1074" s="8">
        <f>tblSalaries6[[#This Row],[clean Salary (in local currency)]]*VLOOKUP(tblSalaries6[[#This Row],[Currency]],tblXrate[],2,FALSE)</f>
        <v>50815.977559664309</v>
      </c>
      <c r="H1074" t="s">
        <v>1231</v>
      </c>
      <c r="I1074" t="s">
        <v>20</v>
      </c>
      <c r="J1074" t="s">
        <v>628</v>
      </c>
      <c r="K1074" t="str">
        <f>VLOOKUP(tblSalaries6[[#This Row],[Where do you work]],tblCountries[[Actual]:[Mapping]],2,FALSE)</f>
        <v>Netherlands</v>
      </c>
      <c r="L1074" t="s">
        <v>9</v>
      </c>
      <c r="M1074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Less than 3</v>
      </c>
      <c r="N1074">
        <v>3</v>
      </c>
    </row>
    <row r="1075" spans="2:14" ht="15" customHeight="1">
      <c r="B1075" t="s">
        <v>3079</v>
      </c>
      <c r="C1075" s="1">
        <v>41057.672118055554</v>
      </c>
      <c r="D1075" s="4" t="s">
        <v>137</v>
      </c>
      <c r="E1075">
        <v>30000</v>
      </c>
      <c r="F1075" t="s">
        <v>69</v>
      </c>
      <c r="G1075" s="8">
        <f>tblSalaries6[[#This Row],[clean Salary (in local currency)]]*VLOOKUP(tblSalaries6[[#This Row],[Currency]],tblXrate[],2,FALSE)</f>
        <v>47285.348162018527</v>
      </c>
      <c r="H1075" t="s">
        <v>392</v>
      </c>
      <c r="I1075" t="s">
        <v>20</v>
      </c>
      <c r="J1075" t="s">
        <v>71</v>
      </c>
      <c r="K1075" t="str">
        <f>VLOOKUP(tblSalaries6[[#This Row],[Where do you work]],tblCountries[[Actual]:[Mapping]],2,FALSE)</f>
        <v>UK</v>
      </c>
      <c r="L1075" t="s">
        <v>9</v>
      </c>
      <c r="M1075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3 and 5</v>
      </c>
      <c r="N1075">
        <v>4</v>
      </c>
    </row>
    <row r="1076" spans="2:14" ht="15" customHeight="1">
      <c r="B1076" t="s">
        <v>3080</v>
      </c>
      <c r="C1076" s="1">
        <v>41057.672118055554</v>
      </c>
      <c r="D1076" s="4">
        <v>48000</v>
      </c>
      <c r="E1076">
        <v>48000</v>
      </c>
      <c r="F1076" t="s">
        <v>69</v>
      </c>
      <c r="G1076" s="8">
        <f>tblSalaries6[[#This Row],[clean Salary (in local currency)]]*VLOOKUP(tblSalaries6[[#This Row],[Currency]],tblXrate[],2,FALSE)</f>
        <v>75656.557059229643</v>
      </c>
      <c r="H1076" t="s">
        <v>1232</v>
      </c>
      <c r="I1076" t="s">
        <v>52</v>
      </c>
      <c r="J1076" t="s">
        <v>71</v>
      </c>
      <c r="K1076" t="str">
        <f>VLOOKUP(tblSalaries6[[#This Row],[Where do you work]],tblCountries[[Actual]:[Mapping]],2,FALSE)</f>
        <v>UK</v>
      </c>
      <c r="L1076" t="s">
        <v>18</v>
      </c>
      <c r="M1076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1076">
        <v>10</v>
      </c>
    </row>
    <row r="1077" spans="2:14" ht="15" customHeight="1">
      <c r="B1077" t="s">
        <v>3081</v>
      </c>
      <c r="C1077" s="1">
        <v>41057.674212962964</v>
      </c>
      <c r="D1077" s="4" t="s">
        <v>701</v>
      </c>
      <c r="E1077">
        <v>240000</v>
      </c>
      <c r="F1077" t="s">
        <v>40</v>
      </c>
      <c r="G1077" s="8">
        <f>tblSalaries6[[#This Row],[clean Salary (in local currency)]]*VLOOKUP(tblSalaries6[[#This Row],[Currency]],tblXrate[],2,FALSE)</f>
        <v>4273.9000049862161</v>
      </c>
      <c r="H1077" t="s">
        <v>310</v>
      </c>
      <c r="I1077" t="s">
        <v>310</v>
      </c>
      <c r="J1077" t="s">
        <v>8</v>
      </c>
      <c r="K1077" t="str">
        <f>VLOOKUP(tblSalaries6[[#This Row],[Where do you work]],tblCountries[[Actual]:[Mapping]],2,FALSE)</f>
        <v>India</v>
      </c>
      <c r="L1077" t="s">
        <v>13</v>
      </c>
      <c r="M1077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1077">
        <v>20</v>
      </c>
    </row>
    <row r="1078" spans="2:14" ht="15" customHeight="1">
      <c r="B1078" t="s">
        <v>3082</v>
      </c>
      <c r="C1078" s="1">
        <v>41057.680104166669</v>
      </c>
      <c r="D1078" s="4">
        <v>37000</v>
      </c>
      <c r="E1078">
        <v>37000</v>
      </c>
      <c r="F1078" t="s">
        <v>22</v>
      </c>
      <c r="G1078" s="8">
        <f>tblSalaries6[[#This Row],[clean Salary (in local currency)]]*VLOOKUP(tblSalaries6[[#This Row],[Currency]],tblXrate[],2,FALSE)</f>
        <v>47004.779242689488</v>
      </c>
      <c r="H1078" t="s">
        <v>1233</v>
      </c>
      <c r="I1078" t="s">
        <v>20</v>
      </c>
      <c r="J1078" t="s">
        <v>608</v>
      </c>
      <c r="K1078" t="str">
        <f>VLOOKUP(tblSalaries6[[#This Row],[Where do you work]],tblCountries[[Actual]:[Mapping]],2,FALSE)</f>
        <v>Spain</v>
      </c>
      <c r="L1078" t="s">
        <v>9</v>
      </c>
      <c r="M1078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1078">
        <v>11</v>
      </c>
    </row>
    <row r="1079" spans="2:14" ht="15" customHeight="1">
      <c r="B1079" t="s">
        <v>3083</v>
      </c>
      <c r="C1079" s="1">
        <v>41057.680335648147</v>
      </c>
      <c r="D1079" s="4" t="s">
        <v>137</v>
      </c>
      <c r="E1079">
        <v>30000</v>
      </c>
      <c r="F1079" t="s">
        <v>69</v>
      </c>
      <c r="G1079" s="8">
        <f>tblSalaries6[[#This Row],[clean Salary (in local currency)]]*VLOOKUP(tblSalaries6[[#This Row],[Currency]],tblXrate[],2,FALSE)</f>
        <v>47285.348162018527</v>
      </c>
      <c r="H1079" t="s">
        <v>1234</v>
      </c>
      <c r="I1079" t="s">
        <v>20</v>
      </c>
      <c r="J1079" t="s">
        <v>71</v>
      </c>
      <c r="K1079" t="str">
        <f>VLOOKUP(tblSalaries6[[#This Row],[Where do you work]],tblCountries[[Actual]:[Mapping]],2,FALSE)</f>
        <v>UK</v>
      </c>
      <c r="L1079" t="s">
        <v>13</v>
      </c>
      <c r="M1079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1079">
        <v>10</v>
      </c>
    </row>
    <row r="1080" spans="2:14" ht="15" customHeight="1">
      <c r="B1080" t="s">
        <v>3084</v>
      </c>
      <c r="C1080" s="1">
        <v>41057.681157407409</v>
      </c>
      <c r="D1080" s="4">
        <v>58000</v>
      </c>
      <c r="E1080">
        <v>58000</v>
      </c>
      <c r="F1080" t="s">
        <v>69</v>
      </c>
      <c r="G1080" s="8">
        <f>tblSalaries6[[#This Row],[clean Salary (in local currency)]]*VLOOKUP(tblSalaries6[[#This Row],[Currency]],tblXrate[],2,FALSE)</f>
        <v>91418.339779902482</v>
      </c>
      <c r="H1080" t="s">
        <v>1235</v>
      </c>
      <c r="I1080" t="s">
        <v>20</v>
      </c>
      <c r="J1080" t="s">
        <v>71</v>
      </c>
      <c r="K1080" t="str">
        <f>VLOOKUP(tblSalaries6[[#This Row],[Where do you work]],tblCountries[[Actual]:[Mapping]],2,FALSE)</f>
        <v>UK</v>
      </c>
      <c r="L1080" t="s">
        <v>13</v>
      </c>
      <c r="M1080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5 and 10</v>
      </c>
      <c r="N1080">
        <v>8</v>
      </c>
    </row>
    <row r="1081" spans="2:14" ht="15" customHeight="1">
      <c r="B1081" t="s">
        <v>3085</v>
      </c>
      <c r="C1081" s="1">
        <v>41057.681562500002</v>
      </c>
      <c r="D1081" s="4">
        <v>79000</v>
      </c>
      <c r="E1081">
        <v>79000</v>
      </c>
      <c r="F1081" t="s">
        <v>69</v>
      </c>
      <c r="G1081" s="8">
        <f>tblSalaries6[[#This Row],[clean Salary (in local currency)]]*VLOOKUP(tblSalaries6[[#This Row],[Currency]],tblXrate[],2,FALSE)</f>
        <v>124518.08349331544</v>
      </c>
      <c r="H1081" t="s">
        <v>185</v>
      </c>
      <c r="I1081" t="s">
        <v>20</v>
      </c>
      <c r="J1081" t="s">
        <v>71</v>
      </c>
      <c r="K1081" t="str">
        <f>VLOOKUP(tblSalaries6[[#This Row],[Where do you work]],tblCountries[[Actual]:[Mapping]],2,FALSE)</f>
        <v>UK</v>
      </c>
      <c r="L1081" t="s">
        <v>18</v>
      </c>
      <c r="M1081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1081">
        <v>14</v>
      </c>
    </row>
    <row r="1082" spans="2:14" ht="15" customHeight="1">
      <c r="B1082" t="s">
        <v>3086</v>
      </c>
      <c r="C1082" s="1">
        <v>41057.684884259259</v>
      </c>
      <c r="D1082" s="4">
        <v>43912.03</v>
      </c>
      <c r="E1082">
        <v>43912</v>
      </c>
      <c r="F1082" t="s">
        <v>69</v>
      </c>
      <c r="G1082" s="8">
        <f>tblSalaries6[[#This Row],[clean Salary (in local currency)]]*VLOOKUP(tblSalaries6[[#This Row],[Currency]],tblXrate[],2,FALSE)</f>
        <v>69213.140283018583</v>
      </c>
      <c r="H1082" t="s">
        <v>427</v>
      </c>
      <c r="I1082" t="s">
        <v>20</v>
      </c>
      <c r="J1082" t="s">
        <v>71</v>
      </c>
      <c r="K1082" t="str">
        <f>VLOOKUP(tblSalaries6[[#This Row],[Where do you work]],tblCountries[[Actual]:[Mapping]],2,FALSE)</f>
        <v>UK</v>
      </c>
      <c r="L1082" t="s">
        <v>13</v>
      </c>
      <c r="M1082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Less than 3</v>
      </c>
      <c r="N1082">
        <v>3</v>
      </c>
    </row>
    <row r="1083" spans="2:14" ht="15" customHeight="1">
      <c r="B1083" t="s">
        <v>3087</v>
      </c>
      <c r="C1083" s="1">
        <v>41057.686400462961</v>
      </c>
      <c r="D1083" s="4">
        <v>3500</v>
      </c>
      <c r="E1083">
        <v>3500</v>
      </c>
      <c r="F1083" t="s">
        <v>6</v>
      </c>
      <c r="G1083" s="8">
        <f>tblSalaries6[[#This Row],[clean Salary (in local currency)]]*VLOOKUP(tblSalaries6[[#This Row],[Currency]],tblXrate[],2,FALSE)</f>
        <v>3500</v>
      </c>
      <c r="H1083" t="s">
        <v>1236</v>
      </c>
      <c r="I1083" t="s">
        <v>52</v>
      </c>
      <c r="J1083" t="s">
        <v>1237</v>
      </c>
      <c r="K1083" t="str">
        <f>VLOOKUP(tblSalaries6[[#This Row],[Where do you work]],tblCountries[[Actual]:[Mapping]],2,FALSE)</f>
        <v>Pakistan</v>
      </c>
      <c r="L1083" t="s">
        <v>9</v>
      </c>
      <c r="M1083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3 and 5</v>
      </c>
      <c r="N1083">
        <v>4</v>
      </c>
    </row>
    <row r="1084" spans="2:14" ht="15" customHeight="1">
      <c r="B1084" t="s">
        <v>3088</v>
      </c>
      <c r="C1084" s="1">
        <v>41057.690833333334</v>
      </c>
      <c r="D1084" s="4" t="s">
        <v>1238</v>
      </c>
      <c r="E1084">
        <v>40000</v>
      </c>
      <c r="F1084" t="s">
        <v>69</v>
      </c>
      <c r="G1084" s="8">
        <f>tblSalaries6[[#This Row],[clean Salary (in local currency)]]*VLOOKUP(tblSalaries6[[#This Row],[Currency]],tblXrate[],2,FALSE)</f>
        <v>63047.130882691366</v>
      </c>
      <c r="H1084" t="s">
        <v>283</v>
      </c>
      <c r="I1084" t="s">
        <v>52</v>
      </c>
      <c r="J1084" t="s">
        <v>71</v>
      </c>
      <c r="K1084" t="str">
        <f>VLOOKUP(tblSalaries6[[#This Row],[Where do you work]],tblCountries[[Actual]:[Mapping]],2,FALSE)</f>
        <v>UK</v>
      </c>
      <c r="L1084" t="s">
        <v>25</v>
      </c>
      <c r="M1084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1084">
        <v>20</v>
      </c>
    </row>
    <row r="1085" spans="2:14" ht="15" customHeight="1">
      <c r="B1085" t="s">
        <v>3089</v>
      </c>
      <c r="C1085" s="1">
        <v>41057.691192129627</v>
      </c>
      <c r="D1085" s="4">
        <v>57000</v>
      </c>
      <c r="E1085">
        <v>57000</v>
      </c>
      <c r="F1085" t="s">
        <v>22</v>
      </c>
      <c r="G1085" s="8">
        <f>tblSalaries6[[#This Row],[clean Salary (in local currency)]]*VLOOKUP(tblSalaries6[[#This Row],[Currency]],tblXrate[],2,FALSE)</f>
        <v>72412.768022521646</v>
      </c>
      <c r="H1085" t="s">
        <v>1239</v>
      </c>
      <c r="I1085" t="s">
        <v>52</v>
      </c>
      <c r="J1085" t="s">
        <v>583</v>
      </c>
      <c r="K1085" t="str">
        <f>VLOOKUP(tblSalaries6[[#This Row],[Where do you work]],tblCountries[[Actual]:[Mapping]],2,FALSE)</f>
        <v>Norway</v>
      </c>
      <c r="L1085" t="s">
        <v>25</v>
      </c>
      <c r="M1085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1085">
        <v>15</v>
      </c>
    </row>
    <row r="1086" spans="2:14" ht="15" customHeight="1">
      <c r="B1086" t="s">
        <v>3090</v>
      </c>
      <c r="C1086" s="1">
        <v>41057.695451388892</v>
      </c>
      <c r="D1086" s="4">
        <v>40000</v>
      </c>
      <c r="E1086">
        <v>40000</v>
      </c>
      <c r="F1086" t="s">
        <v>22</v>
      </c>
      <c r="G1086" s="8">
        <f>tblSalaries6[[#This Row],[clean Salary (in local currency)]]*VLOOKUP(tblSalaries6[[#This Row],[Currency]],tblXrate[],2,FALSE)</f>
        <v>50815.977559664309</v>
      </c>
      <c r="H1086" t="s">
        <v>191</v>
      </c>
      <c r="I1086" t="s">
        <v>310</v>
      </c>
      <c r="J1086" t="s">
        <v>30</v>
      </c>
      <c r="K1086" t="str">
        <f>VLOOKUP(tblSalaries6[[#This Row],[Where do you work]],tblCountries[[Actual]:[Mapping]],2,FALSE)</f>
        <v>Portugal</v>
      </c>
      <c r="L1086" t="s">
        <v>18</v>
      </c>
      <c r="M1086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1086">
        <v>10</v>
      </c>
    </row>
    <row r="1087" spans="2:14" ht="15" customHeight="1">
      <c r="B1087" t="s">
        <v>3091</v>
      </c>
      <c r="C1087" s="1">
        <v>41057.698240740741</v>
      </c>
      <c r="D1087" s="4">
        <v>100000</v>
      </c>
      <c r="E1087">
        <v>1200000</v>
      </c>
      <c r="F1087" t="s">
        <v>40</v>
      </c>
      <c r="G1087" s="8">
        <f>tblSalaries6[[#This Row],[clean Salary (in local currency)]]*VLOOKUP(tblSalaries6[[#This Row],[Currency]],tblXrate[],2,FALSE)</f>
        <v>21369.500024931083</v>
      </c>
      <c r="H1087" t="s">
        <v>1240</v>
      </c>
      <c r="I1087" t="s">
        <v>52</v>
      </c>
      <c r="J1087" t="s">
        <v>8</v>
      </c>
      <c r="K1087" t="str">
        <f>VLOOKUP(tblSalaries6[[#This Row],[Where do you work]],tblCountries[[Actual]:[Mapping]],2,FALSE)</f>
        <v>India</v>
      </c>
      <c r="L1087" t="s">
        <v>18</v>
      </c>
      <c r="M1087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5 and 10</v>
      </c>
      <c r="N1087">
        <v>5</v>
      </c>
    </row>
    <row r="1088" spans="2:14" ht="15" customHeight="1">
      <c r="B1088" t="s">
        <v>3092</v>
      </c>
      <c r="C1088" s="1">
        <v>41057.698287037034</v>
      </c>
      <c r="D1088" s="4" t="s">
        <v>68</v>
      </c>
      <c r="E1088">
        <v>35000</v>
      </c>
      <c r="F1088" t="s">
        <v>69</v>
      </c>
      <c r="G1088" s="8">
        <f>tblSalaries6[[#This Row],[clean Salary (in local currency)]]*VLOOKUP(tblSalaries6[[#This Row],[Currency]],tblXrate[],2,FALSE)</f>
        <v>55166.239522354947</v>
      </c>
      <c r="H1088" t="s">
        <v>1241</v>
      </c>
      <c r="I1088" t="s">
        <v>20</v>
      </c>
      <c r="J1088" t="s">
        <v>71</v>
      </c>
      <c r="K1088" t="str">
        <f>VLOOKUP(tblSalaries6[[#This Row],[Where do you work]],tblCountries[[Actual]:[Mapping]],2,FALSE)</f>
        <v>UK</v>
      </c>
      <c r="L1088" t="s">
        <v>18</v>
      </c>
      <c r="M1088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5 and 10</v>
      </c>
      <c r="N1088">
        <v>6</v>
      </c>
    </row>
    <row r="1089" spans="2:14" ht="15" customHeight="1">
      <c r="B1089" t="s">
        <v>3093</v>
      </c>
      <c r="C1089" s="1">
        <v>41057.703622685185</v>
      </c>
      <c r="D1089" s="4" t="s">
        <v>1242</v>
      </c>
      <c r="E1089">
        <v>180000</v>
      </c>
      <c r="F1089" t="s">
        <v>40</v>
      </c>
      <c r="G1089" s="8">
        <f>tblSalaries6[[#This Row],[clean Salary (in local currency)]]*VLOOKUP(tblSalaries6[[#This Row],[Currency]],tblXrate[],2,FALSE)</f>
        <v>3205.4250037396623</v>
      </c>
      <c r="H1089" t="s">
        <v>1243</v>
      </c>
      <c r="I1089" t="s">
        <v>20</v>
      </c>
      <c r="J1089" t="s">
        <v>8</v>
      </c>
      <c r="K1089" t="str">
        <f>VLOOKUP(tblSalaries6[[#This Row],[Where do you work]],tblCountries[[Actual]:[Mapping]],2,FALSE)</f>
        <v>India</v>
      </c>
      <c r="L1089" t="s">
        <v>13</v>
      </c>
      <c r="M1089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Less than 3</v>
      </c>
      <c r="N1089">
        <v>3</v>
      </c>
    </row>
    <row r="1090" spans="2:14" ht="15" customHeight="1">
      <c r="B1090" t="s">
        <v>3094</v>
      </c>
      <c r="C1090" s="1">
        <v>41057.706979166665</v>
      </c>
      <c r="D1090" s="4" t="s">
        <v>1244</v>
      </c>
      <c r="E1090">
        <v>600000</v>
      </c>
      <c r="F1090" t="s">
        <v>40</v>
      </c>
      <c r="G1090" s="8">
        <f>tblSalaries6[[#This Row],[clean Salary (in local currency)]]*VLOOKUP(tblSalaries6[[#This Row],[Currency]],tblXrate[],2,FALSE)</f>
        <v>10684.750012465542</v>
      </c>
      <c r="H1090" t="s">
        <v>1245</v>
      </c>
      <c r="I1090" t="s">
        <v>310</v>
      </c>
      <c r="J1090" t="s">
        <v>8</v>
      </c>
      <c r="K1090" t="str">
        <f>VLOOKUP(tblSalaries6[[#This Row],[Where do you work]],tblCountries[[Actual]:[Mapping]],2,FALSE)</f>
        <v>India</v>
      </c>
      <c r="L1090" t="s">
        <v>18</v>
      </c>
      <c r="M1090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5 and 10</v>
      </c>
      <c r="N1090">
        <v>8</v>
      </c>
    </row>
    <row r="1091" spans="2:14" ht="15" customHeight="1">
      <c r="B1091" t="s">
        <v>3095</v>
      </c>
      <c r="C1091" s="1">
        <v>41057.708194444444</v>
      </c>
      <c r="D1091" s="4" t="s">
        <v>1246</v>
      </c>
      <c r="E1091">
        <v>300000</v>
      </c>
      <c r="F1091" t="s">
        <v>40</v>
      </c>
      <c r="G1091" s="8">
        <f>tblSalaries6[[#This Row],[clean Salary (in local currency)]]*VLOOKUP(tblSalaries6[[#This Row],[Currency]],tblXrate[],2,FALSE)</f>
        <v>5342.3750062327708</v>
      </c>
      <c r="H1091" t="s">
        <v>20</v>
      </c>
      <c r="I1091" t="s">
        <v>20</v>
      </c>
      <c r="J1091" t="s">
        <v>8</v>
      </c>
      <c r="K1091" t="str">
        <f>VLOOKUP(tblSalaries6[[#This Row],[Where do you work]],tblCountries[[Actual]:[Mapping]],2,FALSE)</f>
        <v>India</v>
      </c>
      <c r="L1091" t="s">
        <v>9</v>
      </c>
      <c r="M1091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5 and 10</v>
      </c>
      <c r="N1091">
        <v>5</v>
      </c>
    </row>
    <row r="1092" spans="2:14" ht="15" customHeight="1">
      <c r="B1092" t="s">
        <v>3096</v>
      </c>
      <c r="C1092" s="1">
        <v>41057.710219907407</v>
      </c>
      <c r="D1092" s="4">
        <v>75000</v>
      </c>
      <c r="E1092">
        <v>75000</v>
      </c>
      <c r="F1092" t="s">
        <v>69</v>
      </c>
      <c r="G1092" s="8">
        <f>tblSalaries6[[#This Row],[clean Salary (in local currency)]]*VLOOKUP(tblSalaries6[[#This Row],[Currency]],tblXrate[],2,FALSE)</f>
        <v>118213.37040504631</v>
      </c>
      <c r="H1092" t="s">
        <v>539</v>
      </c>
      <c r="I1092" t="s">
        <v>52</v>
      </c>
      <c r="J1092" t="s">
        <v>71</v>
      </c>
      <c r="K1092" t="str">
        <f>VLOOKUP(tblSalaries6[[#This Row],[Where do you work]],tblCountries[[Actual]:[Mapping]],2,FALSE)</f>
        <v>UK</v>
      </c>
      <c r="L1092" t="s">
        <v>18</v>
      </c>
      <c r="M1092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1092">
        <v>10</v>
      </c>
    </row>
    <row r="1093" spans="2:14" ht="15" customHeight="1">
      <c r="B1093" t="s">
        <v>3097</v>
      </c>
      <c r="C1093" s="1">
        <v>41057.711157407408</v>
      </c>
      <c r="D1093" s="4" t="s">
        <v>1247</v>
      </c>
      <c r="E1093">
        <v>100000</v>
      </c>
      <c r="F1093" t="s">
        <v>585</v>
      </c>
      <c r="G1093" s="8">
        <f>tblSalaries6[[#This Row],[clean Salary (in local currency)]]*VLOOKUP(tblSalaries6[[#This Row],[Currency]],tblXrate[],2,FALSE)</f>
        <v>12192.177986291113</v>
      </c>
      <c r="H1093" t="s">
        <v>1248</v>
      </c>
      <c r="I1093" t="s">
        <v>52</v>
      </c>
      <c r="J1093" t="s">
        <v>48</v>
      </c>
      <c r="K1093" t="str">
        <f>VLOOKUP(tblSalaries6[[#This Row],[Where do you work]],tblCountries[[Actual]:[Mapping]],2,FALSE)</f>
        <v>South Africa</v>
      </c>
      <c r="L1093" t="s">
        <v>13</v>
      </c>
      <c r="M1093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1093">
        <v>15</v>
      </c>
    </row>
    <row r="1094" spans="2:14" ht="15" customHeight="1">
      <c r="B1094" t="s">
        <v>3098</v>
      </c>
      <c r="C1094" s="1">
        <v>41057.711886574078</v>
      </c>
      <c r="D1094" s="4" t="s">
        <v>1249</v>
      </c>
      <c r="E1094">
        <v>45000</v>
      </c>
      <c r="F1094" t="s">
        <v>69</v>
      </c>
      <c r="G1094" s="8">
        <f>tblSalaries6[[#This Row],[clean Salary (in local currency)]]*VLOOKUP(tblSalaries6[[#This Row],[Currency]],tblXrate[],2,FALSE)</f>
        <v>70928.022243027779</v>
      </c>
      <c r="H1094" t="s">
        <v>1250</v>
      </c>
      <c r="I1094" t="s">
        <v>4001</v>
      </c>
      <c r="J1094" t="s">
        <v>71</v>
      </c>
      <c r="K1094" t="str">
        <f>VLOOKUP(tblSalaries6[[#This Row],[Where do you work]],tblCountries[[Actual]:[Mapping]],2,FALSE)</f>
        <v>UK</v>
      </c>
      <c r="L1094" t="s">
        <v>9</v>
      </c>
      <c r="M1094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5 and 10</v>
      </c>
      <c r="N1094">
        <v>8</v>
      </c>
    </row>
    <row r="1095" spans="2:14" ht="15" customHeight="1">
      <c r="B1095" t="s">
        <v>3099</v>
      </c>
      <c r="C1095" s="1">
        <v>41057.715046296296</v>
      </c>
      <c r="D1095" s="4" t="s">
        <v>1251</v>
      </c>
      <c r="E1095">
        <v>25000</v>
      </c>
      <c r="F1095" t="s">
        <v>69</v>
      </c>
      <c r="G1095" s="8">
        <f>tblSalaries6[[#This Row],[clean Salary (in local currency)]]*VLOOKUP(tblSalaries6[[#This Row],[Currency]],tblXrate[],2,FALSE)</f>
        <v>39404.456801682099</v>
      </c>
      <c r="H1095" t="s">
        <v>1252</v>
      </c>
      <c r="I1095" t="s">
        <v>20</v>
      </c>
      <c r="J1095" t="s">
        <v>71</v>
      </c>
      <c r="K1095" t="str">
        <f>VLOOKUP(tblSalaries6[[#This Row],[Where do you work]],tblCountries[[Actual]:[Mapping]],2,FALSE)</f>
        <v>UK</v>
      </c>
      <c r="L1095" t="s">
        <v>9</v>
      </c>
      <c r="M1095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Less than 3</v>
      </c>
      <c r="N1095">
        <v>3</v>
      </c>
    </row>
    <row r="1096" spans="2:14" ht="15" customHeight="1">
      <c r="B1096" t="s">
        <v>3100</v>
      </c>
      <c r="C1096" s="1">
        <v>41057.717210648145</v>
      </c>
      <c r="D1096" s="4">
        <v>18987</v>
      </c>
      <c r="E1096">
        <v>18987</v>
      </c>
      <c r="F1096" t="s">
        <v>6</v>
      </c>
      <c r="G1096" s="8">
        <f>tblSalaries6[[#This Row],[clean Salary (in local currency)]]*VLOOKUP(tblSalaries6[[#This Row],[Currency]],tblXrate[],2,FALSE)</f>
        <v>18987</v>
      </c>
      <c r="H1096" t="s">
        <v>207</v>
      </c>
      <c r="I1096" t="s">
        <v>20</v>
      </c>
      <c r="J1096" t="s">
        <v>870</v>
      </c>
      <c r="K1096" t="str">
        <f>VLOOKUP(tblSalaries6[[#This Row],[Where do you work]],tblCountries[[Actual]:[Mapping]],2,FALSE)</f>
        <v>Nigeria</v>
      </c>
      <c r="L1096" t="s">
        <v>13</v>
      </c>
      <c r="M1096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5 and 10</v>
      </c>
      <c r="N1096">
        <v>7</v>
      </c>
    </row>
    <row r="1097" spans="2:14" ht="15" customHeight="1">
      <c r="B1097" t="s">
        <v>3101</v>
      </c>
      <c r="C1097" s="1">
        <v>41057.719085648147</v>
      </c>
      <c r="D1097" s="4" t="s">
        <v>571</v>
      </c>
      <c r="E1097">
        <v>28500</v>
      </c>
      <c r="F1097" t="s">
        <v>69</v>
      </c>
      <c r="G1097" s="8">
        <f>tblSalaries6[[#This Row],[clean Salary (in local currency)]]*VLOOKUP(tblSalaries6[[#This Row],[Currency]],tblXrate[],2,FALSE)</f>
        <v>44921.080753917595</v>
      </c>
      <c r="H1097" t="s">
        <v>1253</v>
      </c>
      <c r="I1097" t="s">
        <v>52</v>
      </c>
      <c r="J1097" t="s">
        <v>71</v>
      </c>
      <c r="K1097" t="str">
        <f>VLOOKUP(tblSalaries6[[#This Row],[Where do you work]],tblCountries[[Actual]:[Mapping]],2,FALSE)</f>
        <v>UK</v>
      </c>
      <c r="L1097" t="s">
        <v>25</v>
      </c>
      <c r="M1097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1097">
        <v>15</v>
      </c>
    </row>
    <row r="1098" spans="2:14" ht="15" customHeight="1">
      <c r="B1098" t="s">
        <v>3102</v>
      </c>
      <c r="C1098" s="1">
        <v>41057.720590277779</v>
      </c>
      <c r="D1098" s="4">
        <v>60000</v>
      </c>
      <c r="E1098">
        <v>60000</v>
      </c>
      <c r="F1098" t="s">
        <v>6</v>
      </c>
      <c r="G1098" s="8">
        <f>tblSalaries6[[#This Row],[clean Salary (in local currency)]]*VLOOKUP(tblSalaries6[[#This Row],[Currency]],tblXrate[],2,FALSE)</f>
        <v>60000</v>
      </c>
      <c r="H1098" t="s">
        <v>635</v>
      </c>
      <c r="I1098" t="s">
        <v>52</v>
      </c>
      <c r="J1098" t="s">
        <v>8</v>
      </c>
      <c r="K1098" t="str">
        <f>VLOOKUP(tblSalaries6[[#This Row],[Where do you work]],tblCountries[[Actual]:[Mapping]],2,FALSE)</f>
        <v>India</v>
      </c>
      <c r="L1098" t="s">
        <v>13</v>
      </c>
      <c r="M1098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1098">
        <v>14</v>
      </c>
    </row>
    <row r="1099" spans="2:14" ht="15" customHeight="1">
      <c r="B1099" t="s">
        <v>3103</v>
      </c>
      <c r="C1099" s="1">
        <v>41057.721377314818</v>
      </c>
      <c r="D1099" s="4" t="s">
        <v>1254</v>
      </c>
      <c r="E1099">
        <v>45200</v>
      </c>
      <c r="F1099" t="s">
        <v>69</v>
      </c>
      <c r="G1099" s="8">
        <f>tblSalaries6[[#This Row],[clean Salary (in local currency)]]*VLOOKUP(tblSalaries6[[#This Row],[Currency]],tblXrate[],2,FALSE)</f>
        <v>71243.257897441246</v>
      </c>
      <c r="H1099" t="s">
        <v>1255</v>
      </c>
      <c r="I1099" t="s">
        <v>52</v>
      </c>
      <c r="J1099" t="s">
        <v>71</v>
      </c>
      <c r="K1099" t="str">
        <f>VLOOKUP(tblSalaries6[[#This Row],[Where do you work]],tblCountries[[Actual]:[Mapping]],2,FALSE)</f>
        <v>UK</v>
      </c>
      <c r="L1099" t="s">
        <v>18</v>
      </c>
      <c r="M1099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5 and 10</v>
      </c>
      <c r="N1099">
        <v>5</v>
      </c>
    </row>
    <row r="1100" spans="2:14" ht="15" customHeight="1">
      <c r="B1100" t="s">
        <v>3104</v>
      </c>
      <c r="C1100" s="1">
        <v>41057.72383101852</v>
      </c>
      <c r="D1100" s="4" t="s">
        <v>1256</v>
      </c>
      <c r="E1100">
        <v>252000</v>
      </c>
      <c r="F1100" t="s">
        <v>40</v>
      </c>
      <c r="G1100" s="8">
        <f>tblSalaries6[[#This Row],[clean Salary (in local currency)]]*VLOOKUP(tblSalaries6[[#This Row],[Currency]],tblXrate[],2,FALSE)</f>
        <v>4487.5950052355274</v>
      </c>
      <c r="H1100" t="s">
        <v>1257</v>
      </c>
      <c r="I1100" t="s">
        <v>52</v>
      </c>
      <c r="J1100" t="s">
        <v>8</v>
      </c>
      <c r="K1100" t="str">
        <f>VLOOKUP(tblSalaries6[[#This Row],[Where do you work]],tblCountries[[Actual]:[Mapping]],2,FALSE)</f>
        <v>India</v>
      </c>
      <c r="L1100" t="s">
        <v>25</v>
      </c>
      <c r="M1100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1100">
        <v>16</v>
      </c>
    </row>
    <row r="1101" spans="2:14" ht="15" customHeight="1">
      <c r="B1101" t="s">
        <v>3105</v>
      </c>
      <c r="C1101" s="1">
        <v>41057.732129629629</v>
      </c>
      <c r="D1101" s="4">
        <v>242304</v>
      </c>
      <c r="E1101">
        <v>242304</v>
      </c>
      <c r="F1101" t="s">
        <v>40</v>
      </c>
      <c r="G1101" s="8">
        <f>tblSalaries6[[#This Row],[clean Salary (in local currency)]]*VLOOKUP(tblSalaries6[[#This Row],[Currency]],tblXrate[],2,FALSE)</f>
        <v>4314.929445034084</v>
      </c>
      <c r="H1101" t="s">
        <v>932</v>
      </c>
      <c r="I1101" t="s">
        <v>310</v>
      </c>
      <c r="J1101" t="s">
        <v>8</v>
      </c>
      <c r="K1101" t="str">
        <f>VLOOKUP(tblSalaries6[[#This Row],[Where do you work]],tblCountries[[Actual]:[Mapping]],2,FALSE)</f>
        <v>India</v>
      </c>
      <c r="L1101" t="s">
        <v>9</v>
      </c>
      <c r="M1101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5 and 10</v>
      </c>
      <c r="N1101">
        <v>7</v>
      </c>
    </row>
    <row r="1102" spans="2:14" ht="15" customHeight="1">
      <c r="B1102" t="s">
        <v>3106</v>
      </c>
      <c r="C1102" s="1">
        <v>41057.735254629632</v>
      </c>
      <c r="D1102" s="4">
        <v>210000</v>
      </c>
      <c r="E1102">
        <v>210000</v>
      </c>
      <c r="F1102" t="s">
        <v>40</v>
      </c>
      <c r="G1102" s="8">
        <f>tblSalaries6[[#This Row],[clean Salary (in local currency)]]*VLOOKUP(tblSalaries6[[#This Row],[Currency]],tblXrate[],2,FALSE)</f>
        <v>3739.6625043629392</v>
      </c>
      <c r="H1102" t="s">
        <v>1258</v>
      </c>
      <c r="I1102" t="s">
        <v>20</v>
      </c>
      <c r="J1102" t="s">
        <v>8</v>
      </c>
      <c r="K1102" t="str">
        <f>VLOOKUP(tblSalaries6[[#This Row],[Where do you work]],tblCountries[[Actual]:[Mapping]],2,FALSE)</f>
        <v>India</v>
      </c>
      <c r="L1102" t="s">
        <v>13</v>
      </c>
      <c r="M1102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Less than 3</v>
      </c>
      <c r="N1102">
        <v>1</v>
      </c>
    </row>
    <row r="1103" spans="2:14" ht="15" customHeight="1">
      <c r="B1103" t="s">
        <v>3107</v>
      </c>
      <c r="C1103" s="1">
        <v>41057.737627314818</v>
      </c>
      <c r="D1103" s="4">
        <v>5000</v>
      </c>
      <c r="E1103">
        <v>60000</v>
      </c>
      <c r="F1103" t="s">
        <v>22</v>
      </c>
      <c r="G1103" s="8">
        <f>tblSalaries6[[#This Row],[clean Salary (in local currency)]]*VLOOKUP(tblSalaries6[[#This Row],[Currency]],tblXrate[],2,FALSE)</f>
        <v>76223.966339496474</v>
      </c>
      <c r="H1103" t="s">
        <v>1259</v>
      </c>
      <c r="I1103" t="s">
        <v>52</v>
      </c>
      <c r="J1103" t="s">
        <v>515</v>
      </c>
      <c r="K1103" t="str">
        <f>VLOOKUP(tblSalaries6[[#This Row],[Where do you work]],tblCountries[[Actual]:[Mapping]],2,FALSE)</f>
        <v>Finland</v>
      </c>
      <c r="L1103" t="s">
        <v>25</v>
      </c>
      <c r="M1103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3 and 5</v>
      </c>
      <c r="N1103">
        <v>4</v>
      </c>
    </row>
    <row r="1104" spans="2:14" ht="15" customHeight="1">
      <c r="B1104" t="s">
        <v>3108</v>
      </c>
      <c r="C1104" s="1">
        <v>41057.737754629627</v>
      </c>
      <c r="D1104" s="4" t="s">
        <v>1260</v>
      </c>
      <c r="E1104">
        <v>120000</v>
      </c>
      <c r="F1104" t="s">
        <v>358</v>
      </c>
      <c r="G1104" s="8">
        <f>tblSalaries6[[#This Row],[clean Salary (in local currency)]]*VLOOKUP(tblSalaries6[[#This Row],[Currency]],tblXrate[],2,FALSE)</f>
        <v>32666.305522511171</v>
      </c>
      <c r="H1104" t="s">
        <v>642</v>
      </c>
      <c r="I1104" t="s">
        <v>52</v>
      </c>
      <c r="J1104" t="s">
        <v>179</v>
      </c>
      <c r="K1104" t="str">
        <f>VLOOKUP(tblSalaries6[[#This Row],[Where do you work]],tblCountries[[Actual]:[Mapping]],2,FALSE)</f>
        <v>UAE</v>
      </c>
      <c r="L1104" t="s">
        <v>18</v>
      </c>
      <c r="M1104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1104">
        <v>12</v>
      </c>
    </row>
    <row r="1105" spans="2:14" ht="15" customHeight="1">
      <c r="B1105" t="s">
        <v>3109</v>
      </c>
      <c r="C1105" s="1">
        <v>41057.73809027778</v>
      </c>
      <c r="D1105" s="4">
        <v>19000</v>
      </c>
      <c r="E1105">
        <v>19000</v>
      </c>
      <c r="F1105" t="s">
        <v>6</v>
      </c>
      <c r="G1105" s="8">
        <f>tblSalaries6[[#This Row],[clean Salary (in local currency)]]*VLOOKUP(tblSalaries6[[#This Row],[Currency]],tblXrate[],2,FALSE)</f>
        <v>19000</v>
      </c>
      <c r="H1105" t="s">
        <v>1261</v>
      </c>
      <c r="I1105" t="s">
        <v>3999</v>
      </c>
      <c r="J1105" t="s">
        <v>71</v>
      </c>
      <c r="K1105" t="str">
        <f>VLOOKUP(tblSalaries6[[#This Row],[Where do you work]],tblCountries[[Actual]:[Mapping]],2,FALSE)</f>
        <v>UK</v>
      </c>
      <c r="L1105" t="s">
        <v>13</v>
      </c>
      <c r="M1105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5 and 10</v>
      </c>
      <c r="N1105">
        <v>8</v>
      </c>
    </row>
    <row r="1106" spans="2:14" ht="15" customHeight="1">
      <c r="B1106" t="s">
        <v>3110</v>
      </c>
      <c r="C1106" s="1">
        <v>41057.738159722219</v>
      </c>
      <c r="D1106" s="4">
        <v>50000</v>
      </c>
      <c r="E1106">
        <v>50000</v>
      </c>
      <c r="F1106" t="s">
        <v>22</v>
      </c>
      <c r="G1106" s="8">
        <f>tblSalaries6[[#This Row],[clean Salary (in local currency)]]*VLOOKUP(tblSalaries6[[#This Row],[Currency]],tblXrate[],2,FALSE)</f>
        <v>63519.971949580387</v>
      </c>
      <c r="H1106" t="s">
        <v>1262</v>
      </c>
      <c r="I1106" t="s">
        <v>279</v>
      </c>
      <c r="J1106" t="s">
        <v>30</v>
      </c>
      <c r="K1106" t="str">
        <f>VLOOKUP(tblSalaries6[[#This Row],[Where do you work]],tblCountries[[Actual]:[Mapping]],2,FALSE)</f>
        <v>Portugal</v>
      </c>
      <c r="L1106" t="s">
        <v>18</v>
      </c>
      <c r="M1106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1106">
        <v>14</v>
      </c>
    </row>
    <row r="1107" spans="2:14" ht="15" customHeight="1">
      <c r="B1107" t="s">
        <v>3111</v>
      </c>
      <c r="C1107" s="1">
        <v>41057.745636574073</v>
      </c>
      <c r="D1107" s="4" t="s">
        <v>1263</v>
      </c>
      <c r="E1107">
        <v>900000</v>
      </c>
      <c r="F1107" t="s">
        <v>40</v>
      </c>
      <c r="G1107" s="8">
        <f>tblSalaries6[[#This Row],[clean Salary (in local currency)]]*VLOOKUP(tblSalaries6[[#This Row],[Currency]],tblXrate[],2,FALSE)</f>
        <v>16027.125018698311</v>
      </c>
      <c r="H1107" t="s">
        <v>1264</v>
      </c>
      <c r="I1107" t="s">
        <v>52</v>
      </c>
      <c r="J1107" t="s">
        <v>8</v>
      </c>
      <c r="K1107" t="str">
        <f>VLOOKUP(tblSalaries6[[#This Row],[Where do you work]],tblCountries[[Actual]:[Mapping]],2,FALSE)</f>
        <v>India</v>
      </c>
      <c r="L1107" t="s">
        <v>9</v>
      </c>
      <c r="M1107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1107">
        <v>22</v>
      </c>
    </row>
    <row r="1108" spans="2:14" ht="15" customHeight="1">
      <c r="B1108" t="s">
        <v>3112</v>
      </c>
      <c r="C1108" s="1">
        <v>41057.751898148148</v>
      </c>
      <c r="D1108" s="4" t="s">
        <v>694</v>
      </c>
      <c r="E1108">
        <v>400000</v>
      </c>
      <c r="F1108" t="s">
        <v>40</v>
      </c>
      <c r="G1108" s="8">
        <f>tblSalaries6[[#This Row],[clean Salary (in local currency)]]*VLOOKUP(tblSalaries6[[#This Row],[Currency]],tblXrate[],2,FALSE)</f>
        <v>7123.1666749770275</v>
      </c>
      <c r="H1108" t="s">
        <v>1265</v>
      </c>
      <c r="I1108" t="s">
        <v>3999</v>
      </c>
      <c r="J1108" t="s">
        <v>8</v>
      </c>
      <c r="K1108" t="str">
        <f>VLOOKUP(tblSalaries6[[#This Row],[Where do you work]],tblCountries[[Actual]:[Mapping]],2,FALSE)</f>
        <v>India</v>
      </c>
      <c r="L1108" t="s">
        <v>9</v>
      </c>
      <c r="M1108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5 and 10</v>
      </c>
      <c r="N1108">
        <v>9</v>
      </c>
    </row>
    <row r="1109" spans="2:14" ht="15" customHeight="1">
      <c r="B1109" t="s">
        <v>3113</v>
      </c>
      <c r="C1109" s="1">
        <v>41057.753622685188</v>
      </c>
      <c r="D1109" s="4">
        <v>150252</v>
      </c>
      <c r="E1109">
        <v>150252</v>
      </c>
      <c r="F1109" t="s">
        <v>40</v>
      </c>
      <c r="G1109" s="8">
        <f>tblSalaries6[[#This Row],[clean Salary (in local currency)]]*VLOOKUP(tblSalaries6[[#This Row],[Currency]],tblXrate[],2,FALSE)</f>
        <v>2675.675098121621</v>
      </c>
      <c r="H1109" t="s">
        <v>1266</v>
      </c>
      <c r="I1109" t="s">
        <v>52</v>
      </c>
      <c r="J1109" t="s">
        <v>8</v>
      </c>
      <c r="K1109" t="str">
        <f>VLOOKUP(tblSalaries6[[#This Row],[Where do you work]],tblCountries[[Actual]:[Mapping]],2,FALSE)</f>
        <v>India</v>
      </c>
      <c r="L1109" t="s">
        <v>18</v>
      </c>
      <c r="M1109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5 and 10</v>
      </c>
      <c r="N1109">
        <v>5</v>
      </c>
    </row>
    <row r="1110" spans="2:14" ht="15" customHeight="1">
      <c r="B1110" t="s">
        <v>3114</v>
      </c>
      <c r="C1110" s="1">
        <v>41057.753657407404</v>
      </c>
      <c r="D1110" s="4" t="s">
        <v>1267</v>
      </c>
      <c r="E1110">
        <v>15000</v>
      </c>
      <c r="F1110" t="s">
        <v>69</v>
      </c>
      <c r="G1110" s="8">
        <f>tblSalaries6[[#This Row],[clean Salary (in local currency)]]*VLOOKUP(tblSalaries6[[#This Row],[Currency]],tblXrate[],2,FALSE)</f>
        <v>23642.674081009263</v>
      </c>
      <c r="H1110" t="s">
        <v>1261</v>
      </c>
      <c r="I1110" t="s">
        <v>3999</v>
      </c>
      <c r="J1110" t="s">
        <v>71</v>
      </c>
      <c r="K1110" t="str">
        <f>VLOOKUP(tblSalaries6[[#This Row],[Where do you work]],tblCountries[[Actual]:[Mapping]],2,FALSE)</f>
        <v>UK</v>
      </c>
      <c r="L1110" t="s">
        <v>13</v>
      </c>
      <c r="M1110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Less than 3</v>
      </c>
      <c r="N1110">
        <v>2</v>
      </c>
    </row>
    <row r="1111" spans="2:14" ht="15" customHeight="1">
      <c r="B1111" t="s">
        <v>3115</v>
      </c>
      <c r="C1111" s="1">
        <v>41057.758055555554</v>
      </c>
      <c r="D1111" s="4" t="s">
        <v>1268</v>
      </c>
      <c r="E1111">
        <v>45000</v>
      </c>
      <c r="F1111" t="s">
        <v>22</v>
      </c>
      <c r="G1111" s="8">
        <f>tblSalaries6[[#This Row],[clean Salary (in local currency)]]*VLOOKUP(tblSalaries6[[#This Row],[Currency]],tblXrate[],2,FALSE)</f>
        <v>57167.974754622352</v>
      </c>
      <c r="H1111" t="s">
        <v>1269</v>
      </c>
      <c r="I1111" t="s">
        <v>52</v>
      </c>
      <c r="J1111" t="s">
        <v>608</v>
      </c>
      <c r="K1111" t="str">
        <f>VLOOKUP(tblSalaries6[[#This Row],[Where do you work]],tblCountries[[Actual]:[Mapping]],2,FALSE)</f>
        <v>Spain</v>
      </c>
      <c r="L1111" t="s">
        <v>9</v>
      </c>
      <c r="M1111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1111">
        <v>14</v>
      </c>
    </row>
    <row r="1112" spans="2:14" ht="15" customHeight="1">
      <c r="B1112" t="s">
        <v>3116</v>
      </c>
      <c r="C1112" s="1">
        <v>41057.771423611113</v>
      </c>
      <c r="D1112" s="4" t="s">
        <v>1270</v>
      </c>
      <c r="E1112">
        <v>2400000</v>
      </c>
      <c r="F1112" t="s">
        <v>40</v>
      </c>
      <c r="G1112" s="8">
        <f>tblSalaries6[[#This Row],[clean Salary (in local currency)]]*VLOOKUP(tblSalaries6[[#This Row],[Currency]],tblXrate[],2,FALSE)</f>
        <v>42739.000049862167</v>
      </c>
      <c r="H1112" t="s">
        <v>1271</v>
      </c>
      <c r="I1112" t="s">
        <v>52</v>
      </c>
      <c r="J1112" t="s">
        <v>8</v>
      </c>
      <c r="K1112" t="str">
        <f>VLOOKUP(tblSalaries6[[#This Row],[Where do you work]],tblCountries[[Actual]:[Mapping]],2,FALSE)</f>
        <v>India</v>
      </c>
      <c r="L1112" t="s">
        <v>13</v>
      </c>
      <c r="M1112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1112">
        <v>10</v>
      </c>
    </row>
    <row r="1113" spans="2:14" ht="15" customHeight="1">
      <c r="B1113" t="s">
        <v>3117</v>
      </c>
      <c r="C1113" s="1">
        <v>41057.77375</v>
      </c>
      <c r="D1113" s="4" t="s">
        <v>1272</v>
      </c>
      <c r="E1113">
        <v>216000</v>
      </c>
      <c r="F1113" t="s">
        <v>3951</v>
      </c>
      <c r="G1113" s="8">
        <f>tblSalaries6[[#This Row],[clean Salary (in local currency)]]*VLOOKUP(tblSalaries6[[#This Row],[Currency]],tblXrate[],2,FALSE)</f>
        <v>5120.2912876821438</v>
      </c>
      <c r="H1113" t="s">
        <v>523</v>
      </c>
      <c r="I1113" t="s">
        <v>52</v>
      </c>
      <c r="J1113" t="s">
        <v>347</v>
      </c>
      <c r="K1113" t="str">
        <f>VLOOKUP(tblSalaries6[[#This Row],[Where do you work]],tblCountries[[Actual]:[Mapping]],2,FALSE)</f>
        <v>Philippines</v>
      </c>
      <c r="L1113" t="s">
        <v>9</v>
      </c>
      <c r="M1113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Less than 3</v>
      </c>
      <c r="N1113">
        <v>2</v>
      </c>
    </row>
    <row r="1114" spans="2:14" ht="15" customHeight="1">
      <c r="B1114" t="s">
        <v>3118</v>
      </c>
      <c r="C1114" s="1">
        <v>41057.776458333334</v>
      </c>
      <c r="D1114" s="4">
        <v>100000</v>
      </c>
      <c r="E1114">
        <v>100000</v>
      </c>
      <c r="F1114" t="s">
        <v>22</v>
      </c>
      <c r="G1114" s="8">
        <f>tblSalaries6[[#This Row],[clean Salary (in local currency)]]*VLOOKUP(tblSalaries6[[#This Row],[Currency]],tblXrate[],2,FALSE)</f>
        <v>127039.94389916077</v>
      </c>
      <c r="H1114" t="s">
        <v>212</v>
      </c>
      <c r="I1114" t="s">
        <v>4001</v>
      </c>
      <c r="J1114" t="s">
        <v>608</v>
      </c>
      <c r="K1114" t="str">
        <f>VLOOKUP(tblSalaries6[[#This Row],[Where do you work]],tblCountries[[Actual]:[Mapping]],2,FALSE)</f>
        <v>Spain</v>
      </c>
      <c r="L1114" t="s">
        <v>25</v>
      </c>
      <c r="M1114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1114">
        <v>20</v>
      </c>
    </row>
    <row r="1115" spans="2:14" ht="15" customHeight="1">
      <c r="B1115" t="s">
        <v>3119</v>
      </c>
      <c r="C1115" s="1">
        <v>41057.777303240742</v>
      </c>
      <c r="D1115" s="4">
        <v>90000</v>
      </c>
      <c r="E1115">
        <v>90000</v>
      </c>
      <c r="F1115" t="s">
        <v>6</v>
      </c>
      <c r="G1115" s="8">
        <f>tblSalaries6[[#This Row],[clean Salary (in local currency)]]*VLOOKUP(tblSalaries6[[#This Row],[Currency]],tblXrate[],2,FALSE)</f>
        <v>90000</v>
      </c>
      <c r="H1115" t="s">
        <v>1273</v>
      </c>
      <c r="I1115" t="s">
        <v>52</v>
      </c>
      <c r="J1115" t="s">
        <v>15</v>
      </c>
      <c r="K1115" t="str">
        <f>VLOOKUP(tblSalaries6[[#This Row],[Where do you work]],tblCountries[[Actual]:[Mapping]],2,FALSE)</f>
        <v>USA</v>
      </c>
      <c r="L1115" t="s">
        <v>9</v>
      </c>
      <c r="M1115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5 and 10</v>
      </c>
      <c r="N1115">
        <v>5</v>
      </c>
    </row>
    <row r="1116" spans="2:14" ht="15" customHeight="1">
      <c r="B1116" t="s">
        <v>3120</v>
      </c>
      <c r="C1116" s="1">
        <v>41057.777870370373</v>
      </c>
      <c r="D1116" s="4">
        <v>400000</v>
      </c>
      <c r="E1116">
        <v>400000</v>
      </c>
      <c r="F1116" t="s">
        <v>40</v>
      </c>
      <c r="G1116" s="8">
        <f>tblSalaries6[[#This Row],[clean Salary (in local currency)]]*VLOOKUP(tblSalaries6[[#This Row],[Currency]],tblXrate[],2,FALSE)</f>
        <v>7123.1666749770275</v>
      </c>
      <c r="H1116" t="s">
        <v>1274</v>
      </c>
      <c r="I1116" t="s">
        <v>279</v>
      </c>
      <c r="J1116" t="s">
        <v>8</v>
      </c>
      <c r="K1116" t="str">
        <f>VLOOKUP(tblSalaries6[[#This Row],[Where do you work]],tblCountries[[Actual]:[Mapping]],2,FALSE)</f>
        <v>India</v>
      </c>
      <c r="L1116" t="s">
        <v>25</v>
      </c>
      <c r="M1116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Less than 3</v>
      </c>
      <c r="N1116">
        <v>2</v>
      </c>
    </row>
    <row r="1117" spans="2:14" ht="15" customHeight="1">
      <c r="B1117" t="s">
        <v>3121</v>
      </c>
      <c r="C1117" s="1">
        <v>41057.78125</v>
      </c>
      <c r="D1117" s="4">
        <v>10000</v>
      </c>
      <c r="E1117">
        <v>10000</v>
      </c>
      <c r="F1117" t="s">
        <v>6</v>
      </c>
      <c r="G1117" s="8">
        <f>tblSalaries6[[#This Row],[clean Salary (in local currency)]]*VLOOKUP(tblSalaries6[[#This Row],[Currency]],tblXrate[],2,FALSE)</f>
        <v>10000</v>
      </c>
      <c r="H1117" t="s">
        <v>647</v>
      </c>
      <c r="I1117" t="s">
        <v>20</v>
      </c>
      <c r="J1117" t="s">
        <v>8</v>
      </c>
      <c r="K1117" t="str">
        <f>VLOOKUP(tblSalaries6[[#This Row],[Where do you work]],tblCountries[[Actual]:[Mapping]],2,FALSE)</f>
        <v>India</v>
      </c>
      <c r="L1117" t="s">
        <v>18</v>
      </c>
      <c r="M1117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5 and 10</v>
      </c>
      <c r="N1117">
        <v>5</v>
      </c>
    </row>
    <row r="1118" spans="2:14" ht="15" customHeight="1">
      <c r="B1118" t="s">
        <v>3122</v>
      </c>
      <c r="C1118" s="1">
        <v>41057.785127314812</v>
      </c>
      <c r="D1118" s="4">
        <v>29000</v>
      </c>
      <c r="E1118">
        <v>29000</v>
      </c>
      <c r="F1118" t="s">
        <v>69</v>
      </c>
      <c r="G1118" s="8">
        <f>tblSalaries6[[#This Row],[clean Salary (in local currency)]]*VLOOKUP(tblSalaries6[[#This Row],[Currency]],tblXrate[],2,FALSE)</f>
        <v>45709.169889951241</v>
      </c>
      <c r="H1118" t="s">
        <v>14</v>
      </c>
      <c r="I1118" t="s">
        <v>20</v>
      </c>
      <c r="J1118" t="s">
        <v>71</v>
      </c>
      <c r="K1118" t="str">
        <f>VLOOKUP(tblSalaries6[[#This Row],[Where do you work]],tblCountries[[Actual]:[Mapping]],2,FALSE)</f>
        <v>UK</v>
      </c>
      <c r="L1118" t="s">
        <v>9</v>
      </c>
      <c r="M1118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1118">
        <v>14</v>
      </c>
    </row>
    <row r="1119" spans="2:14" ht="15" customHeight="1">
      <c r="B1119" t="s">
        <v>3123</v>
      </c>
      <c r="C1119" s="1">
        <v>41057.795393518521</v>
      </c>
      <c r="D1119" s="4" t="s">
        <v>1275</v>
      </c>
      <c r="E1119">
        <v>200000</v>
      </c>
      <c r="F1119" t="s">
        <v>40</v>
      </c>
      <c r="G1119" s="8">
        <f>tblSalaries6[[#This Row],[clean Salary (in local currency)]]*VLOOKUP(tblSalaries6[[#This Row],[Currency]],tblXrate[],2,FALSE)</f>
        <v>3561.5833374885137</v>
      </c>
      <c r="H1119" t="s">
        <v>1276</v>
      </c>
      <c r="I1119" t="s">
        <v>3999</v>
      </c>
      <c r="J1119" t="s">
        <v>8</v>
      </c>
      <c r="K1119" t="str">
        <f>VLOOKUP(tblSalaries6[[#This Row],[Where do you work]],tblCountries[[Actual]:[Mapping]],2,FALSE)</f>
        <v>India</v>
      </c>
      <c r="L1119" t="s">
        <v>13</v>
      </c>
      <c r="M1119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5 and 10</v>
      </c>
      <c r="N1119">
        <v>5</v>
      </c>
    </row>
    <row r="1120" spans="2:14" ht="15" customHeight="1">
      <c r="B1120" t="s">
        <v>3124</v>
      </c>
      <c r="C1120" s="1">
        <v>41057.798344907409</v>
      </c>
      <c r="D1120" s="4">
        <v>30000</v>
      </c>
      <c r="E1120">
        <v>30000</v>
      </c>
      <c r="F1120" t="s">
        <v>22</v>
      </c>
      <c r="G1120" s="8">
        <f>tblSalaries6[[#This Row],[clean Salary (in local currency)]]*VLOOKUP(tblSalaries6[[#This Row],[Currency]],tblXrate[],2,FALSE)</f>
        <v>38111.983169748237</v>
      </c>
      <c r="H1120" t="s">
        <v>1277</v>
      </c>
      <c r="I1120" t="s">
        <v>20</v>
      </c>
      <c r="J1120" t="s">
        <v>59</v>
      </c>
      <c r="K1120" t="str">
        <f>VLOOKUP(tblSalaries6[[#This Row],[Where do you work]],tblCountries[[Actual]:[Mapping]],2,FALSE)</f>
        <v>Belgium</v>
      </c>
      <c r="L1120" t="s">
        <v>25</v>
      </c>
      <c r="M1120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1120">
        <v>15</v>
      </c>
    </row>
    <row r="1121" spans="2:14" ht="15" customHeight="1">
      <c r="B1121" t="s">
        <v>3125</v>
      </c>
      <c r="C1121" s="1">
        <v>41057.805451388886</v>
      </c>
      <c r="D1121" s="4">
        <v>5000</v>
      </c>
      <c r="E1121">
        <v>60000</v>
      </c>
      <c r="F1121" t="s">
        <v>6</v>
      </c>
      <c r="G1121" s="8">
        <f>tblSalaries6[[#This Row],[clean Salary (in local currency)]]*VLOOKUP(tblSalaries6[[#This Row],[Currency]],tblXrate[],2,FALSE)</f>
        <v>60000</v>
      </c>
      <c r="H1121" t="s">
        <v>1278</v>
      </c>
      <c r="I1121" t="s">
        <v>20</v>
      </c>
      <c r="J1121" t="s">
        <v>15</v>
      </c>
      <c r="K1121" t="str">
        <f>VLOOKUP(tblSalaries6[[#This Row],[Where do you work]],tblCountries[[Actual]:[Mapping]],2,FALSE)</f>
        <v>USA</v>
      </c>
      <c r="L1121" t="s">
        <v>18</v>
      </c>
      <c r="M1121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3 and 5</v>
      </c>
      <c r="N1121">
        <v>4</v>
      </c>
    </row>
    <row r="1122" spans="2:14" ht="15" customHeight="1">
      <c r="B1122" t="s">
        <v>3126</v>
      </c>
      <c r="C1122" s="1">
        <v>41057.807974537034</v>
      </c>
      <c r="D1122" s="4">
        <v>40000</v>
      </c>
      <c r="E1122">
        <v>40000</v>
      </c>
      <c r="F1122" t="s">
        <v>6</v>
      </c>
      <c r="G1122" s="8">
        <f>tblSalaries6[[#This Row],[clean Salary (in local currency)]]*VLOOKUP(tblSalaries6[[#This Row],[Currency]],tblXrate[],2,FALSE)</f>
        <v>40000</v>
      </c>
      <c r="H1122" t="s">
        <v>279</v>
      </c>
      <c r="I1122" t="s">
        <v>279</v>
      </c>
      <c r="J1122" t="s">
        <v>8</v>
      </c>
      <c r="K1122" t="str">
        <f>VLOOKUP(tblSalaries6[[#This Row],[Where do you work]],tblCountries[[Actual]:[Mapping]],2,FALSE)</f>
        <v>India</v>
      </c>
      <c r="L1122" t="s">
        <v>18</v>
      </c>
      <c r="M1122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Less than 3</v>
      </c>
      <c r="N1122">
        <v>2</v>
      </c>
    </row>
    <row r="1123" spans="2:14" ht="15" customHeight="1">
      <c r="B1123" t="s">
        <v>3127</v>
      </c>
      <c r="C1123" s="1">
        <v>41057.809074074074</v>
      </c>
      <c r="D1123" s="4" t="s">
        <v>1279</v>
      </c>
      <c r="E1123">
        <v>853000</v>
      </c>
      <c r="F1123" t="s">
        <v>40</v>
      </c>
      <c r="G1123" s="8">
        <f>tblSalaries6[[#This Row],[clean Salary (in local currency)]]*VLOOKUP(tblSalaries6[[#This Row],[Currency]],tblXrate[],2,FALSE)</f>
        <v>15190.15293438851</v>
      </c>
      <c r="H1123" t="s">
        <v>1280</v>
      </c>
      <c r="I1123" t="s">
        <v>20</v>
      </c>
      <c r="J1123" t="s">
        <v>8</v>
      </c>
      <c r="K1123" t="str">
        <f>VLOOKUP(tblSalaries6[[#This Row],[Where do you work]],tblCountries[[Actual]:[Mapping]],2,FALSE)</f>
        <v>India</v>
      </c>
      <c r="L1123" t="s">
        <v>18</v>
      </c>
      <c r="M1123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5 and 10</v>
      </c>
      <c r="N1123">
        <v>6</v>
      </c>
    </row>
    <row r="1124" spans="2:14" ht="15" customHeight="1">
      <c r="B1124" t="s">
        <v>3128</v>
      </c>
      <c r="C1124" s="1">
        <v>41057.809432870374</v>
      </c>
      <c r="D1124" s="4">
        <v>90000</v>
      </c>
      <c r="E1124">
        <v>90000</v>
      </c>
      <c r="F1124" t="s">
        <v>22</v>
      </c>
      <c r="G1124" s="8">
        <f>tblSalaries6[[#This Row],[clean Salary (in local currency)]]*VLOOKUP(tblSalaries6[[#This Row],[Currency]],tblXrate[],2,FALSE)</f>
        <v>114335.9495092447</v>
      </c>
      <c r="H1124" t="s">
        <v>1281</v>
      </c>
      <c r="I1124" t="s">
        <v>52</v>
      </c>
      <c r="J1124" t="s">
        <v>1282</v>
      </c>
      <c r="K1124" t="str">
        <f>VLOOKUP(tblSalaries6[[#This Row],[Where do you work]],tblCountries[[Actual]:[Mapping]],2,FALSE)</f>
        <v>CEE</v>
      </c>
      <c r="L1124" t="s">
        <v>18</v>
      </c>
      <c r="M1124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1124">
        <v>20</v>
      </c>
    </row>
    <row r="1125" spans="2:14" ht="15" customHeight="1">
      <c r="B1125" t="s">
        <v>3129</v>
      </c>
      <c r="C1125" s="1">
        <v>41057.814062500001</v>
      </c>
      <c r="D1125" s="4" t="s">
        <v>1228</v>
      </c>
      <c r="E1125">
        <v>23000</v>
      </c>
      <c r="F1125" t="s">
        <v>69</v>
      </c>
      <c r="G1125" s="8">
        <f>tblSalaries6[[#This Row],[clean Salary (in local currency)]]*VLOOKUP(tblSalaries6[[#This Row],[Currency]],tblXrate[],2,FALSE)</f>
        <v>36252.100257547536</v>
      </c>
      <c r="H1125" t="s">
        <v>1283</v>
      </c>
      <c r="I1125" t="s">
        <v>52</v>
      </c>
      <c r="J1125" t="s">
        <v>71</v>
      </c>
      <c r="K1125" t="str">
        <f>VLOOKUP(tblSalaries6[[#This Row],[Where do you work]],tblCountries[[Actual]:[Mapping]],2,FALSE)</f>
        <v>UK</v>
      </c>
      <c r="L1125" t="s">
        <v>9</v>
      </c>
      <c r="M1125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1125">
        <v>10</v>
      </c>
    </row>
    <row r="1126" spans="2:14" ht="15" customHeight="1">
      <c r="B1126" t="s">
        <v>3130</v>
      </c>
      <c r="C1126" s="1">
        <v>41057.828634259262</v>
      </c>
      <c r="D1126" s="4" t="s">
        <v>137</v>
      </c>
      <c r="E1126">
        <v>30000</v>
      </c>
      <c r="F1126" t="s">
        <v>69</v>
      </c>
      <c r="G1126" s="8">
        <f>tblSalaries6[[#This Row],[clean Salary (in local currency)]]*VLOOKUP(tblSalaries6[[#This Row],[Currency]],tblXrate[],2,FALSE)</f>
        <v>47285.348162018527</v>
      </c>
      <c r="H1126" t="s">
        <v>1284</v>
      </c>
      <c r="I1126" t="s">
        <v>310</v>
      </c>
      <c r="J1126" t="s">
        <v>71</v>
      </c>
      <c r="K1126" t="str">
        <f>VLOOKUP(tblSalaries6[[#This Row],[Where do you work]],tblCountries[[Actual]:[Mapping]],2,FALSE)</f>
        <v>UK</v>
      </c>
      <c r="L1126" t="s">
        <v>18</v>
      </c>
      <c r="M1126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5 and 10</v>
      </c>
      <c r="N1126">
        <v>5</v>
      </c>
    </row>
    <row r="1127" spans="2:14" ht="15" customHeight="1">
      <c r="B1127" t="s">
        <v>3131</v>
      </c>
      <c r="C1127" s="1">
        <v>41057.837037037039</v>
      </c>
      <c r="D1127" s="4" t="s">
        <v>1285</v>
      </c>
      <c r="E1127">
        <v>70000</v>
      </c>
      <c r="F1127" t="s">
        <v>22</v>
      </c>
      <c r="G1127" s="8">
        <f>tblSalaries6[[#This Row],[clean Salary (in local currency)]]*VLOOKUP(tblSalaries6[[#This Row],[Currency]],tblXrate[],2,FALSE)</f>
        <v>88927.960729412545</v>
      </c>
      <c r="H1127" t="s">
        <v>1286</v>
      </c>
      <c r="I1127" t="s">
        <v>356</v>
      </c>
      <c r="J1127" t="s">
        <v>36</v>
      </c>
      <c r="K1127" t="str">
        <f>VLOOKUP(tblSalaries6[[#This Row],[Where do you work]],tblCountries[[Actual]:[Mapping]],2,FALSE)</f>
        <v>Ireland</v>
      </c>
      <c r="L1127" t="s">
        <v>18</v>
      </c>
      <c r="M1127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1127">
        <v>20</v>
      </c>
    </row>
    <row r="1128" spans="2:14" ht="15" customHeight="1">
      <c r="B1128" t="s">
        <v>3132</v>
      </c>
      <c r="C1128" s="1">
        <v>41057.847187500003</v>
      </c>
      <c r="D1128" s="4">
        <v>6000</v>
      </c>
      <c r="E1128">
        <v>6000</v>
      </c>
      <c r="F1128" t="s">
        <v>6</v>
      </c>
      <c r="G1128" s="8">
        <f>tblSalaries6[[#This Row],[clean Salary (in local currency)]]*VLOOKUP(tblSalaries6[[#This Row],[Currency]],tblXrate[],2,FALSE)</f>
        <v>6000</v>
      </c>
      <c r="H1128" t="s">
        <v>1287</v>
      </c>
      <c r="I1128" t="s">
        <v>310</v>
      </c>
      <c r="J1128" t="s">
        <v>1086</v>
      </c>
      <c r="K1128" t="str">
        <f>VLOOKUP(tblSalaries6[[#This Row],[Where do you work]],tblCountries[[Actual]:[Mapping]],2,FALSE)</f>
        <v>Zambia</v>
      </c>
      <c r="L1128" t="s">
        <v>13</v>
      </c>
      <c r="M1128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5 and 10</v>
      </c>
      <c r="N1128">
        <v>5</v>
      </c>
    </row>
    <row r="1129" spans="2:14" ht="15" customHeight="1">
      <c r="B1129" t="s">
        <v>3133</v>
      </c>
      <c r="C1129" s="1">
        <v>41057.84784722222</v>
      </c>
      <c r="D1129" s="4">
        <v>35000</v>
      </c>
      <c r="E1129">
        <v>35000</v>
      </c>
      <c r="F1129" t="s">
        <v>6</v>
      </c>
      <c r="G1129" s="8">
        <f>tblSalaries6[[#This Row],[clean Salary (in local currency)]]*VLOOKUP(tblSalaries6[[#This Row],[Currency]],tblXrate[],2,FALSE)</f>
        <v>35000</v>
      </c>
      <c r="H1129" t="s">
        <v>1288</v>
      </c>
      <c r="I1129" t="s">
        <v>20</v>
      </c>
      <c r="J1129" t="s">
        <v>15</v>
      </c>
      <c r="K1129" t="str">
        <f>VLOOKUP(tblSalaries6[[#This Row],[Where do you work]],tblCountries[[Actual]:[Mapping]],2,FALSE)</f>
        <v>USA</v>
      </c>
      <c r="L1129" t="s">
        <v>13</v>
      </c>
      <c r="M1129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1129">
        <v>20</v>
      </c>
    </row>
    <row r="1130" spans="2:14" ht="15" customHeight="1">
      <c r="B1130" t="s">
        <v>3134</v>
      </c>
      <c r="C1130" s="1">
        <v>41057.857986111114</v>
      </c>
      <c r="D1130" s="4" t="s">
        <v>68</v>
      </c>
      <c r="E1130">
        <v>35000</v>
      </c>
      <c r="F1130" t="s">
        <v>69</v>
      </c>
      <c r="G1130" s="8">
        <f>tblSalaries6[[#This Row],[clean Salary (in local currency)]]*VLOOKUP(tblSalaries6[[#This Row],[Currency]],tblXrate[],2,FALSE)</f>
        <v>55166.239522354947</v>
      </c>
      <c r="H1130" t="s">
        <v>1289</v>
      </c>
      <c r="I1130" t="s">
        <v>20</v>
      </c>
      <c r="J1130" t="s">
        <v>71</v>
      </c>
      <c r="K1130" t="str">
        <f>VLOOKUP(tblSalaries6[[#This Row],[Where do you work]],tblCountries[[Actual]:[Mapping]],2,FALSE)</f>
        <v>UK</v>
      </c>
      <c r="L1130" t="s">
        <v>9</v>
      </c>
      <c r="M1130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1130">
        <v>10</v>
      </c>
    </row>
    <row r="1131" spans="2:14" ht="15" customHeight="1">
      <c r="B1131" t="s">
        <v>3135</v>
      </c>
      <c r="C1131" s="1">
        <v>41057.863553240742</v>
      </c>
      <c r="D1131" s="4">
        <v>168000</v>
      </c>
      <c r="E1131">
        <v>168000</v>
      </c>
      <c r="F1131" t="s">
        <v>32</v>
      </c>
      <c r="G1131" s="8">
        <f>tblSalaries6[[#This Row],[clean Salary (in local currency)]]*VLOOKUP(tblSalaries6[[#This Row],[Currency]],tblXrate[],2,FALSE)</f>
        <v>1783.166904422254</v>
      </c>
      <c r="H1131" t="s">
        <v>1290</v>
      </c>
      <c r="I1131" t="s">
        <v>310</v>
      </c>
      <c r="J1131" t="s">
        <v>17</v>
      </c>
      <c r="K1131" t="str">
        <f>VLOOKUP(tblSalaries6[[#This Row],[Where do you work]],tblCountries[[Actual]:[Mapping]],2,FALSE)</f>
        <v>Pakistan</v>
      </c>
      <c r="L1131" t="s">
        <v>9</v>
      </c>
      <c r="M1131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1131">
        <v>10</v>
      </c>
    </row>
    <row r="1132" spans="2:14" ht="15" customHeight="1">
      <c r="B1132" t="s">
        <v>3136</v>
      </c>
      <c r="C1132" s="1">
        <v>41057.864988425928</v>
      </c>
      <c r="D1132" s="4">
        <v>13.5</v>
      </c>
      <c r="E1132">
        <v>13500</v>
      </c>
      <c r="F1132" t="s">
        <v>6</v>
      </c>
      <c r="G1132" s="8">
        <f>tblSalaries6[[#This Row],[clean Salary (in local currency)]]*VLOOKUP(tblSalaries6[[#This Row],[Currency]],tblXrate[],2,FALSE)</f>
        <v>13500</v>
      </c>
      <c r="H1132" t="s">
        <v>168</v>
      </c>
      <c r="I1132" t="s">
        <v>52</v>
      </c>
      <c r="J1132" t="s">
        <v>1291</v>
      </c>
      <c r="K1132" t="str">
        <f>VLOOKUP(tblSalaries6[[#This Row],[Where do you work]],tblCountries[[Actual]:[Mapping]],2,FALSE)</f>
        <v>Montenegro</v>
      </c>
      <c r="L1132" t="s">
        <v>9</v>
      </c>
      <c r="M1132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1132">
        <v>13</v>
      </c>
    </row>
    <row r="1133" spans="2:14" ht="15" customHeight="1">
      <c r="B1133" t="s">
        <v>3137</v>
      </c>
      <c r="C1133" s="1">
        <v>41057.86917824074</v>
      </c>
      <c r="D1133" s="4" t="s">
        <v>1292</v>
      </c>
      <c r="E1133">
        <v>37500</v>
      </c>
      <c r="F1133" t="s">
        <v>69</v>
      </c>
      <c r="G1133" s="8">
        <f>tblSalaries6[[#This Row],[clean Salary (in local currency)]]*VLOOKUP(tblSalaries6[[#This Row],[Currency]],tblXrate[],2,FALSE)</f>
        <v>59106.685202523156</v>
      </c>
      <c r="H1133" t="s">
        <v>1293</v>
      </c>
      <c r="I1133" t="s">
        <v>310</v>
      </c>
      <c r="J1133" t="s">
        <v>71</v>
      </c>
      <c r="K1133" t="str">
        <f>VLOOKUP(tblSalaries6[[#This Row],[Where do you work]],tblCountries[[Actual]:[Mapping]],2,FALSE)</f>
        <v>UK</v>
      </c>
      <c r="L1133" t="s">
        <v>18</v>
      </c>
      <c r="M1133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5 and 10</v>
      </c>
      <c r="N1133">
        <v>5</v>
      </c>
    </row>
    <row r="1134" spans="2:14" ht="15" customHeight="1">
      <c r="B1134" t="s">
        <v>3138</v>
      </c>
      <c r="C1134" s="1">
        <v>41057.871168981481</v>
      </c>
      <c r="D1134" s="4" t="s">
        <v>1294</v>
      </c>
      <c r="E1134">
        <v>708000</v>
      </c>
      <c r="F1134" t="s">
        <v>40</v>
      </c>
      <c r="G1134" s="8">
        <f>tblSalaries6[[#This Row],[clean Salary (in local currency)]]*VLOOKUP(tblSalaries6[[#This Row],[Currency]],tblXrate[],2,FALSE)</f>
        <v>12608.005014709339</v>
      </c>
      <c r="H1134" t="s">
        <v>1295</v>
      </c>
      <c r="I1134" t="s">
        <v>52</v>
      </c>
      <c r="J1134" t="s">
        <v>8</v>
      </c>
      <c r="K1134" t="str">
        <f>VLOOKUP(tblSalaries6[[#This Row],[Where do you work]],tblCountries[[Actual]:[Mapping]],2,FALSE)</f>
        <v>India</v>
      </c>
      <c r="L1134" t="s">
        <v>9</v>
      </c>
      <c r="M1134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5 and 10</v>
      </c>
      <c r="N1134">
        <v>5</v>
      </c>
    </row>
    <row r="1135" spans="2:14" ht="15" customHeight="1">
      <c r="B1135" t="s">
        <v>3139</v>
      </c>
      <c r="C1135" s="1">
        <v>41057.885011574072</v>
      </c>
      <c r="D1135" s="4" t="s">
        <v>1296</v>
      </c>
      <c r="E1135">
        <v>366252</v>
      </c>
      <c r="F1135" t="s">
        <v>585</v>
      </c>
      <c r="G1135" s="8">
        <f>tblSalaries6[[#This Row],[clean Salary (in local currency)]]*VLOOKUP(tblSalaries6[[#This Row],[Currency]],tblXrate[],2,FALSE)</f>
        <v>44654.095718350931</v>
      </c>
      <c r="H1135" t="s">
        <v>310</v>
      </c>
      <c r="I1135" t="s">
        <v>310</v>
      </c>
      <c r="J1135" t="s">
        <v>48</v>
      </c>
      <c r="K1135" t="str">
        <f>VLOOKUP(tblSalaries6[[#This Row],[Where do you work]],tblCountries[[Actual]:[Mapping]],2,FALSE)</f>
        <v>South Africa</v>
      </c>
      <c r="L1135" t="s">
        <v>13</v>
      </c>
      <c r="M1135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1135">
        <v>15</v>
      </c>
    </row>
    <row r="1136" spans="2:14" ht="15" customHeight="1">
      <c r="B1136" t="s">
        <v>3140</v>
      </c>
      <c r="C1136" s="1">
        <v>41057.88685185185</v>
      </c>
      <c r="D1136" s="4">
        <v>69000</v>
      </c>
      <c r="E1136">
        <v>69000</v>
      </c>
      <c r="F1136" t="s">
        <v>6</v>
      </c>
      <c r="G1136" s="8">
        <f>tblSalaries6[[#This Row],[clean Salary (in local currency)]]*VLOOKUP(tblSalaries6[[#This Row],[Currency]],tblXrate[],2,FALSE)</f>
        <v>69000</v>
      </c>
      <c r="H1136" t="s">
        <v>1297</v>
      </c>
      <c r="I1136" t="s">
        <v>20</v>
      </c>
      <c r="J1136" t="s">
        <v>15</v>
      </c>
      <c r="K1136" t="str">
        <f>VLOOKUP(tblSalaries6[[#This Row],[Where do you work]],tblCountries[[Actual]:[Mapping]],2,FALSE)</f>
        <v>USA</v>
      </c>
      <c r="L1136" t="s">
        <v>18</v>
      </c>
      <c r="M1136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1136">
        <v>20</v>
      </c>
    </row>
    <row r="1137" spans="2:14" ht="15" customHeight="1">
      <c r="B1137" t="s">
        <v>3141</v>
      </c>
      <c r="C1137" s="1">
        <v>41057.913483796299</v>
      </c>
      <c r="D1137" s="4">
        <v>500</v>
      </c>
      <c r="E1137">
        <v>6000</v>
      </c>
      <c r="F1137" t="s">
        <v>6</v>
      </c>
      <c r="G1137" s="8">
        <f>tblSalaries6[[#This Row],[clean Salary (in local currency)]]*VLOOKUP(tblSalaries6[[#This Row],[Currency]],tblXrate[],2,FALSE)</f>
        <v>6000</v>
      </c>
      <c r="H1137" t="s">
        <v>1298</v>
      </c>
      <c r="I1137" t="s">
        <v>52</v>
      </c>
      <c r="J1137" t="s">
        <v>8</v>
      </c>
      <c r="K1137" t="str">
        <f>VLOOKUP(tblSalaries6[[#This Row],[Where do you work]],tblCountries[[Actual]:[Mapping]],2,FALSE)</f>
        <v>India</v>
      </c>
      <c r="L1137" t="s">
        <v>9</v>
      </c>
      <c r="M1137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5 and 10</v>
      </c>
      <c r="N1137">
        <v>6</v>
      </c>
    </row>
    <row r="1138" spans="2:14" ht="15" customHeight="1">
      <c r="B1138" t="s">
        <v>3142</v>
      </c>
      <c r="C1138" s="1">
        <v>41057.922361111108</v>
      </c>
      <c r="D1138" s="4" t="s">
        <v>1299</v>
      </c>
      <c r="E1138">
        <v>500000</v>
      </c>
      <c r="F1138" t="s">
        <v>40</v>
      </c>
      <c r="G1138" s="8">
        <f>tblSalaries6[[#This Row],[clean Salary (in local currency)]]*VLOOKUP(tblSalaries6[[#This Row],[Currency]],tblXrate[],2,FALSE)</f>
        <v>8903.9583437212841</v>
      </c>
      <c r="H1138" t="s">
        <v>938</v>
      </c>
      <c r="I1138" t="s">
        <v>52</v>
      </c>
      <c r="J1138" t="s">
        <v>8</v>
      </c>
      <c r="K1138" t="str">
        <f>VLOOKUP(tblSalaries6[[#This Row],[Where do you work]],tblCountries[[Actual]:[Mapping]],2,FALSE)</f>
        <v>India</v>
      </c>
      <c r="L1138" t="s">
        <v>25</v>
      </c>
      <c r="M1138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1138">
        <v>25</v>
      </c>
    </row>
    <row r="1139" spans="2:14" ht="15" customHeight="1">
      <c r="B1139" t="s">
        <v>3143</v>
      </c>
      <c r="C1139" s="1">
        <v>41057.923750000002</v>
      </c>
      <c r="D1139" s="4">
        <v>30000</v>
      </c>
      <c r="E1139">
        <v>30000</v>
      </c>
      <c r="F1139" t="s">
        <v>6</v>
      </c>
      <c r="G1139" s="8">
        <f>tblSalaries6[[#This Row],[clean Salary (in local currency)]]*VLOOKUP(tblSalaries6[[#This Row],[Currency]],tblXrate[],2,FALSE)</f>
        <v>30000</v>
      </c>
      <c r="H1139" t="s">
        <v>1300</v>
      </c>
      <c r="I1139" t="s">
        <v>52</v>
      </c>
      <c r="J1139" t="s">
        <v>1301</v>
      </c>
      <c r="K1139" t="str">
        <f>VLOOKUP(tblSalaries6[[#This Row],[Where do you work]],tblCountries[[Actual]:[Mapping]],2,FALSE)</f>
        <v>Mexico</v>
      </c>
      <c r="L1139" t="s">
        <v>13</v>
      </c>
      <c r="M1139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1139">
        <v>17</v>
      </c>
    </row>
    <row r="1140" spans="2:14" ht="15" customHeight="1">
      <c r="B1140" t="s">
        <v>3144</v>
      </c>
      <c r="C1140" s="1">
        <v>41057.92597222222</v>
      </c>
      <c r="D1140" s="4">
        <v>8600</v>
      </c>
      <c r="E1140">
        <v>8600</v>
      </c>
      <c r="F1140" t="s">
        <v>6</v>
      </c>
      <c r="G1140" s="8">
        <f>tblSalaries6[[#This Row],[clean Salary (in local currency)]]*VLOOKUP(tblSalaries6[[#This Row],[Currency]],tblXrate[],2,FALSE)</f>
        <v>8600</v>
      </c>
      <c r="H1140" t="s">
        <v>1302</v>
      </c>
      <c r="I1140" t="s">
        <v>20</v>
      </c>
      <c r="J1140" t="s">
        <v>8</v>
      </c>
      <c r="K1140" t="str">
        <f>VLOOKUP(tblSalaries6[[#This Row],[Where do you work]],tblCountries[[Actual]:[Mapping]],2,FALSE)</f>
        <v>India</v>
      </c>
      <c r="L1140" t="s">
        <v>9</v>
      </c>
      <c r="M1140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Less than 3</v>
      </c>
      <c r="N1140">
        <v>2</v>
      </c>
    </row>
    <row r="1141" spans="2:14" ht="15" customHeight="1">
      <c r="B1141" t="s">
        <v>3145</v>
      </c>
      <c r="C1141" s="1">
        <v>41057.934074074074</v>
      </c>
      <c r="D1141" s="4" t="s">
        <v>1303</v>
      </c>
      <c r="E1141">
        <v>81600</v>
      </c>
      <c r="F1141" t="s">
        <v>6</v>
      </c>
      <c r="G1141" s="8">
        <f>tblSalaries6[[#This Row],[clean Salary (in local currency)]]*VLOOKUP(tblSalaries6[[#This Row],[Currency]],tblXrate[],2,FALSE)</f>
        <v>81600</v>
      </c>
      <c r="H1141" t="s">
        <v>1304</v>
      </c>
      <c r="I1141" t="s">
        <v>20</v>
      </c>
      <c r="J1141" t="s">
        <v>71</v>
      </c>
      <c r="K1141" t="str">
        <f>VLOOKUP(tblSalaries6[[#This Row],[Where do you work]],tblCountries[[Actual]:[Mapping]],2,FALSE)</f>
        <v>UK</v>
      </c>
      <c r="L1141" t="s">
        <v>9</v>
      </c>
      <c r="M1141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3 and 5</v>
      </c>
      <c r="N1141">
        <v>4</v>
      </c>
    </row>
    <row r="1142" spans="2:14" ht="15" customHeight="1">
      <c r="B1142" t="s">
        <v>3146</v>
      </c>
      <c r="C1142" s="1">
        <v>41057.939918981479</v>
      </c>
      <c r="D1142" s="4">
        <v>600000</v>
      </c>
      <c r="E1142">
        <v>600000</v>
      </c>
      <c r="F1142" t="s">
        <v>3986</v>
      </c>
      <c r="G1142" s="8">
        <f>tblSalaries6[[#This Row],[clean Salary (in local currency)]]*VLOOKUP(tblSalaries6[[#This Row],[Currency]],tblXrate[],2,FALSE)</f>
        <v>15404.364569961488</v>
      </c>
      <c r="H1142" t="s">
        <v>1305</v>
      </c>
      <c r="I1142" t="s">
        <v>20</v>
      </c>
      <c r="J1142" t="s">
        <v>1306</v>
      </c>
      <c r="K1142" t="str">
        <f>VLOOKUP(tblSalaries6[[#This Row],[Where do you work]],tblCountries[[Actual]:[Mapping]],2,FALSE)</f>
        <v>Republica Dominicana</v>
      </c>
      <c r="L1142" t="s">
        <v>13</v>
      </c>
      <c r="M1142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Less than 3</v>
      </c>
      <c r="N1142">
        <v>3</v>
      </c>
    </row>
    <row r="1143" spans="2:14" ht="15" customHeight="1">
      <c r="B1143" t="s">
        <v>3147</v>
      </c>
      <c r="C1143" s="1">
        <v>41057.941620370373</v>
      </c>
      <c r="D1143" s="4" t="s">
        <v>1307</v>
      </c>
      <c r="E1143">
        <v>65000</v>
      </c>
      <c r="F1143" t="s">
        <v>86</v>
      </c>
      <c r="G1143" s="8">
        <f>tblSalaries6[[#This Row],[clean Salary (in local currency)]]*VLOOKUP(tblSalaries6[[#This Row],[Currency]],tblXrate[],2,FALSE)</f>
        <v>63918.498996971248</v>
      </c>
      <c r="H1143" t="s">
        <v>1308</v>
      </c>
      <c r="I1143" t="s">
        <v>20</v>
      </c>
      <c r="J1143" t="s">
        <v>88</v>
      </c>
      <c r="K1143" t="str">
        <f>VLOOKUP(tblSalaries6[[#This Row],[Where do you work]],tblCountries[[Actual]:[Mapping]],2,FALSE)</f>
        <v>Canada</v>
      </c>
      <c r="L1143" t="s">
        <v>9</v>
      </c>
      <c r="M1143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1143">
        <v>20</v>
      </c>
    </row>
    <row r="1144" spans="2:14" ht="15" customHeight="1">
      <c r="B1144" t="s">
        <v>3148</v>
      </c>
      <c r="C1144" s="1">
        <v>41057.941921296297</v>
      </c>
      <c r="D1144" s="4">
        <v>75000</v>
      </c>
      <c r="E1144">
        <v>75000</v>
      </c>
      <c r="F1144" t="s">
        <v>6</v>
      </c>
      <c r="G1144" s="8">
        <f>tblSalaries6[[#This Row],[clean Salary (in local currency)]]*VLOOKUP(tblSalaries6[[#This Row],[Currency]],tblXrate[],2,FALSE)</f>
        <v>75000</v>
      </c>
      <c r="H1144" t="s">
        <v>488</v>
      </c>
      <c r="I1144" t="s">
        <v>488</v>
      </c>
      <c r="J1144" t="s">
        <v>15</v>
      </c>
      <c r="K1144" t="str">
        <f>VLOOKUP(tblSalaries6[[#This Row],[Where do you work]],tblCountries[[Actual]:[Mapping]],2,FALSE)</f>
        <v>USA</v>
      </c>
      <c r="L1144" t="s">
        <v>18</v>
      </c>
      <c r="M1144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1144">
        <v>20</v>
      </c>
    </row>
    <row r="1145" spans="2:14" ht="15" customHeight="1">
      <c r="B1145" t="s">
        <v>3149</v>
      </c>
      <c r="C1145" s="1">
        <v>41057.942210648151</v>
      </c>
      <c r="D1145" s="4">
        <v>59000</v>
      </c>
      <c r="E1145">
        <v>59000</v>
      </c>
      <c r="F1145" t="s">
        <v>6</v>
      </c>
      <c r="G1145" s="8">
        <f>tblSalaries6[[#This Row],[clean Salary (in local currency)]]*VLOOKUP(tblSalaries6[[#This Row],[Currency]],tblXrate[],2,FALSE)</f>
        <v>59000</v>
      </c>
      <c r="H1145" t="s">
        <v>394</v>
      </c>
      <c r="I1145" t="s">
        <v>20</v>
      </c>
      <c r="J1145" t="s">
        <v>15</v>
      </c>
      <c r="K1145" t="str">
        <f>VLOOKUP(tblSalaries6[[#This Row],[Where do you work]],tblCountries[[Actual]:[Mapping]],2,FALSE)</f>
        <v>USA</v>
      </c>
      <c r="L1145" t="s">
        <v>9</v>
      </c>
      <c r="M1145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1145">
        <v>14</v>
      </c>
    </row>
    <row r="1146" spans="2:14" ht="15" customHeight="1">
      <c r="B1146" t="s">
        <v>3150</v>
      </c>
      <c r="C1146" s="1">
        <v>41057.943483796298</v>
      </c>
      <c r="D1146" s="4" t="s">
        <v>1309</v>
      </c>
      <c r="E1146">
        <v>50000</v>
      </c>
      <c r="F1146" t="s">
        <v>6</v>
      </c>
      <c r="G1146" s="8">
        <f>tblSalaries6[[#This Row],[clean Salary (in local currency)]]*VLOOKUP(tblSalaries6[[#This Row],[Currency]],tblXrate[],2,FALSE)</f>
        <v>50000</v>
      </c>
      <c r="H1146" t="s">
        <v>564</v>
      </c>
      <c r="I1146" t="s">
        <v>52</v>
      </c>
      <c r="J1146" t="s">
        <v>88</v>
      </c>
      <c r="K1146" t="str">
        <f>VLOOKUP(tblSalaries6[[#This Row],[Where do you work]],tblCountries[[Actual]:[Mapping]],2,FALSE)</f>
        <v>Canada</v>
      </c>
      <c r="L1146" t="s">
        <v>25</v>
      </c>
      <c r="M1146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5 and 10</v>
      </c>
      <c r="N1146">
        <v>5</v>
      </c>
    </row>
    <row r="1147" spans="2:14" ht="15" customHeight="1">
      <c r="B1147" t="s">
        <v>3151</v>
      </c>
      <c r="C1147" s="1">
        <v>41057.943854166668</v>
      </c>
      <c r="D1147" s="4" t="s">
        <v>1310</v>
      </c>
      <c r="E1147">
        <v>80000</v>
      </c>
      <c r="F1147" t="s">
        <v>69</v>
      </c>
      <c r="G1147" s="8">
        <f>tblSalaries6[[#This Row],[clean Salary (in local currency)]]*VLOOKUP(tblSalaries6[[#This Row],[Currency]],tblXrate[],2,FALSE)</f>
        <v>126094.26176538273</v>
      </c>
      <c r="H1147" t="s">
        <v>181</v>
      </c>
      <c r="I1147" t="s">
        <v>488</v>
      </c>
      <c r="J1147" t="s">
        <v>71</v>
      </c>
      <c r="K1147" t="str">
        <f>VLOOKUP(tblSalaries6[[#This Row],[Where do you work]],tblCountries[[Actual]:[Mapping]],2,FALSE)</f>
        <v>UK</v>
      </c>
      <c r="L1147" t="s">
        <v>9</v>
      </c>
      <c r="M1147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1147">
        <v>15</v>
      </c>
    </row>
    <row r="1148" spans="2:14" ht="15" customHeight="1">
      <c r="B1148" t="s">
        <v>3152</v>
      </c>
      <c r="C1148" s="1">
        <v>41057.945150462961</v>
      </c>
      <c r="D1148" s="4" t="s">
        <v>1311</v>
      </c>
      <c r="E1148">
        <v>54000</v>
      </c>
      <c r="F1148" t="s">
        <v>3900</v>
      </c>
      <c r="G1148" s="8">
        <f>tblSalaries6[[#This Row],[clean Salary (in local currency)]]*VLOOKUP(tblSalaries6[[#This Row],[Currency]],tblXrate[],2,FALSE)</f>
        <v>26691.183012544854</v>
      </c>
      <c r="H1148" t="s">
        <v>1312</v>
      </c>
      <c r="I1148" t="s">
        <v>52</v>
      </c>
      <c r="J1148" t="s">
        <v>143</v>
      </c>
      <c r="K1148" t="str">
        <f>VLOOKUP(tblSalaries6[[#This Row],[Where do you work]],tblCountries[[Actual]:[Mapping]],2,FALSE)</f>
        <v>Brazil</v>
      </c>
      <c r="L1148" t="s">
        <v>25</v>
      </c>
      <c r="M1148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5 and 10</v>
      </c>
      <c r="N1148">
        <v>7</v>
      </c>
    </row>
    <row r="1149" spans="2:14" ht="15" customHeight="1">
      <c r="B1149" t="s">
        <v>3153</v>
      </c>
      <c r="C1149" s="1">
        <v>41057.9453125</v>
      </c>
      <c r="D1149" s="4">
        <v>500000</v>
      </c>
      <c r="E1149">
        <v>500000</v>
      </c>
      <c r="F1149" t="s">
        <v>40</v>
      </c>
      <c r="G1149" s="8">
        <f>tblSalaries6[[#This Row],[clean Salary (in local currency)]]*VLOOKUP(tblSalaries6[[#This Row],[Currency]],tblXrate[],2,FALSE)</f>
        <v>8903.9583437212841</v>
      </c>
      <c r="H1149" t="s">
        <v>207</v>
      </c>
      <c r="I1149" t="s">
        <v>20</v>
      </c>
      <c r="J1149" t="s">
        <v>8</v>
      </c>
      <c r="K1149" t="str">
        <f>VLOOKUP(tblSalaries6[[#This Row],[Where do you work]],tblCountries[[Actual]:[Mapping]],2,FALSE)</f>
        <v>India</v>
      </c>
      <c r="L1149" t="s">
        <v>9</v>
      </c>
      <c r="M1149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Less than 3</v>
      </c>
      <c r="N1149">
        <v>0.8</v>
      </c>
    </row>
    <row r="1150" spans="2:14" ht="15" customHeight="1">
      <c r="B1150" t="s">
        <v>3154</v>
      </c>
      <c r="C1150" s="1">
        <v>41057.945439814815</v>
      </c>
      <c r="D1150" s="4" t="s">
        <v>1313</v>
      </c>
      <c r="E1150">
        <v>8725</v>
      </c>
      <c r="F1150" t="s">
        <v>6</v>
      </c>
      <c r="G1150" s="8">
        <f>tblSalaries6[[#This Row],[clean Salary (in local currency)]]*VLOOKUP(tblSalaries6[[#This Row],[Currency]],tblXrate[],2,FALSE)</f>
        <v>8725</v>
      </c>
      <c r="H1150" t="s">
        <v>594</v>
      </c>
      <c r="I1150" t="s">
        <v>52</v>
      </c>
      <c r="J1150" t="s">
        <v>17</v>
      </c>
      <c r="K1150" t="str">
        <f>VLOOKUP(tblSalaries6[[#This Row],[Where do you work]],tblCountries[[Actual]:[Mapping]],2,FALSE)</f>
        <v>Pakistan</v>
      </c>
      <c r="L1150" t="s">
        <v>18</v>
      </c>
      <c r="M1150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1150">
        <v>18</v>
      </c>
    </row>
    <row r="1151" spans="2:14" ht="15" customHeight="1">
      <c r="B1151" t="s">
        <v>3155</v>
      </c>
      <c r="C1151" s="1">
        <v>41057.947777777779</v>
      </c>
      <c r="D1151" s="4" t="s">
        <v>1314</v>
      </c>
      <c r="E1151">
        <v>32000</v>
      </c>
      <c r="F1151" t="s">
        <v>69</v>
      </c>
      <c r="G1151" s="8">
        <f>tblSalaries6[[#This Row],[clean Salary (in local currency)]]*VLOOKUP(tblSalaries6[[#This Row],[Currency]],tblXrate[],2,FALSE)</f>
        <v>50437.70470615309</v>
      </c>
      <c r="H1151" t="s">
        <v>1315</v>
      </c>
      <c r="I1151" t="s">
        <v>20</v>
      </c>
      <c r="J1151" t="s">
        <v>71</v>
      </c>
      <c r="K1151" t="str">
        <f>VLOOKUP(tblSalaries6[[#This Row],[Where do you work]],tblCountries[[Actual]:[Mapping]],2,FALSE)</f>
        <v>UK</v>
      </c>
      <c r="L1151" t="s">
        <v>9</v>
      </c>
      <c r="M1151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3 and 5</v>
      </c>
      <c r="N1151">
        <v>4</v>
      </c>
    </row>
    <row r="1152" spans="2:14" ht="15" customHeight="1">
      <c r="B1152" t="s">
        <v>3156</v>
      </c>
      <c r="C1152" s="1">
        <v>41057.948483796295</v>
      </c>
      <c r="D1152" s="4" t="s">
        <v>1316</v>
      </c>
      <c r="E1152">
        <v>43000</v>
      </c>
      <c r="F1152" t="s">
        <v>69</v>
      </c>
      <c r="G1152" s="8">
        <f>tblSalaries6[[#This Row],[clean Salary (in local currency)]]*VLOOKUP(tblSalaries6[[#This Row],[Currency]],tblXrate[],2,FALSE)</f>
        <v>67775.665698893223</v>
      </c>
      <c r="H1152" t="s">
        <v>1317</v>
      </c>
      <c r="I1152" t="s">
        <v>310</v>
      </c>
      <c r="J1152" t="s">
        <v>71</v>
      </c>
      <c r="K1152" t="str">
        <f>VLOOKUP(tblSalaries6[[#This Row],[Where do you work]],tblCountries[[Actual]:[Mapping]],2,FALSE)</f>
        <v>UK</v>
      </c>
      <c r="L1152" t="s">
        <v>13</v>
      </c>
      <c r="M1152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1152">
        <v>15</v>
      </c>
    </row>
    <row r="1153" spans="2:14" ht="15" customHeight="1">
      <c r="B1153" t="s">
        <v>3157</v>
      </c>
      <c r="C1153" s="1">
        <v>41057.94903935185</v>
      </c>
      <c r="D1153" s="4" t="s">
        <v>1318</v>
      </c>
      <c r="E1153">
        <v>53000</v>
      </c>
      <c r="F1153" t="s">
        <v>86</v>
      </c>
      <c r="G1153" s="8">
        <f>tblSalaries6[[#This Row],[clean Salary (in local currency)]]*VLOOKUP(tblSalaries6[[#This Row],[Currency]],tblXrate[],2,FALSE)</f>
        <v>52118.160720607324</v>
      </c>
      <c r="H1153" t="s">
        <v>153</v>
      </c>
      <c r="I1153" t="s">
        <v>20</v>
      </c>
      <c r="J1153" t="s">
        <v>88</v>
      </c>
      <c r="K1153" t="str">
        <f>VLOOKUP(tblSalaries6[[#This Row],[Where do you work]],tblCountries[[Actual]:[Mapping]],2,FALSE)</f>
        <v>Canada</v>
      </c>
      <c r="L1153" t="s">
        <v>9</v>
      </c>
      <c r="M1153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5 and 10</v>
      </c>
      <c r="N1153">
        <v>6</v>
      </c>
    </row>
    <row r="1154" spans="2:14" ht="15" customHeight="1">
      <c r="B1154" t="s">
        <v>3158</v>
      </c>
      <c r="C1154" s="1">
        <v>41057.950370370374</v>
      </c>
      <c r="D1154" s="4" t="s">
        <v>1319</v>
      </c>
      <c r="E1154">
        <v>200000</v>
      </c>
      <c r="F1154" t="s">
        <v>40</v>
      </c>
      <c r="G1154" s="8">
        <f>tblSalaries6[[#This Row],[clean Salary (in local currency)]]*VLOOKUP(tblSalaries6[[#This Row],[Currency]],tblXrate[],2,FALSE)</f>
        <v>3561.5833374885137</v>
      </c>
      <c r="H1154" t="s">
        <v>616</v>
      </c>
      <c r="I1154" t="s">
        <v>20</v>
      </c>
      <c r="J1154" t="s">
        <v>8</v>
      </c>
      <c r="K1154" t="str">
        <f>VLOOKUP(tblSalaries6[[#This Row],[Where do you work]],tblCountries[[Actual]:[Mapping]],2,FALSE)</f>
        <v>India</v>
      </c>
      <c r="L1154" t="s">
        <v>25</v>
      </c>
      <c r="M1154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5 and 10</v>
      </c>
      <c r="N1154">
        <v>6</v>
      </c>
    </row>
    <row r="1155" spans="2:14" ht="15" customHeight="1">
      <c r="B1155" t="s">
        <v>3159</v>
      </c>
      <c r="C1155" s="1">
        <v>41057.950868055559</v>
      </c>
      <c r="D1155" s="4" t="s">
        <v>1320</v>
      </c>
      <c r="E1155">
        <v>450000</v>
      </c>
      <c r="F1155" t="s">
        <v>40</v>
      </c>
      <c r="G1155" s="8">
        <f>tblSalaries6[[#This Row],[clean Salary (in local currency)]]*VLOOKUP(tblSalaries6[[#This Row],[Currency]],tblXrate[],2,FALSE)</f>
        <v>8013.5625093491553</v>
      </c>
      <c r="H1155" t="s">
        <v>629</v>
      </c>
      <c r="I1155" t="s">
        <v>52</v>
      </c>
      <c r="J1155" t="s">
        <v>8</v>
      </c>
      <c r="K1155" t="str">
        <f>VLOOKUP(tblSalaries6[[#This Row],[Where do you work]],tblCountries[[Actual]:[Mapping]],2,FALSE)</f>
        <v>India</v>
      </c>
      <c r="L1155" t="s">
        <v>9</v>
      </c>
      <c r="M1155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1155">
        <v>21</v>
      </c>
    </row>
    <row r="1156" spans="2:14" ht="15" customHeight="1">
      <c r="B1156" t="s">
        <v>3160</v>
      </c>
      <c r="C1156" s="1">
        <v>41057.951979166668</v>
      </c>
      <c r="D1156" s="4">
        <v>28000</v>
      </c>
      <c r="E1156">
        <v>28000</v>
      </c>
      <c r="F1156" t="s">
        <v>6</v>
      </c>
      <c r="G1156" s="8">
        <f>tblSalaries6[[#This Row],[clean Salary (in local currency)]]*VLOOKUP(tblSalaries6[[#This Row],[Currency]],tblXrate[],2,FALSE)</f>
        <v>28000</v>
      </c>
      <c r="H1156" t="s">
        <v>1321</v>
      </c>
      <c r="I1156" t="s">
        <v>52</v>
      </c>
      <c r="J1156" t="s">
        <v>75</v>
      </c>
      <c r="K1156" t="str">
        <f>VLOOKUP(tblSalaries6[[#This Row],[Where do you work]],tblCountries[[Actual]:[Mapping]],2,FALSE)</f>
        <v>Poland</v>
      </c>
      <c r="L1156" t="s">
        <v>9</v>
      </c>
      <c r="M1156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5 and 10</v>
      </c>
      <c r="N1156">
        <v>5</v>
      </c>
    </row>
    <row r="1157" spans="2:14" ht="15" customHeight="1">
      <c r="B1157" t="s">
        <v>3161</v>
      </c>
      <c r="C1157" s="1">
        <v>41057.95239583333</v>
      </c>
      <c r="D1157" s="4">
        <v>31763</v>
      </c>
      <c r="E1157">
        <v>31763</v>
      </c>
      <c r="F1157" t="s">
        <v>69</v>
      </c>
      <c r="G1157" s="8">
        <f>tblSalaries6[[#This Row],[clean Salary (in local currency)]]*VLOOKUP(tblSalaries6[[#This Row],[Currency]],tblXrate[],2,FALSE)</f>
        <v>50064.150455673145</v>
      </c>
      <c r="H1157" t="s">
        <v>1322</v>
      </c>
      <c r="I1157" t="s">
        <v>20</v>
      </c>
      <c r="J1157" t="s">
        <v>71</v>
      </c>
      <c r="K1157" t="str">
        <f>VLOOKUP(tblSalaries6[[#This Row],[Where do you work]],tblCountries[[Actual]:[Mapping]],2,FALSE)</f>
        <v>UK</v>
      </c>
      <c r="L1157" t="s">
        <v>18</v>
      </c>
      <c r="M1157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Less than 3</v>
      </c>
      <c r="N1157">
        <v>2</v>
      </c>
    </row>
    <row r="1158" spans="2:14" ht="15" customHeight="1">
      <c r="B1158" t="s">
        <v>3162</v>
      </c>
      <c r="C1158" s="1">
        <v>41057.952997685185</v>
      </c>
      <c r="D1158" s="4" t="s">
        <v>1323</v>
      </c>
      <c r="E1158">
        <v>32000</v>
      </c>
      <c r="F1158" t="s">
        <v>69</v>
      </c>
      <c r="G1158" s="8">
        <f>tblSalaries6[[#This Row],[clean Salary (in local currency)]]*VLOOKUP(tblSalaries6[[#This Row],[Currency]],tblXrate[],2,FALSE)</f>
        <v>50437.70470615309</v>
      </c>
      <c r="H1158" t="s">
        <v>1324</v>
      </c>
      <c r="I1158" t="s">
        <v>20</v>
      </c>
      <c r="J1158" t="s">
        <v>88</v>
      </c>
      <c r="K1158" t="str">
        <f>VLOOKUP(tblSalaries6[[#This Row],[Where do you work]],tblCountries[[Actual]:[Mapping]],2,FALSE)</f>
        <v>Canada</v>
      </c>
      <c r="L1158" t="s">
        <v>9</v>
      </c>
      <c r="M1158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5 and 10</v>
      </c>
      <c r="N1158">
        <v>9</v>
      </c>
    </row>
    <row r="1159" spans="2:14" ht="15" customHeight="1">
      <c r="B1159" t="s">
        <v>3163</v>
      </c>
      <c r="C1159" s="1">
        <v>41057.953506944446</v>
      </c>
      <c r="D1159" s="4">
        <v>27840</v>
      </c>
      <c r="E1159">
        <v>27840</v>
      </c>
      <c r="F1159" t="s">
        <v>6</v>
      </c>
      <c r="G1159" s="8">
        <f>tblSalaries6[[#This Row],[clean Salary (in local currency)]]*VLOOKUP(tblSalaries6[[#This Row],[Currency]],tblXrate[],2,FALSE)</f>
        <v>27840</v>
      </c>
      <c r="H1159" t="s">
        <v>1325</v>
      </c>
      <c r="I1159" t="s">
        <v>20</v>
      </c>
      <c r="J1159" t="s">
        <v>15</v>
      </c>
      <c r="K1159" t="str">
        <f>VLOOKUP(tblSalaries6[[#This Row],[Where do you work]],tblCountries[[Actual]:[Mapping]],2,FALSE)</f>
        <v>USA</v>
      </c>
      <c r="L1159" t="s">
        <v>18</v>
      </c>
      <c r="M1159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Less than 3</v>
      </c>
      <c r="N1159">
        <v>1</v>
      </c>
    </row>
    <row r="1160" spans="2:14" ht="15" customHeight="1">
      <c r="B1160" t="s">
        <v>3164</v>
      </c>
      <c r="C1160" s="1">
        <v>41057.954444444447</v>
      </c>
      <c r="D1160" s="4" t="s">
        <v>1326</v>
      </c>
      <c r="E1160">
        <v>350000</v>
      </c>
      <c r="F1160" t="s">
        <v>40</v>
      </c>
      <c r="G1160" s="8">
        <f>tblSalaries6[[#This Row],[clean Salary (in local currency)]]*VLOOKUP(tblSalaries6[[#This Row],[Currency]],tblXrate[],2,FALSE)</f>
        <v>6232.7708406048987</v>
      </c>
      <c r="H1160" t="s">
        <v>1327</v>
      </c>
      <c r="I1160" t="s">
        <v>310</v>
      </c>
      <c r="J1160" t="s">
        <v>8</v>
      </c>
      <c r="K1160" t="str">
        <f>VLOOKUP(tblSalaries6[[#This Row],[Where do you work]],tblCountries[[Actual]:[Mapping]],2,FALSE)</f>
        <v>India</v>
      </c>
      <c r="L1160" t="s">
        <v>18</v>
      </c>
      <c r="M1160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Less than 3</v>
      </c>
      <c r="N1160">
        <v>1.5</v>
      </c>
    </row>
    <row r="1161" spans="2:14" ht="15" customHeight="1">
      <c r="B1161" t="s">
        <v>3165</v>
      </c>
      <c r="C1161" s="1">
        <v>41057.955324074072</v>
      </c>
      <c r="D1161" s="4" t="s">
        <v>1328</v>
      </c>
      <c r="E1161">
        <v>50000</v>
      </c>
      <c r="F1161" t="s">
        <v>6</v>
      </c>
      <c r="G1161" s="8">
        <f>tblSalaries6[[#This Row],[clean Salary (in local currency)]]*VLOOKUP(tblSalaries6[[#This Row],[Currency]],tblXrate[],2,FALSE)</f>
        <v>50000</v>
      </c>
      <c r="H1161" t="s">
        <v>279</v>
      </c>
      <c r="I1161" t="s">
        <v>279</v>
      </c>
      <c r="J1161" t="s">
        <v>171</v>
      </c>
      <c r="K1161" t="str">
        <f>VLOOKUP(tblSalaries6[[#This Row],[Where do you work]],tblCountries[[Actual]:[Mapping]],2,FALSE)</f>
        <v>Singapore</v>
      </c>
      <c r="L1161" t="s">
        <v>18</v>
      </c>
      <c r="M1161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1161">
        <v>25</v>
      </c>
    </row>
    <row r="1162" spans="2:14" ht="15" customHeight="1">
      <c r="B1162" t="s">
        <v>3166</v>
      </c>
      <c r="C1162" s="1">
        <v>41057.957233796296</v>
      </c>
      <c r="D1162" s="4">
        <v>48000</v>
      </c>
      <c r="E1162">
        <v>48000</v>
      </c>
      <c r="F1162" t="s">
        <v>6</v>
      </c>
      <c r="G1162" s="8">
        <f>tblSalaries6[[#This Row],[clean Salary (in local currency)]]*VLOOKUP(tblSalaries6[[#This Row],[Currency]],tblXrate[],2,FALSE)</f>
        <v>48000</v>
      </c>
      <c r="H1162" t="s">
        <v>1329</v>
      </c>
      <c r="I1162" t="s">
        <v>488</v>
      </c>
      <c r="J1162" t="s">
        <v>1011</v>
      </c>
      <c r="K1162" t="str">
        <f>VLOOKUP(tblSalaries6[[#This Row],[Where do you work]],tblCountries[[Actual]:[Mapping]],2,FALSE)</f>
        <v>Qatar</v>
      </c>
      <c r="L1162" t="s">
        <v>18</v>
      </c>
      <c r="M1162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1162">
        <v>10</v>
      </c>
    </row>
    <row r="1163" spans="2:14" ht="15" customHeight="1">
      <c r="B1163" t="s">
        <v>3167</v>
      </c>
      <c r="C1163" s="1">
        <v>41057.957824074074</v>
      </c>
      <c r="D1163" s="4">
        <v>2000</v>
      </c>
      <c r="E1163">
        <v>24000</v>
      </c>
      <c r="F1163" t="s">
        <v>6</v>
      </c>
      <c r="G1163" s="8">
        <f>tblSalaries6[[#This Row],[clean Salary (in local currency)]]*VLOOKUP(tblSalaries6[[#This Row],[Currency]],tblXrate[],2,FALSE)</f>
        <v>24000</v>
      </c>
      <c r="H1163" t="s">
        <v>1330</v>
      </c>
      <c r="I1163" t="s">
        <v>52</v>
      </c>
      <c r="J1163" t="s">
        <v>1331</v>
      </c>
      <c r="K1163" t="str">
        <f>VLOOKUP(tblSalaries6[[#This Row],[Where do you work]],tblCountries[[Actual]:[Mapping]],2,FALSE)</f>
        <v>Argentina</v>
      </c>
      <c r="L1163" t="s">
        <v>9</v>
      </c>
      <c r="M1163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1163">
        <v>21</v>
      </c>
    </row>
    <row r="1164" spans="2:14" ht="15" customHeight="1">
      <c r="B1164" t="s">
        <v>3168</v>
      </c>
      <c r="C1164" s="1">
        <v>41057.959814814814</v>
      </c>
      <c r="D1164" s="4">
        <v>75000</v>
      </c>
      <c r="E1164">
        <v>75000</v>
      </c>
      <c r="F1164" t="s">
        <v>6</v>
      </c>
      <c r="G1164" s="8">
        <f>tblSalaries6[[#This Row],[clean Salary (in local currency)]]*VLOOKUP(tblSalaries6[[#This Row],[Currency]],tblXrate[],2,FALSE)</f>
        <v>75000</v>
      </c>
      <c r="H1164" t="s">
        <v>14</v>
      </c>
      <c r="I1164" t="s">
        <v>20</v>
      </c>
      <c r="J1164" t="s">
        <v>15</v>
      </c>
      <c r="K1164" t="str">
        <f>VLOOKUP(tblSalaries6[[#This Row],[Where do you work]],tblCountries[[Actual]:[Mapping]],2,FALSE)</f>
        <v>USA</v>
      </c>
      <c r="L1164" t="s">
        <v>9</v>
      </c>
      <c r="M1164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1164">
        <v>12</v>
      </c>
    </row>
    <row r="1165" spans="2:14" ht="15" customHeight="1">
      <c r="B1165" t="s">
        <v>3169</v>
      </c>
      <c r="C1165" s="1">
        <v>41057.961840277778</v>
      </c>
      <c r="D1165" s="4" t="s">
        <v>1332</v>
      </c>
      <c r="E1165">
        <v>216000</v>
      </c>
      <c r="F1165" t="s">
        <v>358</v>
      </c>
      <c r="G1165" s="8">
        <f>tblSalaries6[[#This Row],[clean Salary (in local currency)]]*VLOOKUP(tblSalaries6[[#This Row],[Currency]],tblXrate[],2,FALSE)</f>
        <v>58799.349940520107</v>
      </c>
      <c r="H1165" t="s">
        <v>466</v>
      </c>
      <c r="I1165" t="s">
        <v>20</v>
      </c>
      <c r="J1165" t="s">
        <v>359</v>
      </c>
      <c r="K1165" t="str">
        <f>VLOOKUP(tblSalaries6[[#This Row],[Where do you work]],tblCountries[[Actual]:[Mapping]],2,FALSE)</f>
        <v>Dubai</v>
      </c>
      <c r="L1165" t="s">
        <v>9</v>
      </c>
      <c r="M1165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Less than 3</v>
      </c>
      <c r="N1165">
        <v>2</v>
      </c>
    </row>
    <row r="1166" spans="2:14" ht="15" customHeight="1">
      <c r="B1166" t="s">
        <v>3170</v>
      </c>
      <c r="C1166" s="1">
        <v>41057.962754629632</v>
      </c>
      <c r="D1166" s="4" t="s">
        <v>1333</v>
      </c>
      <c r="E1166">
        <v>2000000</v>
      </c>
      <c r="F1166" t="s">
        <v>32</v>
      </c>
      <c r="G1166" s="8">
        <f>tblSalaries6[[#This Row],[clean Salary (in local currency)]]*VLOOKUP(tblSalaries6[[#This Row],[Currency]],tblXrate[],2,FALSE)</f>
        <v>21228.177433598263</v>
      </c>
      <c r="H1166" t="s">
        <v>1334</v>
      </c>
      <c r="I1166" t="s">
        <v>356</v>
      </c>
      <c r="J1166" t="s">
        <v>17</v>
      </c>
      <c r="K1166" t="str">
        <f>VLOOKUP(tblSalaries6[[#This Row],[Where do you work]],tblCountries[[Actual]:[Mapping]],2,FALSE)</f>
        <v>Pakistan</v>
      </c>
      <c r="L1166" t="s">
        <v>13</v>
      </c>
      <c r="M1166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5 and 10</v>
      </c>
      <c r="N1166">
        <v>8</v>
      </c>
    </row>
    <row r="1167" spans="2:14" ht="15" customHeight="1">
      <c r="B1167" t="s">
        <v>3171</v>
      </c>
      <c r="C1167" s="1">
        <v>41057.967638888891</v>
      </c>
      <c r="D1167" s="4">
        <v>60000</v>
      </c>
      <c r="E1167">
        <v>60000</v>
      </c>
      <c r="F1167" t="s">
        <v>6</v>
      </c>
      <c r="G1167" s="8">
        <f>tblSalaries6[[#This Row],[clean Salary (in local currency)]]*VLOOKUP(tblSalaries6[[#This Row],[Currency]],tblXrate[],2,FALSE)</f>
        <v>60000</v>
      </c>
      <c r="H1167" t="s">
        <v>1335</v>
      </c>
      <c r="I1167" t="s">
        <v>52</v>
      </c>
      <c r="J1167" t="s">
        <v>15</v>
      </c>
      <c r="K1167" t="str">
        <f>VLOOKUP(tblSalaries6[[#This Row],[Where do you work]],tblCountries[[Actual]:[Mapping]],2,FALSE)</f>
        <v>USA</v>
      </c>
      <c r="L1167" t="s">
        <v>18</v>
      </c>
      <c r="M1167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1167">
        <v>10</v>
      </c>
    </row>
    <row r="1168" spans="2:14" ht="15" customHeight="1">
      <c r="B1168" t="s">
        <v>3172</v>
      </c>
      <c r="C1168" s="1">
        <v>41057.967719907407</v>
      </c>
      <c r="D1168" s="4" t="s">
        <v>1336</v>
      </c>
      <c r="E1168">
        <v>60000</v>
      </c>
      <c r="F1168" t="s">
        <v>1337</v>
      </c>
      <c r="G1168" s="8">
        <f>tblSalaries6[[#This Row],[clean Salary (in local currency)]]*VLOOKUP(tblSalaries6[[#This Row],[Currency]],tblXrate[],2,FALSE)</f>
        <v>18018.883790212141</v>
      </c>
      <c r="H1168" t="s">
        <v>108</v>
      </c>
      <c r="I1168" t="s">
        <v>20</v>
      </c>
      <c r="J1168" t="s">
        <v>75</v>
      </c>
      <c r="K1168" t="str">
        <f>VLOOKUP(tblSalaries6[[#This Row],[Where do you work]],tblCountries[[Actual]:[Mapping]],2,FALSE)</f>
        <v>Poland</v>
      </c>
      <c r="L1168" t="s">
        <v>13</v>
      </c>
      <c r="M1168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1168">
        <v>10</v>
      </c>
    </row>
    <row r="1169" spans="2:14" ht="15" customHeight="1">
      <c r="B1169" t="s">
        <v>3173</v>
      </c>
      <c r="C1169" s="1">
        <v>41057.970277777778</v>
      </c>
      <c r="D1169" s="4" t="s">
        <v>1338</v>
      </c>
      <c r="E1169">
        <v>7200</v>
      </c>
      <c r="F1169" t="s">
        <v>6</v>
      </c>
      <c r="G1169" s="8">
        <f>tblSalaries6[[#This Row],[clean Salary (in local currency)]]*VLOOKUP(tblSalaries6[[#This Row],[Currency]],tblXrate[],2,FALSE)</f>
        <v>7200</v>
      </c>
      <c r="H1169" t="s">
        <v>1339</v>
      </c>
      <c r="I1169" t="s">
        <v>3999</v>
      </c>
      <c r="J1169" t="s">
        <v>8</v>
      </c>
      <c r="K1169" t="str">
        <f>VLOOKUP(tblSalaries6[[#This Row],[Where do you work]],tblCountries[[Actual]:[Mapping]],2,FALSE)</f>
        <v>India</v>
      </c>
      <c r="L1169" t="s">
        <v>9</v>
      </c>
      <c r="M1169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5 and 10</v>
      </c>
      <c r="N1169">
        <v>7</v>
      </c>
    </row>
    <row r="1170" spans="2:14" ht="15" customHeight="1">
      <c r="B1170" t="s">
        <v>3174</v>
      </c>
      <c r="C1170" s="1">
        <v>41057.970497685186</v>
      </c>
      <c r="D1170" s="4">
        <v>56000</v>
      </c>
      <c r="E1170">
        <v>56000</v>
      </c>
      <c r="F1170" t="s">
        <v>6</v>
      </c>
      <c r="G1170" s="8">
        <f>tblSalaries6[[#This Row],[clean Salary (in local currency)]]*VLOOKUP(tblSalaries6[[#This Row],[Currency]],tblXrate[],2,FALSE)</f>
        <v>56000</v>
      </c>
      <c r="H1170" t="s">
        <v>20</v>
      </c>
      <c r="I1170" t="s">
        <v>20</v>
      </c>
      <c r="J1170" t="s">
        <v>15</v>
      </c>
      <c r="K1170" t="str">
        <f>VLOOKUP(tblSalaries6[[#This Row],[Where do you work]],tblCountries[[Actual]:[Mapping]],2,FALSE)</f>
        <v>USA</v>
      </c>
      <c r="L1170" t="s">
        <v>25</v>
      </c>
      <c r="M1170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Less than 3</v>
      </c>
      <c r="N1170">
        <v>2</v>
      </c>
    </row>
    <row r="1171" spans="2:14" ht="15" customHeight="1">
      <c r="B1171" t="s">
        <v>3175</v>
      </c>
      <c r="C1171" s="1">
        <v>41057.971944444442</v>
      </c>
      <c r="D1171" s="4" t="s">
        <v>1340</v>
      </c>
      <c r="E1171">
        <v>540000</v>
      </c>
      <c r="F1171" t="s">
        <v>40</v>
      </c>
      <c r="G1171" s="8">
        <f>tblSalaries6[[#This Row],[clean Salary (in local currency)]]*VLOOKUP(tblSalaries6[[#This Row],[Currency]],tblXrate[],2,FALSE)</f>
        <v>9616.275011218986</v>
      </c>
      <c r="H1171" t="s">
        <v>1341</v>
      </c>
      <c r="I1171" t="s">
        <v>20</v>
      </c>
      <c r="J1171" t="s">
        <v>8</v>
      </c>
      <c r="K1171" t="str">
        <f>VLOOKUP(tblSalaries6[[#This Row],[Where do you work]],tblCountries[[Actual]:[Mapping]],2,FALSE)</f>
        <v>India</v>
      </c>
      <c r="L1171" t="s">
        <v>9</v>
      </c>
      <c r="M1171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5 and 10</v>
      </c>
      <c r="N1171">
        <v>7.9</v>
      </c>
    </row>
    <row r="1172" spans="2:14" ht="15" customHeight="1">
      <c r="B1172" t="s">
        <v>3176</v>
      </c>
      <c r="C1172" s="1">
        <v>41057.972939814812</v>
      </c>
      <c r="D1172" s="4" t="s">
        <v>1342</v>
      </c>
      <c r="E1172">
        <v>4300000</v>
      </c>
      <c r="F1172" t="s">
        <v>1343</v>
      </c>
      <c r="G1172" s="8">
        <f>tblSalaries6[[#This Row],[clean Salary (in local currency)]]*VLOOKUP(tblSalaries6[[#This Row],[Currency]],tblXrate[],2,FALSE)</f>
        <v>51497.005988023957</v>
      </c>
      <c r="H1172" t="s">
        <v>642</v>
      </c>
      <c r="I1172" t="s">
        <v>52</v>
      </c>
      <c r="J1172" t="s">
        <v>1344</v>
      </c>
      <c r="K1172" t="str">
        <f>VLOOKUP(tblSalaries6[[#This Row],[Where do you work]],tblCountries[[Actual]:[Mapping]],2,FALSE)</f>
        <v>Kenya</v>
      </c>
      <c r="L1172" t="s">
        <v>9</v>
      </c>
      <c r="M1172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5 and 10</v>
      </c>
      <c r="N1172">
        <v>9</v>
      </c>
    </row>
    <row r="1173" spans="2:14" ht="15" customHeight="1">
      <c r="B1173" t="s">
        <v>3177</v>
      </c>
      <c r="C1173" s="1">
        <v>41057.976064814815</v>
      </c>
      <c r="D1173" s="4" t="s">
        <v>1345</v>
      </c>
      <c r="E1173">
        <v>82000</v>
      </c>
      <c r="F1173" t="s">
        <v>22</v>
      </c>
      <c r="G1173" s="8">
        <f>tblSalaries6[[#This Row],[clean Salary (in local currency)]]*VLOOKUP(tblSalaries6[[#This Row],[Currency]],tblXrate[],2,FALSE)</f>
        <v>104172.75399731184</v>
      </c>
      <c r="H1173" t="s">
        <v>1346</v>
      </c>
      <c r="I1173" t="s">
        <v>52</v>
      </c>
      <c r="J1173" t="s">
        <v>628</v>
      </c>
      <c r="K1173" t="str">
        <f>VLOOKUP(tblSalaries6[[#This Row],[Where do you work]],tblCountries[[Actual]:[Mapping]],2,FALSE)</f>
        <v>Netherlands</v>
      </c>
      <c r="L1173" t="s">
        <v>13</v>
      </c>
      <c r="M1173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1173">
        <v>25</v>
      </c>
    </row>
    <row r="1174" spans="2:14" ht="15" customHeight="1">
      <c r="B1174" t="s">
        <v>3178</v>
      </c>
      <c r="C1174" s="1">
        <v>41057.981932870367</v>
      </c>
      <c r="D1174" s="4">
        <v>88000</v>
      </c>
      <c r="E1174">
        <v>88000</v>
      </c>
      <c r="F1174" t="s">
        <v>6</v>
      </c>
      <c r="G1174" s="8">
        <f>tblSalaries6[[#This Row],[clean Salary (in local currency)]]*VLOOKUP(tblSalaries6[[#This Row],[Currency]],tblXrate[],2,FALSE)</f>
        <v>88000</v>
      </c>
      <c r="H1174" t="s">
        <v>1347</v>
      </c>
      <c r="I1174" t="s">
        <v>52</v>
      </c>
      <c r="J1174" t="s">
        <v>15</v>
      </c>
      <c r="K1174" t="str">
        <f>VLOOKUP(tblSalaries6[[#This Row],[Where do you work]],tblCountries[[Actual]:[Mapping]],2,FALSE)</f>
        <v>USA</v>
      </c>
      <c r="L1174" t="s">
        <v>9</v>
      </c>
      <c r="M1174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Less than 3</v>
      </c>
      <c r="N1174">
        <v>2</v>
      </c>
    </row>
    <row r="1175" spans="2:14" ht="15" customHeight="1">
      <c r="B1175" t="s">
        <v>3179</v>
      </c>
      <c r="C1175" s="1">
        <v>41057.985324074078</v>
      </c>
      <c r="D1175" s="4">
        <v>80000</v>
      </c>
      <c r="E1175">
        <v>80000</v>
      </c>
      <c r="F1175" t="s">
        <v>6</v>
      </c>
      <c r="G1175" s="8">
        <f>tblSalaries6[[#This Row],[clean Salary (in local currency)]]*VLOOKUP(tblSalaries6[[#This Row],[Currency]],tblXrate[],2,FALSE)</f>
        <v>80000</v>
      </c>
      <c r="H1175" t="s">
        <v>1348</v>
      </c>
      <c r="I1175" t="s">
        <v>20</v>
      </c>
      <c r="J1175" t="s">
        <v>15</v>
      </c>
      <c r="K1175" t="str">
        <f>VLOOKUP(tblSalaries6[[#This Row],[Where do you work]],tblCountries[[Actual]:[Mapping]],2,FALSE)</f>
        <v>USA</v>
      </c>
      <c r="L1175" t="s">
        <v>9</v>
      </c>
      <c r="M1175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5 and 10</v>
      </c>
      <c r="N1175">
        <v>6</v>
      </c>
    </row>
    <row r="1176" spans="2:14" ht="15" customHeight="1">
      <c r="B1176" t="s">
        <v>3180</v>
      </c>
      <c r="C1176" s="1">
        <v>41057.991087962961</v>
      </c>
      <c r="D1176" s="4">
        <v>19000</v>
      </c>
      <c r="E1176">
        <v>19000</v>
      </c>
      <c r="F1176" t="s">
        <v>6</v>
      </c>
      <c r="G1176" s="8">
        <f>tblSalaries6[[#This Row],[clean Salary (in local currency)]]*VLOOKUP(tblSalaries6[[#This Row],[Currency]],tblXrate[],2,FALSE)</f>
        <v>19000</v>
      </c>
      <c r="H1176" t="s">
        <v>310</v>
      </c>
      <c r="I1176" t="s">
        <v>310</v>
      </c>
      <c r="J1176" t="s">
        <v>71</v>
      </c>
      <c r="K1176" t="str">
        <f>VLOOKUP(tblSalaries6[[#This Row],[Where do you work]],tblCountries[[Actual]:[Mapping]],2,FALSE)</f>
        <v>UK</v>
      </c>
      <c r="L1176" t="s">
        <v>9</v>
      </c>
      <c r="M1176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1176">
        <v>20</v>
      </c>
    </row>
    <row r="1177" spans="2:14" ht="15" customHeight="1">
      <c r="B1177" t="s">
        <v>3181</v>
      </c>
      <c r="C1177" s="1">
        <v>41057.99417824074</v>
      </c>
      <c r="D1177" s="4" t="s">
        <v>1349</v>
      </c>
      <c r="E1177">
        <v>15000</v>
      </c>
      <c r="F1177" t="s">
        <v>22</v>
      </c>
      <c r="G1177" s="8">
        <f>tblSalaries6[[#This Row],[clean Salary (in local currency)]]*VLOOKUP(tblSalaries6[[#This Row],[Currency]],tblXrate[],2,FALSE)</f>
        <v>19055.991584874118</v>
      </c>
      <c r="H1177" t="s">
        <v>1350</v>
      </c>
      <c r="I1177" t="s">
        <v>356</v>
      </c>
      <c r="J1177" t="s">
        <v>1351</v>
      </c>
      <c r="K1177" t="str">
        <f>VLOOKUP(tblSalaries6[[#This Row],[Where do you work]],tblCountries[[Actual]:[Mapping]],2,FALSE)</f>
        <v>italy</v>
      </c>
      <c r="L1177" t="s">
        <v>9</v>
      </c>
      <c r="M1177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Less than 3</v>
      </c>
      <c r="N1177">
        <v>3</v>
      </c>
    </row>
    <row r="1178" spans="2:14" ht="15" customHeight="1">
      <c r="B1178" t="s">
        <v>3182</v>
      </c>
      <c r="C1178" s="1">
        <v>41057.994930555556</v>
      </c>
      <c r="D1178" s="4">
        <v>480000</v>
      </c>
      <c r="E1178">
        <v>480000</v>
      </c>
      <c r="F1178" t="s">
        <v>40</v>
      </c>
      <c r="G1178" s="8">
        <f>tblSalaries6[[#This Row],[clean Salary (in local currency)]]*VLOOKUP(tblSalaries6[[#This Row],[Currency]],tblXrate[],2,FALSE)</f>
        <v>8547.8000099724322</v>
      </c>
      <c r="H1178" t="s">
        <v>1352</v>
      </c>
      <c r="I1178" t="s">
        <v>356</v>
      </c>
      <c r="J1178" t="s">
        <v>8</v>
      </c>
      <c r="K1178" t="str">
        <f>VLOOKUP(tblSalaries6[[#This Row],[Where do you work]],tblCountries[[Actual]:[Mapping]],2,FALSE)</f>
        <v>India</v>
      </c>
      <c r="L1178" t="s">
        <v>13</v>
      </c>
      <c r="M1178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1178">
        <v>15</v>
      </c>
    </row>
    <row r="1179" spans="2:14" ht="15" customHeight="1">
      <c r="B1179" t="s">
        <v>3183</v>
      </c>
      <c r="C1179" s="1">
        <v>41057.995162037034</v>
      </c>
      <c r="D1179" s="4">
        <v>1100000</v>
      </c>
      <c r="E1179">
        <v>1100000</v>
      </c>
      <c r="F1179" t="s">
        <v>40</v>
      </c>
      <c r="G1179" s="8">
        <f>tblSalaries6[[#This Row],[clean Salary (in local currency)]]*VLOOKUP(tblSalaries6[[#This Row],[Currency]],tblXrate[],2,FALSE)</f>
        <v>19588.708356186824</v>
      </c>
      <c r="H1179" t="s">
        <v>1353</v>
      </c>
      <c r="I1179" t="s">
        <v>356</v>
      </c>
      <c r="J1179" t="s">
        <v>8</v>
      </c>
      <c r="K1179" t="str">
        <f>VLOOKUP(tblSalaries6[[#This Row],[Where do you work]],tblCountries[[Actual]:[Mapping]],2,FALSE)</f>
        <v>India</v>
      </c>
      <c r="L1179" t="s">
        <v>13</v>
      </c>
      <c r="M1179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1179">
        <v>13</v>
      </c>
    </row>
    <row r="1180" spans="2:14" ht="15" customHeight="1">
      <c r="B1180" t="s">
        <v>3184</v>
      </c>
      <c r="C1180" s="1">
        <v>41058.000243055554</v>
      </c>
      <c r="D1180" s="4">
        <v>61000</v>
      </c>
      <c r="E1180">
        <v>61000</v>
      </c>
      <c r="F1180" t="s">
        <v>6</v>
      </c>
      <c r="G1180" s="8">
        <f>tblSalaries6[[#This Row],[clean Salary (in local currency)]]*VLOOKUP(tblSalaries6[[#This Row],[Currency]],tblXrate[],2,FALSE)</f>
        <v>61000</v>
      </c>
      <c r="H1180" t="s">
        <v>14</v>
      </c>
      <c r="I1180" t="s">
        <v>20</v>
      </c>
      <c r="J1180" t="s">
        <v>15</v>
      </c>
      <c r="K1180" t="str">
        <f>VLOOKUP(tblSalaries6[[#This Row],[Where do you work]],tblCountries[[Actual]:[Mapping]],2,FALSE)</f>
        <v>USA</v>
      </c>
      <c r="L1180" t="s">
        <v>9</v>
      </c>
      <c r="M1180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Less than 3</v>
      </c>
      <c r="N1180">
        <v>1.5</v>
      </c>
    </row>
    <row r="1181" spans="2:14" ht="15" customHeight="1">
      <c r="B1181" t="s">
        <v>3185</v>
      </c>
      <c r="C1181" s="1">
        <v>41058.002581018518</v>
      </c>
      <c r="D1181" s="4">
        <v>34000</v>
      </c>
      <c r="E1181">
        <v>34000</v>
      </c>
      <c r="F1181" t="s">
        <v>69</v>
      </c>
      <c r="G1181" s="8">
        <f>tblSalaries6[[#This Row],[clean Salary (in local currency)]]*VLOOKUP(tblSalaries6[[#This Row],[Currency]],tblXrate[],2,FALSE)</f>
        <v>53590.061250287661</v>
      </c>
      <c r="H1181" t="s">
        <v>1354</v>
      </c>
      <c r="I1181" t="s">
        <v>310</v>
      </c>
      <c r="J1181" t="s">
        <v>71</v>
      </c>
      <c r="K1181" t="str">
        <f>VLOOKUP(tblSalaries6[[#This Row],[Where do you work]],tblCountries[[Actual]:[Mapping]],2,FALSE)</f>
        <v>UK</v>
      </c>
      <c r="L1181" t="s">
        <v>13</v>
      </c>
      <c r="M1181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1181">
        <v>10</v>
      </c>
    </row>
    <row r="1182" spans="2:14" ht="15" customHeight="1">
      <c r="B1182" t="s">
        <v>3186</v>
      </c>
      <c r="C1182" s="1">
        <v>41058.002638888887</v>
      </c>
      <c r="D1182" s="4">
        <v>34000</v>
      </c>
      <c r="E1182">
        <v>34000</v>
      </c>
      <c r="F1182" t="s">
        <v>69</v>
      </c>
      <c r="G1182" s="8">
        <f>tblSalaries6[[#This Row],[clean Salary (in local currency)]]*VLOOKUP(tblSalaries6[[#This Row],[Currency]],tblXrate[],2,FALSE)</f>
        <v>53590.061250287661</v>
      </c>
      <c r="H1182" t="s">
        <v>1354</v>
      </c>
      <c r="I1182" t="s">
        <v>310</v>
      </c>
      <c r="J1182" t="s">
        <v>71</v>
      </c>
      <c r="K1182" t="str">
        <f>VLOOKUP(tblSalaries6[[#This Row],[Where do you work]],tblCountries[[Actual]:[Mapping]],2,FALSE)</f>
        <v>UK</v>
      </c>
      <c r="L1182" t="s">
        <v>13</v>
      </c>
      <c r="M1182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1182">
        <v>10</v>
      </c>
    </row>
    <row r="1183" spans="2:14" ht="15" customHeight="1">
      <c r="B1183" t="s">
        <v>3187</v>
      </c>
      <c r="C1183" s="1">
        <v>41058.004861111112</v>
      </c>
      <c r="D1183" s="4">
        <v>250000</v>
      </c>
      <c r="E1183">
        <v>250000</v>
      </c>
      <c r="F1183" t="s">
        <v>40</v>
      </c>
      <c r="G1183" s="8">
        <f>tblSalaries6[[#This Row],[clean Salary (in local currency)]]*VLOOKUP(tblSalaries6[[#This Row],[Currency]],tblXrate[],2,FALSE)</f>
        <v>4451.9791718606421</v>
      </c>
      <c r="H1183" t="s">
        <v>1355</v>
      </c>
      <c r="I1183" t="s">
        <v>52</v>
      </c>
      <c r="J1183" t="s">
        <v>8</v>
      </c>
      <c r="K1183" t="str">
        <f>VLOOKUP(tblSalaries6[[#This Row],[Where do you work]],tblCountries[[Actual]:[Mapping]],2,FALSE)</f>
        <v>India</v>
      </c>
      <c r="L1183" t="s">
        <v>9</v>
      </c>
      <c r="M1183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Less than 3</v>
      </c>
      <c r="N1183">
        <v>1</v>
      </c>
    </row>
    <row r="1184" spans="2:14" ht="15" customHeight="1">
      <c r="B1184" t="s">
        <v>3188</v>
      </c>
      <c r="C1184" s="1">
        <v>41058.005277777775</v>
      </c>
      <c r="D1184" s="4">
        <v>20000</v>
      </c>
      <c r="E1184">
        <v>20000</v>
      </c>
      <c r="F1184" t="s">
        <v>22</v>
      </c>
      <c r="G1184" s="8">
        <f>tblSalaries6[[#This Row],[clean Salary (in local currency)]]*VLOOKUP(tblSalaries6[[#This Row],[Currency]],tblXrate[],2,FALSE)</f>
        <v>25407.988779832154</v>
      </c>
      <c r="H1184" t="s">
        <v>1356</v>
      </c>
      <c r="I1184" t="s">
        <v>52</v>
      </c>
      <c r="J1184" t="s">
        <v>1357</v>
      </c>
      <c r="K1184" t="str">
        <f>VLOOKUP(tblSalaries6[[#This Row],[Where do you work]],tblCountries[[Actual]:[Mapping]],2,FALSE)</f>
        <v>Greece</v>
      </c>
      <c r="L1184" t="s">
        <v>25</v>
      </c>
      <c r="M1184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1184">
        <v>12</v>
      </c>
    </row>
    <row r="1185" spans="2:14" ht="15" customHeight="1">
      <c r="B1185" t="s">
        <v>3189</v>
      </c>
      <c r="C1185" s="1">
        <v>41058.008599537039</v>
      </c>
      <c r="D1185" s="4">
        <v>23000</v>
      </c>
      <c r="E1185">
        <v>23000</v>
      </c>
      <c r="F1185" t="s">
        <v>6</v>
      </c>
      <c r="G1185" s="8">
        <f>tblSalaries6[[#This Row],[clean Salary (in local currency)]]*VLOOKUP(tblSalaries6[[#This Row],[Currency]],tblXrate[],2,FALSE)</f>
        <v>23000</v>
      </c>
      <c r="H1185" t="s">
        <v>1358</v>
      </c>
      <c r="I1185" t="s">
        <v>310</v>
      </c>
      <c r="J1185" t="s">
        <v>133</v>
      </c>
      <c r="K1185" t="str">
        <f>VLOOKUP(tblSalaries6[[#This Row],[Where do you work]],tblCountries[[Actual]:[Mapping]],2,FALSE)</f>
        <v>Saudi Arabia</v>
      </c>
      <c r="L1185" t="s">
        <v>13</v>
      </c>
      <c r="M1185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1185">
        <v>14</v>
      </c>
    </row>
    <row r="1186" spans="2:14" ht="15" customHeight="1">
      <c r="B1186" t="s">
        <v>3190</v>
      </c>
      <c r="C1186" s="1">
        <v>41058.011747685188</v>
      </c>
      <c r="D1186" s="4" t="s">
        <v>1263</v>
      </c>
      <c r="E1186">
        <v>900000</v>
      </c>
      <c r="F1186" t="s">
        <v>40</v>
      </c>
      <c r="G1186" s="8">
        <f>tblSalaries6[[#This Row],[clean Salary (in local currency)]]*VLOOKUP(tblSalaries6[[#This Row],[Currency]],tblXrate[],2,FALSE)</f>
        <v>16027.125018698311</v>
      </c>
      <c r="H1186" t="s">
        <v>1359</v>
      </c>
      <c r="I1186" t="s">
        <v>52</v>
      </c>
      <c r="J1186" t="s">
        <v>8</v>
      </c>
      <c r="K1186" t="str">
        <f>VLOOKUP(tblSalaries6[[#This Row],[Where do you work]],tblCountries[[Actual]:[Mapping]],2,FALSE)</f>
        <v>India</v>
      </c>
      <c r="L1186" t="s">
        <v>25</v>
      </c>
      <c r="M1186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1186">
        <v>13</v>
      </c>
    </row>
    <row r="1187" spans="2:14" ht="15" customHeight="1">
      <c r="B1187" t="s">
        <v>3191</v>
      </c>
      <c r="C1187" s="1">
        <v>41058.017812500002</v>
      </c>
      <c r="D1187" s="4">
        <v>60000</v>
      </c>
      <c r="E1187">
        <v>60000</v>
      </c>
      <c r="F1187" t="s">
        <v>6</v>
      </c>
      <c r="G1187" s="8">
        <f>tblSalaries6[[#This Row],[clean Salary (in local currency)]]*VLOOKUP(tblSalaries6[[#This Row],[Currency]],tblXrate[],2,FALSE)</f>
        <v>60000</v>
      </c>
      <c r="H1187" t="s">
        <v>1360</v>
      </c>
      <c r="I1187" t="s">
        <v>279</v>
      </c>
      <c r="J1187" t="s">
        <v>15</v>
      </c>
      <c r="K1187" t="str">
        <f>VLOOKUP(tblSalaries6[[#This Row],[Where do you work]],tblCountries[[Actual]:[Mapping]],2,FALSE)</f>
        <v>USA</v>
      </c>
      <c r="L1187" t="s">
        <v>25</v>
      </c>
      <c r="M1187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5 and 10</v>
      </c>
      <c r="N1187">
        <v>6</v>
      </c>
    </row>
    <row r="1188" spans="2:14" ht="15" customHeight="1">
      <c r="B1188" t="s">
        <v>3192</v>
      </c>
      <c r="C1188" s="1">
        <v>41058.017893518518</v>
      </c>
      <c r="D1188" s="4">
        <v>800</v>
      </c>
      <c r="E1188">
        <v>4800</v>
      </c>
      <c r="F1188" t="s">
        <v>6</v>
      </c>
      <c r="G1188" s="8">
        <f>tblSalaries6[[#This Row],[clean Salary (in local currency)]]*VLOOKUP(tblSalaries6[[#This Row],[Currency]],tblXrate[],2,FALSE)</f>
        <v>4800</v>
      </c>
      <c r="H1188" t="s">
        <v>14</v>
      </c>
      <c r="I1188" t="s">
        <v>20</v>
      </c>
      <c r="J1188" t="s">
        <v>8</v>
      </c>
      <c r="K1188" t="str">
        <f>VLOOKUP(tblSalaries6[[#This Row],[Where do you work]],tblCountries[[Actual]:[Mapping]],2,FALSE)</f>
        <v>India</v>
      </c>
      <c r="L1188" t="s">
        <v>9</v>
      </c>
      <c r="M1188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5 and 10</v>
      </c>
      <c r="N1188">
        <v>5</v>
      </c>
    </row>
    <row r="1189" spans="2:14" ht="15" customHeight="1">
      <c r="B1189" t="s">
        <v>3193</v>
      </c>
      <c r="C1189" s="1">
        <v>41058.01829861111</v>
      </c>
      <c r="D1189" s="4" t="s">
        <v>1361</v>
      </c>
      <c r="E1189">
        <v>625000</v>
      </c>
      <c r="F1189" t="s">
        <v>1362</v>
      </c>
      <c r="G1189" s="8">
        <f>tblSalaries6[[#This Row],[clean Salary (in local currency)]]*VLOOKUP(tblSalaries6[[#This Row],[Currency]],tblXrate[],2,FALSE)</f>
        <v>106815.148267971</v>
      </c>
      <c r="H1189" t="s">
        <v>1363</v>
      </c>
      <c r="I1189" t="s">
        <v>52</v>
      </c>
      <c r="J1189" t="s">
        <v>877</v>
      </c>
      <c r="K1189" t="str">
        <f>VLOOKUP(tblSalaries6[[#This Row],[Where do you work]],tblCountries[[Actual]:[Mapping]],2,FALSE)</f>
        <v>Denmark</v>
      </c>
      <c r="L1189" t="s">
        <v>9</v>
      </c>
      <c r="M1189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1189">
        <v>25</v>
      </c>
    </row>
    <row r="1190" spans="2:14" ht="15" customHeight="1">
      <c r="B1190" t="s">
        <v>3194</v>
      </c>
      <c r="C1190" s="1">
        <v>41058.019884259258</v>
      </c>
      <c r="D1190" s="4">
        <v>500000</v>
      </c>
      <c r="E1190">
        <v>500000</v>
      </c>
      <c r="F1190" t="s">
        <v>40</v>
      </c>
      <c r="G1190" s="8">
        <f>tblSalaries6[[#This Row],[clean Salary (in local currency)]]*VLOOKUP(tblSalaries6[[#This Row],[Currency]],tblXrate[],2,FALSE)</f>
        <v>8903.9583437212841</v>
      </c>
      <c r="H1190" t="s">
        <v>356</v>
      </c>
      <c r="I1190" t="s">
        <v>356</v>
      </c>
      <c r="J1190" t="s">
        <v>8</v>
      </c>
      <c r="K1190" t="str">
        <f>VLOOKUP(tblSalaries6[[#This Row],[Where do you work]],tblCountries[[Actual]:[Mapping]],2,FALSE)</f>
        <v>India</v>
      </c>
      <c r="L1190" t="s">
        <v>18</v>
      </c>
      <c r="M1190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Less than 3</v>
      </c>
      <c r="N1190">
        <v>3</v>
      </c>
    </row>
    <row r="1191" spans="2:14" ht="15" customHeight="1">
      <c r="B1191" t="s">
        <v>3195</v>
      </c>
      <c r="C1191" s="1">
        <v>41058.020509259259</v>
      </c>
      <c r="D1191" s="4">
        <v>60000</v>
      </c>
      <c r="E1191">
        <v>60000</v>
      </c>
      <c r="F1191" t="s">
        <v>6</v>
      </c>
      <c r="G1191" s="8">
        <f>tblSalaries6[[#This Row],[clean Salary (in local currency)]]*VLOOKUP(tblSalaries6[[#This Row],[Currency]],tblXrate[],2,FALSE)</f>
        <v>60000</v>
      </c>
      <c r="H1191" t="s">
        <v>1364</v>
      </c>
      <c r="I1191" t="s">
        <v>52</v>
      </c>
      <c r="J1191" t="s">
        <v>15</v>
      </c>
      <c r="K1191" t="str">
        <f>VLOOKUP(tblSalaries6[[#This Row],[Where do you work]],tblCountries[[Actual]:[Mapping]],2,FALSE)</f>
        <v>USA</v>
      </c>
      <c r="L1191" t="s">
        <v>9</v>
      </c>
      <c r="M1191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1191">
        <v>12</v>
      </c>
    </row>
    <row r="1192" spans="2:14" ht="15" customHeight="1">
      <c r="B1192" t="s">
        <v>3196</v>
      </c>
      <c r="C1192" s="1">
        <v>41058.021319444444</v>
      </c>
      <c r="D1192" s="4">
        <v>2600000</v>
      </c>
      <c r="E1192">
        <v>2600000</v>
      </c>
      <c r="F1192" t="s">
        <v>40</v>
      </c>
      <c r="G1192" s="8">
        <f>tblSalaries6[[#This Row],[clean Salary (in local currency)]]*VLOOKUP(tblSalaries6[[#This Row],[Currency]],tblXrate[],2,FALSE)</f>
        <v>46300.583387350678</v>
      </c>
      <c r="H1192" t="s">
        <v>1365</v>
      </c>
      <c r="I1192" t="s">
        <v>52</v>
      </c>
      <c r="J1192" t="s">
        <v>8</v>
      </c>
      <c r="K1192" t="str">
        <f>VLOOKUP(tblSalaries6[[#This Row],[Where do you work]],tblCountries[[Actual]:[Mapping]],2,FALSE)</f>
        <v>India</v>
      </c>
      <c r="L1192" t="s">
        <v>9</v>
      </c>
      <c r="M1192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3 and 5</v>
      </c>
      <c r="N1192">
        <v>4</v>
      </c>
    </row>
    <row r="1193" spans="2:14" ht="15" customHeight="1">
      <c r="B1193" t="s">
        <v>3197</v>
      </c>
      <c r="C1193" s="1">
        <v>41058.022627314815</v>
      </c>
      <c r="D1193" s="4" t="s">
        <v>1366</v>
      </c>
      <c r="E1193">
        <v>750000</v>
      </c>
      <c r="F1193" t="s">
        <v>40</v>
      </c>
      <c r="G1193" s="8">
        <f>tblSalaries6[[#This Row],[clean Salary (in local currency)]]*VLOOKUP(tblSalaries6[[#This Row],[Currency]],tblXrate[],2,FALSE)</f>
        <v>13355.937515581925</v>
      </c>
      <c r="H1193" t="s">
        <v>1022</v>
      </c>
      <c r="I1193" t="s">
        <v>52</v>
      </c>
      <c r="J1193" t="s">
        <v>8</v>
      </c>
      <c r="K1193" t="str">
        <f>VLOOKUP(tblSalaries6[[#This Row],[Where do you work]],tblCountries[[Actual]:[Mapping]],2,FALSE)</f>
        <v>India</v>
      </c>
      <c r="L1193" t="s">
        <v>18</v>
      </c>
      <c r="M1193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Less than 3</v>
      </c>
      <c r="N1193">
        <v>3</v>
      </c>
    </row>
    <row r="1194" spans="2:14" ht="15" customHeight="1">
      <c r="B1194" t="s">
        <v>3198</v>
      </c>
      <c r="C1194" s="1">
        <v>41058.025243055556</v>
      </c>
      <c r="D1194" s="4">
        <v>74000</v>
      </c>
      <c r="E1194">
        <v>74000</v>
      </c>
      <c r="F1194" t="s">
        <v>6</v>
      </c>
      <c r="G1194" s="8">
        <f>tblSalaries6[[#This Row],[clean Salary (in local currency)]]*VLOOKUP(tblSalaries6[[#This Row],[Currency]],tblXrate[],2,FALSE)</f>
        <v>74000</v>
      </c>
      <c r="H1194" t="s">
        <v>1367</v>
      </c>
      <c r="I1194" t="s">
        <v>67</v>
      </c>
      <c r="J1194" t="s">
        <v>15</v>
      </c>
      <c r="K1194" t="str">
        <f>VLOOKUP(tblSalaries6[[#This Row],[Where do you work]],tblCountries[[Actual]:[Mapping]],2,FALSE)</f>
        <v>USA</v>
      </c>
      <c r="L1194" t="s">
        <v>9</v>
      </c>
      <c r="M1194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1194">
        <v>10</v>
      </c>
    </row>
    <row r="1195" spans="2:14" ht="15" customHeight="1">
      <c r="B1195" t="s">
        <v>3199</v>
      </c>
      <c r="C1195" s="1">
        <v>41058.032835648148</v>
      </c>
      <c r="D1195" s="4">
        <v>95856</v>
      </c>
      <c r="E1195">
        <v>95856</v>
      </c>
      <c r="F1195" t="s">
        <v>6</v>
      </c>
      <c r="G1195" s="8">
        <f>tblSalaries6[[#This Row],[clean Salary (in local currency)]]*VLOOKUP(tblSalaries6[[#This Row],[Currency]],tblXrate[],2,FALSE)</f>
        <v>95856</v>
      </c>
      <c r="H1195" t="s">
        <v>20</v>
      </c>
      <c r="I1195" t="s">
        <v>20</v>
      </c>
      <c r="J1195" t="s">
        <v>15</v>
      </c>
      <c r="K1195" t="str">
        <f>VLOOKUP(tblSalaries6[[#This Row],[Where do you work]],tblCountries[[Actual]:[Mapping]],2,FALSE)</f>
        <v>USA</v>
      </c>
      <c r="L1195" t="s">
        <v>18</v>
      </c>
      <c r="M1195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1195">
        <v>13</v>
      </c>
    </row>
    <row r="1196" spans="2:14" ht="15" customHeight="1">
      <c r="B1196" t="s">
        <v>3200</v>
      </c>
      <c r="C1196" s="1">
        <v>41058.043969907405</v>
      </c>
      <c r="D1196" s="4" t="s">
        <v>1368</v>
      </c>
      <c r="E1196">
        <v>40000</v>
      </c>
      <c r="F1196" t="s">
        <v>6</v>
      </c>
      <c r="G1196" s="8">
        <f>tblSalaries6[[#This Row],[clean Salary (in local currency)]]*VLOOKUP(tblSalaries6[[#This Row],[Currency]],tblXrate[],2,FALSE)</f>
        <v>40000</v>
      </c>
      <c r="H1196" t="s">
        <v>1369</v>
      </c>
      <c r="I1196" t="s">
        <v>310</v>
      </c>
      <c r="J1196" t="s">
        <v>15</v>
      </c>
      <c r="K1196" t="str">
        <f>VLOOKUP(tblSalaries6[[#This Row],[Where do you work]],tblCountries[[Actual]:[Mapping]],2,FALSE)</f>
        <v>USA</v>
      </c>
      <c r="L1196" t="s">
        <v>18</v>
      </c>
      <c r="M1196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1196">
        <v>15</v>
      </c>
    </row>
    <row r="1197" spans="2:14" ht="15" customHeight="1">
      <c r="B1197" t="s">
        <v>3201</v>
      </c>
      <c r="C1197" s="1">
        <v>41058.046342592592</v>
      </c>
      <c r="D1197" s="4">
        <v>4400</v>
      </c>
      <c r="E1197">
        <v>4400</v>
      </c>
      <c r="F1197" t="s">
        <v>6</v>
      </c>
      <c r="G1197" s="8">
        <f>tblSalaries6[[#This Row],[clean Salary (in local currency)]]*VLOOKUP(tblSalaries6[[#This Row],[Currency]],tblXrate[],2,FALSE)</f>
        <v>4400</v>
      </c>
      <c r="H1197" t="s">
        <v>1370</v>
      </c>
      <c r="I1197" t="s">
        <v>52</v>
      </c>
      <c r="J1197" t="s">
        <v>1371</v>
      </c>
      <c r="K1197" t="str">
        <f>VLOOKUP(tblSalaries6[[#This Row],[Where do you work]],tblCountries[[Actual]:[Mapping]],2,FALSE)</f>
        <v>Latin America</v>
      </c>
      <c r="L1197" t="s">
        <v>18</v>
      </c>
      <c r="M1197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5 and 10</v>
      </c>
      <c r="N1197">
        <v>5</v>
      </c>
    </row>
    <row r="1198" spans="2:14" ht="15" customHeight="1">
      <c r="B1198" t="s">
        <v>3202</v>
      </c>
      <c r="C1198" s="1">
        <v>41058.050324074073</v>
      </c>
      <c r="D1198" s="4">
        <v>90000</v>
      </c>
      <c r="E1198">
        <v>90000</v>
      </c>
      <c r="F1198" t="s">
        <v>6</v>
      </c>
      <c r="G1198" s="8">
        <f>tblSalaries6[[#This Row],[clean Salary (in local currency)]]*VLOOKUP(tblSalaries6[[#This Row],[Currency]],tblXrate[],2,FALSE)</f>
        <v>90000</v>
      </c>
      <c r="H1198" t="s">
        <v>72</v>
      </c>
      <c r="I1198" t="s">
        <v>20</v>
      </c>
      <c r="J1198" t="s">
        <v>15</v>
      </c>
      <c r="K1198" t="str">
        <f>VLOOKUP(tblSalaries6[[#This Row],[Where do you work]],tblCountries[[Actual]:[Mapping]],2,FALSE)</f>
        <v>USA</v>
      </c>
      <c r="L1198" t="s">
        <v>9</v>
      </c>
      <c r="M1198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1198">
        <v>30</v>
      </c>
    </row>
    <row r="1199" spans="2:14" ht="15" customHeight="1">
      <c r="B1199" t="s">
        <v>3203</v>
      </c>
      <c r="C1199" s="1">
        <v>41058.055162037039</v>
      </c>
      <c r="D1199" s="4" t="s">
        <v>1372</v>
      </c>
      <c r="E1199">
        <v>450000</v>
      </c>
      <c r="F1199" t="s">
        <v>40</v>
      </c>
      <c r="G1199" s="8">
        <f>tblSalaries6[[#This Row],[clean Salary (in local currency)]]*VLOOKUP(tblSalaries6[[#This Row],[Currency]],tblXrate[],2,FALSE)</f>
        <v>8013.5625093491553</v>
      </c>
      <c r="H1199" t="s">
        <v>1373</v>
      </c>
      <c r="I1199" t="s">
        <v>52</v>
      </c>
      <c r="J1199" t="s">
        <v>8</v>
      </c>
      <c r="K1199" t="str">
        <f>VLOOKUP(tblSalaries6[[#This Row],[Where do you work]],tblCountries[[Actual]:[Mapping]],2,FALSE)</f>
        <v>India</v>
      </c>
      <c r="L1199" t="s">
        <v>13</v>
      </c>
      <c r="M1199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Less than 3</v>
      </c>
      <c r="N1199">
        <v>2</v>
      </c>
    </row>
    <row r="1200" spans="2:14" ht="15" customHeight="1">
      <c r="B1200" t="s">
        <v>3204</v>
      </c>
      <c r="C1200" s="1">
        <v>41058.057627314818</v>
      </c>
      <c r="D1200" s="4" t="s">
        <v>395</v>
      </c>
      <c r="E1200">
        <v>1000000</v>
      </c>
      <c r="F1200" t="s">
        <v>40</v>
      </c>
      <c r="G1200" s="8">
        <f>tblSalaries6[[#This Row],[clean Salary (in local currency)]]*VLOOKUP(tblSalaries6[[#This Row],[Currency]],tblXrate[],2,FALSE)</f>
        <v>17807.916687442568</v>
      </c>
      <c r="H1200" t="s">
        <v>1020</v>
      </c>
      <c r="I1200" t="s">
        <v>52</v>
      </c>
      <c r="J1200" t="s">
        <v>8</v>
      </c>
      <c r="K1200" t="str">
        <f>VLOOKUP(tblSalaries6[[#This Row],[Where do you work]],tblCountries[[Actual]:[Mapping]],2,FALSE)</f>
        <v>India</v>
      </c>
      <c r="L1200" t="s">
        <v>9</v>
      </c>
      <c r="M1200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5 and 10</v>
      </c>
      <c r="N1200">
        <v>8.5</v>
      </c>
    </row>
    <row r="1201" spans="2:14" ht="15" customHeight="1">
      <c r="B1201" t="s">
        <v>3205</v>
      </c>
      <c r="C1201" s="1">
        <v>41058.063645833332</v>
      </c>
      <c r="D1201" s="4" t="s">
        <v>1374</v>
      </c>
      <c r="E1201">
        <v>700000</v>
      </c>
      <c r="F1201" t="s">
        <v>40</v>
      </c>
      <c r="G1201" s="8">
        <f>tblSalaries6[[#This Row],[clean Salary (in local currency)]]*VLOOKUP(tblSalaries6[[#This Row],[Currency]],tblXrate[],2,FALSE)</f>
        <v>12465.541681209797</v>
      </c>
      <c r="H1201" t="s">
        <v>1375</v>
      </c>
      <c r="I1201" t="s">
        <v>3999</v>
      </c>
      <c r="J1201" t="s">
        <v>8</v>
      </c>
      <c r="K1201" t="str">
        <f>VLOOKUP(tblSalaries6[[#This Row],[Where do you work]],tblCountries[[Actual]:[Mapping]],2,FALSE)</f>
        <v>India</v>
      </c>
      <c r="L1201" t="s">
        <v>9</v>
      </c>
      <c r="M1201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5 and 10</v>
      </c>
      <c r="N1201">
        <v>6</v>
      </c>
    </row>
    <row r="1202" spans="2:14" ht="15" customHeight="1">
      <c r="B1202" t="s">
        <v>3206</v>
      </c>
      <c r="C1202" s="1">
        <v>41058.070138888892</v>
      </c>
      <c r="D1202" s="4">
        <v>80000</v>
      </c>
      <c r="E1202">
        <v>80000</v>
      </c>
      <c r="F1202" t="s">
        <v>6</v>
      </c>
      <c r="G1202" s="8">
        <f>tblSalaries6[[#This Row],[clean Salary (in local currency)]]*VLOOKUP(tblSalaries6[[#This Row],[Currency]],tblXrate[],2,FALSE)</f>
        <v>80000</v>
      </c>
      <c r="H1202" t="s">
        <v>1376</v>
      </c>
      <c r="I1202" t="s">
        <v>20</v>
      </c>
      <c r="J1202" t="s">
        <v>171</v>
      </c>
      <c r="K1202" t="str">
        <f>VLOOKUP(tblSalaries6[[#This Row],[Where do you work]],tblCountries[[Actual]:[Mapping]],2,FALSE)</f>
        <v>Singapore</v>
      </c>
      <c r="L1202" t="s">
        <v>25</v>
      </c>
      <c r="M1202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5 and 10</v>
      </c>
      <c r="N1202">
        <v>6</v>
      </c>
    </row>
    <row r="1203" spans="2:14" ht="15" customHeight="1">
      <c r="B1203" t="s">
        <v>3207</v>
      </c>
      <c r="C1203" s="1">
        <v>41058.072256944448</v>
      </c>
      <c r="D1203" s="4">
        <v>100000</v>
      </c>
      <c r="E1203">
        <v>100000</v>
      </c>
      <c r="F1203" t="s">
        <v>6</v>
      </c>
      <c r="G1203" s="8">
        <f>tblSalaries6[[#This Row],[clean Salary (in local currency)]]*VLOOKUP(tblSalaries6[[#This Row],[Currency]],tblXrate[],2,FALSE)</f>
        <v>100000</v>
      </c>
      <c r="H1203" t="s">
        <v>642</v>
      </c>
      <c r="I1203" t="s">
        <v>52</v>
      </c>
      <c r="J1203" t="s">
        <v>15</v>
      </c>
      <c r="K1203" t="str">
        <f>VLOOKUP(tblSalaries6[[#This Row],[Where do you work]],tblCountries[[Actual]:[Mapping]],2,FALSE)</f>
        <v>USA</v>
      </c>
      <c r="L1203" t="s">
        <v>9</v>
      </c>
      <c r="M1203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1203">
        <v>11</v>
      </c>
    </row>
    <row r="1204" spans="2:14" ht="15" customHeight="1">
      <c r="B1204" t="s">
        <v>3208</v>
      </c>
      <c r="C1204" s="1">
        <v>41058.073067129626</v>
      </c>
      <c r="D1204" s="4">
        <v>4100</v>
      </c>
      <c r="E1204">
        <v>49200</v>
      </c>
      <c r="F1204" t="s">
        <v>6</v>
      </c>
      <c r="G1204" s="8">
        <f>tblSalaries6[[#This Row],[clean Salary (in local currency)]]*VLOOKUP(tblSalaries6[[#This Row],[Currency]],tblXrate[],2,FALSE)</f>
        <v>49200</v>
      </c>
      <c r="H1204" t="s">
        <v>1358</v>
      </c>
      <c r="I1204" t="s">
        <v>310</v>
      </c>
      <c r="J1204" t="s">
        <v>1377</v>
      </c>
      <c r="K1204" t="str">
        <f>VLOOKUP(tblSalaries6[[#This Row],[Where do you work]],tblCountries[[Actual]:[Mapping]],2,FALSE)</f>
        <v>Qatar</v>
      </c>
      <c r="L1204" t="s">
        <v>18</v>
      </c>
      <c r="M1204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1204">
        <v>25</v>
      </c>
    </row>
    <row r="1205" spans="2:14" ht="15" customHeight="1">
      <c r="B1205" t="s">
        <v>3209</v>
      </c>
      <c r="C1205" s="1">
        <v>41058.074756944443</v>
      </c>
      <c r="D1205" s="4">
        <v>750</v>
      </c>
      <c r="E1205">
        <v>9000</v>
      </c>
      <c r="F1205" t="s">
        <v>6</v>
      </c>
      <c r="G1205" s="8">
        <f>tblSalaries6[[#This Row],[clean Salary (in local currency)]]*VLOOKUP(tblSalaries6[[#This Row],[Currency]],tblXrate[],2,FALSE)</f>
        <v>9000</v>
      </c>
      <c r="H1205" t="s">
        <v>1378</v>
      </c>
      <c r="I1205" t="s">
        <v>52</v>
      </c>
      <c r="J1205" t="s">
        <v>8</v>
      </c>
      <c r="K1205" t="str">
        <f>VLOOKUP(tblSalaries6[[#This Row],[Where do you work]],tblCountries[[Actual]:[Mapping]],2,FALSE)</f>
        <v>India</v>
      </c>
      <c r="L1205" t="s">
        <v>9</v>
      </c>
      <c r="M1205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Less than 3</v>
      </c>
      <c r="N1205">
        <v>1</v>
      </c>
    </row>
    <row r="1206" spans="2:14" ht="15" customHeight="1">
      <c r="B1206" t="s">
        <v>3210</v>
      </c>
      <c r="C1206" s="1">
        <v>41058.07640046296</v>
      </c>
      <c r="D1206" s="4">
        <v>300000</v>
      </c>
      <c r="E1206">
        <v>300000</v>
      </c>
      <c r="F1206" t="s">
        <v>40</v>
      </c>
      <c r="G1206" s="8">
        <f>tblSalaries6[[#This Row],[clean Salary (in local currency)]]*VLOOKUP(tblSalaries6[[#This Row],[Currency]],tblXrate[],2,FALSE)</f>
        <v>5342.3750062327708</v>
      </c>
      <c r="H1206" t="s">
        <v>1068</v>
      </c>
      <c r="I1206" t="s">
        <v>20</v>
      </c>
      <c r="J1206" t="s">
        <v>8</v>
      </c>
      <c r="K1206" t="str">
        <f>VLOOKUP(tblSalaries6[[#This Row],[Where do you work]],tblCountries[[Actual]:[Mapping]],2,FALSE)</f>
        <v>India</v>
      </c>
      <c r="L1206" t="s">
        <v>9</v>
      </c>
      <c r="M1206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5 and 10</v>
      </c>
      <c r="N1206">
        <v>6</v>
      </c>
    </row>
    <row r="1207" spans="2:14" ht="15" customHeight="1">
      <c r="B1207" t="s">
        <v>3211</v>
      </c>
      <c r="C1207" s="1">
        <v>41058.085173611114</v>
      </c>
      <c r="D1207" s="4" t="s">
        <v>1379</v>
      </c>
      <c r="E1207">
        <v>40000</v>
      </c>
      <c r="F1207" t="s">
        <v>6</v>
      </c>
      <c r="G1207" s="8">
        <f>tblSalaries6[[#This Row],[clean Salary (in local currency)]]*VLOOKUP(tblSalaries6[[#This Row],[Currency]],tblXrate[],2,FALSE)</f>
        <v>40000</v>
      </c>
      <c r="H1207" t="s">
        <v>1380</v>
      </c>
      <c r="I1207" t="s">
        <v>52</v>
      </c>
      <c r="J1207" t="s">
        <v>1381</v>
      </c>
      <c r="K1207" t="str">
        <f>VLOOKUP(tblSalaries6[[#This Row],[Where do you work]],tblCountries[[Actual]:[Mapping]],2,FALSE)</f>
        <v>Pakistan</v>
      </c>
      <c r="L1207" t="s">
        <v>9</v>
      </c>
      <c r="M1207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1207">
        <v>15</v>
      </c>
    </row>
    <row r="1208" spans="2:14" ht="15" customHeight="1">
      <c r="B1208" t="s">
        <v>3212</v>
      </c>
      <c r="C1208" s="1">
        <v>41058.092037037037</v>
      </c>
      <c r="D1208" s="4" t="s">
        <v>1382</v>
      </c>
      <c r="E1208">
        <v>26000</v>
      </c>
      <c r="F1208" t="s">
        <v>69</v>
      </c>
      <c r="G1208" s="8">
        <f>tblSalaries6[[#This Row],[clean Salary (in local currency)]]*VLOOKUP(tblSalaries6[[#This Row],[Currency]],tblXrate[],2,FALSE)</f>
        <v>40980.635073749385</v>
      </c>
      <c r="H1208" t="s">
        <v>207</v>
      </c>
      <c r="I1208" t="s">
        <v>20</v>
      </c>
      <c r="J1208" t="s">
        <v>71</v>
      </c>
      <c r="K1208" t="str">
        <f>VLOOKUP(tblSalaries6[[#This Row],[Where do you work]],tblCountries[[Actual]:[Mapping]],2,FALSE)</f>
        <v>UK</v>
      </c>
      <c r="L1208" t="s">
        <v>9</v>
      </c>
      <c r="M1208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Less than 3</v>
      </c>
      <c r="N1208">
        <v>2</v>
      </c>
    </row>
    <row r="1209" spans="2:14" ht="15" customHeight="1">
      <c r="B1209" t="s">
        <v>3213</v>
      </c>
      <c r="C1209" s="1">
        <v>41058.09684027778</v>
      </c>
      <c r="D1209" s="4" t="s">
        <v>400</v>
      </c>
      <c r="E1209">
        <v>29000</v>
      </c>
      <c r="F1209" t="s">
        <v>69</v>
      </c>
      <c r="G1209" s="8">
        <f>tblSalaries6[[#This Row],[clean Salary (in local currency)]]*VLOOKUP(tblSalaries6[[#This Row],[Currency]],tblXrate[],2,FALSE)</f>
        <v>45709.169889951241</v>
      </c>
      <c r="H1209" t="s">
        <v>1383</v>
      </c>
      <c r="I1209" t="s">
        <v>310</v>
      </c>
      <c r="J1209" t="s">
        <v>71</v>
      </c>
      <c r="K1209" t="str">
        <f>VLOOKUP(tblSalaries6[[#This Row],[Where do you work]],tblCountries[[Actual]:[Mapping]],2,FALSE)</f>
        <v>UK</v>
      </c>
      <c r="L1209" t="s">
        <v>18</v>
      </c>
      <c r="M1209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5 and 10</v>
      </c>
      <c r="N1209">
        <v>8</v>
      </c>
    </row>
    <row r="1210" spans="2:14" ht="15" customHeight="1">
      <c r="B1210" t="s">
        <v>3214</v>
      </c>
      <c r="C1210" s="1">
        <v>41058.098761574074</v>
      </c>
      <c r="D1210" s="4">
        <v>400000</v>
      </c>
      <c r="E1210">
        <v>400000</v>
      </c>
      <c r="F1210" t="s">
        <v>40</v>
      </c>
      <c r="G1210" s="8">
        <f>tblSalaries6[[#This Row],[clean Salary (in local currency)]]*VLOOKUP(tblSalaries6[[#This Row],[Currency]],tblXrate[],2,FALSE)</f>
        <v>7123.1666749770275</v>
      </c>
      <c r="H1210" t="s">
        <v>1384</v>
      </c>
      <c r="I1210" t="s">
        <v>52</v>
      </c>
      <c r="J1210" t="s">
        <v>8</v>
      </c>
      <c r="K1210" t="str">
        <f>VLOOKUP(tblSalaries6[[#This Row],[Where do you work]],tblCountries[[Actual]:[Mapping]],2,FALSE)</f>
        <v>India</v>
      </c>
      <c r="L1210" t="s">
        <v>9</v>
      </c>
      <c r="M1210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Less than 3</v>
      </c>
      <c r="N1210">
        <v>1</v>
      </c>
    </row>
    <row r="1211" spans="2:14" ht="15" customHeight="1">
      <c r="B1211" t="s">
        <v>3215</v>
      </c>
      <c r="C1211" s="1">
        <v>41058.101712962962</v>
      </c>
      <c r="D1211" s="4" t="s">
        <v>97</v>
      </c>
      <c r="E1211">
        <v>100000</v>
      </c>
      <c r="F1211" t="s">
        <v>6</v>
      </c>
      <c r="G1211" s="8">
        <f>tblSalaries6[[#This Row],[clean Salary (in local currency)]]*VLOOKUP(tblSalaries6[[#This Row],[Currency]],tblXrate[],2,FALSE)</f>
        <v>100000</v>
      </c>
      <c r="H1211" t="s">
        <v>488</v>
      </c>
      <c r="I1211" t="s">
        <v>488</v>
      </c>
      <c r="J1211" t="s">
        <v>583</v>
      </c>
      <c r="K1211" t="str">
        <f>VLOOKUP(tblSalaries6[[#This Row],[Where do you work]],tblCountries[[Actual]:[Mapping]],2,FALSE)</f>
        <v>Norway</v>
      </c>
      <c r="L1211" t="s">
        <v>9</v>
      </c>
      <c r="M1211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1211">
        <v>12</v>
      </c>
    </row>
    <row r="1212" spans="2:14" ht="15" customHeight="1">
      <c r="B1212" t="s">
        <v>3216</v>
      </c>
      <c r="C1212" s="1">
        <v>41058.113703703704</v>
      </c>
      <c r="D1212" s="4" t="s">
        <v>1385</v>
      </c>
      <c r="E1212">
        <v>62000</v>
      </c>
      <c r="F1212" t="s">
        <v>22</v>
      </c>
      <c r="G1212" s="8">
        <f>tblSalaries6[[#This Row],[clean Salary (in local currency)]]*VLOOKUP(tblSalaries6[[#This Row],[Currency]],tblXrate[],2,FALSE)</f>
        <v>78764.765217479682</v>
      </c>
      <c r="H1212" t="s">
        <v>1386</v>
      </c>
      <c r="I1212" t="s">
        <v>20</v>
      </c>
      <c r="J1212" t="s">
        <v>628</v>
      </c>
      <c r="K1212" t="str">
        <f>VLOOKUP(tblSalaries6[[#This Row],[Where do you work]],tblCountries[[Actual]:[Mapping]],2,FALSE)</f>
        <v>Netherlands</v>
      </c>
      <c r="L1212" t="s">
        <v>9</v>
      </c>
      <c r="M1212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1212">
        <v>15</v>
      </c>
    </row>
    <row r="1213" spans="2:14" ht="15" customHeight="1">
      <c r="B1213" t="s">
        <v>3217</v>
      </c>
      <c r="C1213" s="1">
        <v>41058.136134259257</v>
      </c>
      <c r="D1213" s="4">
        <v>150000</v>
      </c>
      <c r="E1213">
        <v>150000</v>
      </c>
      <c r="F1213" t="s">
        <v>82</v>
      </c>
      <c r="G1213" s="8">
        <f>tblSalaries6[[#This Row],[clean Salary (in local currency)]]*VLOOKUP(tblSalaries6[[#This Row],[Currency]],tblXrate[],2,FALSE)</f>
        <v>152986.44846039536</v>
      </c>
      <c r="H1213" t="s">
        <v>20</v>
      </c>
      <c r="I1213" t="s">
        <v>20</v>
      </c>
      <c r="J1213" t="s">
        <v>84</v>
      </c>
      <c r="K1213" t="str">
        <f>VLOOKUP(tblSalaries6[[#This Row],[Where do you work]],tblCountries[[Actual]:[Mapping]],2,FALSE)</f>
        <v>Australia</v>
      </c>
      <c r="L1213" t="s">
        <v>18</v>
      </c>
      <c r="M1213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1213">
        <v>10</v>
      </c>
    </row>
    <row r="1214" spans="2:14" ht="15" customHeight="1">
      <c r="B1214" t="s">
        <v>3218</v>
      </c>
      <c r="C1214" s="1">
        <v>41058.144872685189</v>
      </c>
      <c r="D1214" s="4" t="s">
        <v>1387</v>
      </c>
      <c r="E1214">
        <v>35000</v>
      </c>
      <c r="F1214" t="s">
        <v>22</v>
      </c>
      <c r="G1214" s="8">
        <f>tblSalaries6[[#This Row],[clean Salary (in local currency)]]*VLOOKUP(tblSalaries6[[#This Row],[Currency]],tblXrate[],2,FALSE)</f>
        <v>44463.980364706273</v>
      </c>
      <c r="H1214" t="s">
        <v>207</v>
      </c>
      <c r="I1214" t="s">
        <v>20</v>
      </c>
      <c r="J1214" t="s">
        <v>36</v>
      </c>
      <c r="K1214" t="str">
        <f>VLOOKUP(tblSalaries6[[#This Row],[Where do you work]],tblCountries[[Actual]:[Mapping]],2,FALSE)</f>
        <v>Ireland</v>
      </c>
      <c r="L1214" t="s">
        <v>13</v>
      </c>
      <c r="M1214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1214">
        <v>12</v>
      </c>
    </row>
    <row r="1215" spans="2:14" ht="15" customHeight="1">
      <c r="B1215" t="s">
        <v>3219</v>
      </c>
      <c r="C1215" s="1">
        <v>41058.160520833335</v>
      </c>
      <c r="D1215" s="4">
        <v>30</v>
      </c>
      <c r="E1215">
        <v>30000</v>
      </c>
      <c r="F1215" t="s">
        <v>22</v>
      </c>
      <c r="G1215" s="8">
        <f>tblSalaries6[[#This Row],[clean Salary (in local currency)]]*VLOOKUP(tblSalaries6[[#This Row],[Currency]],tblXrate[],2,FALSE)</f>
        <v>38111.983169748237</v>
      </c>
      <c r="H1215" t="s">
        <v>1388</v>
      </c>
      <c r="I1215" t="s">
        <v>356</v>
      </c>
      <c r="J1215" t="s">
        <v>1389</v>
      </c>
      <c r="K1215" t="str">
        <f>VLOOKUP(tblSalaries6[[#This Row],[Where do you work]],tblCountries[[Actual]:[Mapping]],2,FALSE)</f>
        <v>Netherlands</v>
      </c>
      <c r="L1215" t="s">
        <v>25</v>
      </c>
      <c r="M1215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5 and 10</v>
      </c>
      <c r="N1215">
        <v>8</v>
      </c>
    </row>
    <row r="1216" spans="2:14" ht="15" customHeight="1">
      <c r="B1216" t="s">
        <v>3220</v>
      </c>
      <c r="C1216" s="1">
        <v>41058.160740740743</v>
      </c>
      <c r="D1216" s="4">
        <v>75000</v>
      </c>
      <c r="E1216">
        <v>75000</v>
      </c>
      <c r="F1216" t="s">
        <v>69</v>
      </c>
      <c r="G1216" s="8">
        <f>tblSalaries6[[#This Row],[clean Salary (in local currency)]]*VLOOKUP(tblSalaries6[[#This Row],[Currency]],tblXrate[],2,FALSE)</f>
        <v>118213.37040504631</v>
      </c>
      <c r="H1216" t="s">
        <v>642</v>
      </c>
      <c r="I1216" t="s">
        <v>52</v>
      </c>
      <c r="J1216" t="s">
        <v>71</v>
      </c>
      <c r="K1216" t="str">
        <f>VLOOKUP(tblSalaries6[[#This Row],[Where do you work]],tblCountries[[Actual]:[Mapping]],2,FALSE)</f>
        <v>UK</v>
      </c>
      <c r="L1216" t="s">
        <v>9</v>
      </c>
      <c r="M1216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1216">
        <v>20</v>
      </c>
    </row>
    <row r="1217" spans="2:14" ht="15" customHeight="1">
      <c r="B1217" t="s">
        <v>3221</v>
      </c>
      <c r="C1217" s="1">
        <v>41058.16883101852</v>
      </c>
      <c r="D1217" s="4">
        <v>25000</v>
      </c>
      <c r="E1217">
        <v>25000</v>
      </c>
      <c r="F1217" t="s">
        <v>69</v>
      </c>
      <c r="G1217" s="8">
        <f>tblSalaries6[[#This Row],[clean Salary (in local currency)]]*VLOOKUP(tblSalaries6[[#This Row],[Currency]],tblXrate[],2,FALSE)</f>
        <v>39404.456801682099</v>
      </c>
      <c r="H1217" t="s">
        <v>1390</v>
      </c>
      <c r="I1217" t="s">
        <v>310</v>
      </c>
      <c r="J1217" t="s">
        <v>71</v>
      </c>
      <c r="K1217" t="str">
        <f>VLOOKUP(tblSalaries6[[#This Row],[Where do you work]],tblCountries[[Actual]:[Mapping]],2,FALSE)</f>
        <v>UK</v>
      </c>
      <c r="L1217" t="s">
        <v>18</v>
      </c>
      <c r="M1217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1217">
        <v>10</v>
      </c>
    </row>
    <row r="1218" spans="2:14" ht="15" customHeight="1">
      <c r="B1218" t="s">
        <v>3222</v>
      </c>
      <c r="C1218" s="1">
        <v>41058.172743055555</v>
      </c>
      <c r="D1218" s="4">
        <v>71000</v>
      </c>
      <c r="E1218">
        <v>71000</v>
      </c>
      <c r="F1218" t="s">
        <v>22</v>
      </c>
      <c r="G1218" s="8">
        <f>tblSalaries6[[#This Row],[clean Salary (in local currency)]]*VLOOKUP(tblSalaries6[[#This Row],[Currency]],tblXrate[],2,FALSE)</f>
        <v>90198.36016840415</v>
      </c>
      <c r="H1218" t="s">
        <v>356</v>
      </c>
      <c r="I1218" t="s">
        <v>356</v>
      </c>
      <c r="J1218" t="s">
        <v>24</v>
      </c>
      <c r="K1218" t="str">
        <f>VLOOKUP(tblSalaries6[[#This Row],[Where do you work]],tblCountries[[Actual]:[Mapping]],2,FALSE)</f>
        <v>Germany</v>
      </c>
      <c r="L1218" t="s">
        <v>25</v>
      </c>
      <c r="M1218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Less than 3</v>
      </c>
      <c r="N1218">
        <v>3</v>
      </c>
    </row>
    <row r="1219" spans="2:14" ht="15" customHeight="1">
      <c r="B1219" t="s">
        <v>3223</v>
      </c>
      <c r="C1219" s="1">
        <v>41058.174976851849</v>
      </c>
      <c r="D1219" s="4" t="s">
        <v>137</v>
      </c>
      <c r="E1219">
        <v>30000</v>
      </c>
      <c r="F1219" t="s">
        <v>69</v>
      </c>
      <c r="G1219" s="8">
        <f>tblSalaries6[[#This Row],[clean Salary (in local currency)]]*VLOOKUP(tblSalaries6[[#This Row],[Currency]],tblXrate[],2,FALSE)</f>
        <v>47285.348162018527</v>
      </c>
      <c r="H1219" t="s">
        <v>1391</v>
      </c>
      <c r="I1219" t="s">
        <v>67</v>
      </c>
      <c r="J1219" t="s">
        <v>71</v>
      </c>
      <c r="K1219" t="str">
        <f>VLOOKUP(tblSalaries6[[#This Row],[Where do you work]],tblCountries[[Actual]:[Mapping]],2,FALSE)</f>
        <v>UK</v>
      </c>
      <c r="L1219" t="s">
        <v>9</v>
      </c>
      <c r="M1219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1219">
        <v>14</v>
      </c>
    </row>
    <row r="1220" spans="2:14" ht="15" customHeight="1">
      <c r="B1220" t="s">
        <v>3224</v>
      </c>
      <c r="C1220" s="1">
        <v>41058.184050925927</v>
      </c>
      <c r="D1220" s="4">
        <v>56000</v>
      </c>
      <c r="E1220">
        <v>56000</v>
      </c>
      <c r="F1220" t="s">
        <v>6</v>
      </c>
      <c r="G1220" s="8">
        <f>tblSalaries6[[#This Row],[clean Salary (in local currency)]]*VLOOKUP(tblSalaries6[[#This Row],[Currency]],tblXrate[],2,FALSE)</f>
        <v>56000</v>
      </c>
      <c r="H1220" t="s">
        <v>310</v>
      </c>
      <c r="I1220" t="s">
        <v>310</v>
      </c>
      <c r="J1220" t="s">
        <v>15</v>
      </c>
      <c r="K1220" t="str">
        <f>VLOOKUP(tblSalaries6[[#This Row],[Where do you work]],tblCountries[[Actual]:[Mapping]],2,FALSE)</f>
        <v>USA</v>
      </c>
      <c r="L1220" t="s">
        <v>9</v>
      </c>
      <c r="M1220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Less than 3</v>
      </c>
      <c r="N1220">
        <v>1</v>
      </c>
    </row>
    <row r="1221" spans="2:14" ht="15" customHeight="1">
      <c r="B1221" t="s">
        <v>3225</v>
      </c>
      <c r="C1221" s="1">
        <v>41058.187615740739</v>
      </c>
      <c r="D1221" s="4" t="s">
        <v>1392</v>
      </c>
      <c r="E1221">
        <v>48000000</v>
      </c>
      <c r="F1221" t="s">
        <v>1393</v>
      </c>
      <c r="G1221" s="8">
        <f>tblSalaries6[[#This Row],[clean Salary (in local currency)]]*VLOOKUP(tblSalaries6[[#This Row],[Currency]],tblXrate[],2,FALSE)</f>
        <v>5082.6943786459069</v>
      </c>
      <c r="H1221" t="s">
        <v>1394</v>
      </c>
      <c r="I1221" t="s">
        <v>20</v>
      </c>
      <c r="J1221" t="s">
        <v>726</v>
      </c>
      <c r="K1221" t="str">
        <f>VLOOKUP(tblSalaries6[[#This Row],[Where do you work]],tblCountries[[Actual]:[Mapping]],2,FALSE)</f>
        <v>Indonesia</v>
      </c>
      <c r="L1221" t="s">
        <v>25</v>
      </c>
      <c r="M1221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Less than 3</v>
      </c>
      <c r="N1221">
        <v>2</v>
      </c>
    </row>
    <row r="1222" spans="2:14" ht="15" customHeight="1">
      <c r="B1222" t="s">
        <v>3226</v>
      </c>
      <c r="C1222" s="1">
        <v>41058.190011574072</v>
      </c>
      <c r="D1222" s="4" t="s">
        <v>1395</v>
      </c>
      <c r="E1222">
        <v>34000</v>
      </c>
      <c r="F1222" t="s">
        <v>69</v>
      </c>
      <c r="G1222" s="8">
        <f>tblSalaries6[[#This Row],[clean Salary (in local currency)]]*VLOOKUP(tblSalaries6[[#This Row],[Currency]],tblXrate[],2,FALSE)</f>
        <v>53590.061250287661</v>
      </c>
      <c r="H1222" t="s">
        <v>1396</v>
      </c>
      <c r="I1222" t="s">
        <v>310</v>
      </c>
      <c r="J1222" t="s">
        <v>71</v>
      </c>
      <c r="K1222" t="str">
        <f>VLOOKUP(tblSalaries6[[#This Row],[Where do you work]],tblCountries[[Actual]:[Mapping]],2,FALSE)</f>
        <v>UK</v>
      </c>
      <c r="L1222" t="s">
        <v>13</v>
      </c>
      <c r="M1222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1222">
        <v>10</v>
      </c>
    </row>
    <row r="1223" spans="2:14" ht="15" customHeight="1">
      <c r="B1223" t="s">
        <v>3227</v>
      </c>
      <c r="C1223" s="1">
        <v>41058.210717592592</v>
      </c>
      <c r="D1223" s="4" t="s">
        <v>1397</v>
      </c>
      <c r="E1223">
        <v>450000</v>
      </c>
      <c r="F1223" t="s">
        <v>1362</v>
      </c>
      <c r="G1223" s="8">
        <f>tblSalaries6[[#This Row],[clean Salary (in local currency)]]*VLOOKUP(tblSalaries6[[#This Row],[Currency]],tblXrate[],2,FALSE)</f>
        <v>76906.906752939132</v>
      </c>
      <c r="H1223" t="s">
        <v>708</v>
      </c>
      <c r="I1223" t="s">
        <v>4001</v>
      </c>
      <c r="J1223" t="s">
        <v>877</v>
      </c>
      <c r="K1223" t="str">
        <f>VLOOKUP(tblSalaries6[[#This Row],[Where do you work]],tblCountries[[Actual]:[Mapping]],2,FALSE)</f>
        <v>Denmark</v>
      </c>
      <c r="L1223" t="s">
        <v>13</v>
      </c>
      <c r="M1223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1223">
        <v>17</v>
      </c>
    </row>
    <row r="1224" spans="2:14" ht="15" customHeight="1">
      <c r="B1224" t="s">
        <v>3228</v>
      </c>
      <c r="C1224" s="1">
        <v>41058.214548611111</v>
      </c>
      <c r="D1224" s="4" t="s">
        <v>1398</v>
      </c>
      <c r="E1224">
        <v>85000</v>
      </c>
      <c r="F1224" t="s">
        <v>6</v>
      </c>
      <c r="G1224" s="8">
        <f>tblSalaries6[[#This Row],[clean Salary (in local currency)]]*VLOOKUP(tblSalaries6[[#This Row],[Currency]],tblXrate[],2,FALSE)</f>
        <v>85000</v>
      </c>
      <c r="H1224" t="s">
        <v>1399</v>
      </c>
      <c r="I1224" t="s">
        <v>20</v>
      </c>
      <c r="J1224" t="s">
        <v>15</v>
      </c>
      <c r="K1224" t="str">
        <f>VLOOKUP(tblSalaries6[[#This Row],[Where do you work]],tblCountries[[Actual]:[Mapping]],2,FALSE)</f>
        <v>USA</v>
      </c>
      <c r="L1224" t="s">
        <v>9</v>
      </c>
      <c r="M1224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5 and 10</v>
      </c>
      <c r="N1224">
        <v>5</v>
      </c>
    </row>
    <row r="1225" spans="2:14" ht="15" customHeight="1">
      <c r="B1225" t="s">
        <v>3229</v>
      </c>
      <c r="C1225" s="1">
        <v>41058.216006944444</v>
      </c>
      <c r="D1225" s="4" t="s">
        <v>1400</v>
      </c>
      <c r="E1225">
        <v>72000</v>
      </c>
      <c r="F1225" t="s">
        <v>6</v>
      </c>
      <c r="G1225" s="8">
        <f>tblSalaries6[[#This Row],[clean Salary (in local currency)]]*VLOOKUP(tblSalaries6[[#This Row],[Currency]],tblXrate[],2,FALSE)</f>
        <v>72000</v>
      </c>
      <c r="H1225" t="s">
        <v>1401</v>
      </c>
      <c r="I1225" t="s">
        <v>356</v>
      </c>
      <c r="J1225" t="s">
        <v>672</v>
      </c>
      <c r="K1225" t="str">
        <f>VLOOKUP(tblSalaries6[[#This Row],[Where do you work]],tblCountries[[Actual]:[Mapping]],2,FALSE)</f>
        <v>New Zealand</v>
      </c>
      <c r="L1225" t="s">
        <v>18</v>
      </c>
      <c r="M1225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1225">
        <v>10</v>
      </c>
    </row>
    <row r="1226" spans="2:14" ht="15" customHeight="1">
      <c r="B1226" t="s">
        <v>3230</v>
      </c>
      <c r="C1226" s="1">
        <v>41058.223368055558</v>
      </c>
      <c r="D1226" s="4">
        <v>55000</v>
      </c>
      <c r="E1226">
        <v>55000</v>
      </c>
      <c r="F1226" t="s">
        <v>6</v>
      </c>
      <c r="G1226" s="8">
        <f>tblSalaries6[[#This Row],[clean Salary (in local currency)]]*VLOOKUP(tblSalaries6[[#This Row],[Currency]],tblXrate[],2,FALSE)</f>
        <v>55000</v>
      </c>
      <c r="H1226" t="s">
        <v>1241</v>
      </c>
      <c r="I1226" t="s">
        <v>20</v>
      </c>
      <c r="J1226" t="s">
        <v>15</v>
      </c>
      <c r="K1226" t="str">
        <f>VLOOKUP(tblSalaries6[[#This Row],[Where do you work]],tblCountries[[Actual]:[Mapping]],2,FALSE)</f>
        <v>USA</v>
      </c>
      <c r="L1226" t="s">
        <v>25</v>
      </c>
      <c r="M1226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5 and 10</v>
      </c>
      <c r="N1226">
        <v>7</v>
      </c>
    </row>
    <row r="1227" spans="2:14" ht="15" customHeight="1">
      <c r="B1227" t="s">
        <v>3231</v>
      </c>
      <c r="C1227" s="1">
        <v>41058.241365740738</v>
      </c>
      <c r="D1227" s="4" t="s">
        <v>1402</v>
      </c>
      <c r="E1227">
        <v>43000</v>
      </c>
      <c r="F1227" t="s">
        <v>69</v>
      </c>
      <c r="G1227" s="8">
        <f>tblSalaries6[[#This Row],[clean Salary (in local currency)]]*VLOOKUP(tblSalaries6[[#This Row],[Currency]],tblXrate[],2,FALSE)</f>
        <v>67775.665698893223</v>
      </c>
      <c r="H1227" t="s">
        <v>181</v>
      </c>
      <c r="I1227" t="s">
        <v>488</v>
      </c>
      <c r="J1227" t="s">
        <v>71</v>
      </c>
      <c r="K1227" t="str">
        <f>VLOOKUP(tblSalaries6[[#This Row],[Where do you work]],tblCountries[[Actual]:[Mapping]],2,FALSE)</f>
        <v>UK</v>
      </c>
      <c r="L1227" t="s">
        <v>9</v>
      </c>
      <c r="M1227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1227">
        <v>25</v>
      </c>
    </row>
    <row r="1228" spans="2:14" ht="15" customHeight="1">
      <c r="B1228" t="s">
        <v>3232</v>
      </c>
      <c r="C1228" s="1">
        <v>41058.245625000003</v>
      </c>
      <c r="D1228" s="4" t="s">
        <v>1403</v>
      </c>
      <c r="E1228">
        <v>25750</v>
      </c>
      <c r="F1228" t="s">
        <v>69</v>
      </c>
      <c r="G1228" s="8">
        <f>tblSalaries6[[#This Row],[clean Salary (in local currency)]]*VLOOKUP(tblSalaries6[[#This Row],[Currency]],tblXrate[],2,FALSE)</f>
        <v>40586.590505732565</v>
      </c>
      <c r="H1228" t="s">
        <v>309</v>
      </c>
      <c r="I1228" t="s">
        <v>20</v>
      </c>
      <c r="J1228" t="s">
        <v>71</v>
      </c>
      <c r="K1228" t="str">
        <f>VLOOKUP(tblSalaries6[[#This Row],[Where do you work]],tblCountries[[Actual]:[Mapping]],2,FALSE)</f>
        <v>UK</v>
      </c>
      <c r="L1228" t="s">
        <v>9</v>
      </c>
      <c r="M1228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Less than 3</v>
      </c>
      <c r="N1228">
        <v>1</v>
      </c>
    </row>
    <row r="1229" spans="2:14" ht="15" customHeight="1">
      <c r="B1229" t="s">
        <v>3233</v>
      </c>
      <c r="C1229" s="1">
        <v>41058.255694444444</v>
      </c>
      <c r="D1229" s="4">
        <v>50846</v>
      </c>
      <c r="E1229">
        <v>50846</v>
      </c>
      <c r="F1229" t="s">
        <v>6</v>
      </c>
      <c r="G1229" s="8">
        <f>tblSalaries6[[#This Row],[clean Salary (in local currency)]]*VLOOKUP(tblSalaries6[[#This Row],[Currency]],tblXrate[],2,FALSE)</f>
        <v>50846</v>
      </c>
      <c r="H1229" t="s">
        <v>1404</v>
      </c>
      <c r="I1229" t="s">
        <v>20</v>
      </c>
      <c r="J1229" t="s">
        <v>15</v>
      </c>
      <c r="K1229" t="str">
        <f>VLOOKUP(tblSalaries6[[#This Row],[Where do you work]],tblCountries[[Actual]:[Mapping]],2,FALSE)</f>
        <v>USA</v>
      </c>
      <c r="L1229" t="s">
        <v>9</v>
      </c>
      <c r="M1229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1229">
        <v>25</v>
      </c>
    </row>
    <row r="1230" spans="2:14" ht="15" customHeight="1">
      <c r="B1230" t="s">
        <v>3234</v>
      </c>
      <c r="C1230" s="1">
        <v>41058.267083333332</v>
      </c>
      <c r="D1230" s="4">
        <v>63000</v>
      </c>
      <c r="E1230">
        <v>63000</v>
      </c>
      <c r="F1230" t="s">
        <v>6</v>
      </c>
      <c r="G1230" s="8">
        <f>tblSalaries6[[#This Row],[clean Salary (in local currency)]]*VLOOKUP(tblSalaries6[[#This Row],[Currency]],tblXrate[],2,FALSE)</f>
        <v>63000</v>
      </c>
      <c r="H1230" t="s">
        <v>257</v>
      </c>
      <c r="I1230" t="s">
        <v>310</v>
      </c>
      <c r="J1230" t="s">
        <v>15</v>
      </c>
      <c r="K1230" t="str">
        <f>VLOOKUP(tblSalaries6[[#This Row],[Where do you work]],tblCountries[[Actual]:[Mapping]],2,FALSE)</f>
        <v>USA</v>
      </c>
      <c r="L1230" t="s">
        <v>13</v>
      </c>
      <c r="M1230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1230">
        <v>16</v>
      </c>
    </row>
    <row r="1231" spans="2:14" ht="15" customHeight="1">
      <c r="B1231" t="s">
        <v>3235</v>
      </c>
      <c r="C1231" s="1">
        <v>41058.268113425926</v>
      </c>
      <c r="D1231" s="4">
        <v>80000</v>
      </c>
      <c r="E1231">
        <v>80000</v>
      </c>
      <c r="F1231" t="s">
        <v>82</v>
      </c>
      <c r="G1231" s="8">
        <f>tblSalaries6[[#This Row],[clean Salary (in local currency)]]*VLOOKUP(tblSalaries6[[#This Row],[Currency]],tblXrate[],2,FALSE)</f>
        <v>81592.772512210868</v>
      </c>
      <c r="H1231" t="s">
        <v>1405</v>
      </c>
      <c r="I1231" t="s">
        <v>310</v>
      </c>
      <c r="J1231" t="s">
        <v>84</v>
      </c>
      <c r="K1231" t="str">
        <f>VLOOKUP(tblSalaries6[[#This Row],[Where do you work]],tblCountries[[Actual]:[Mapping]],2,FALSE)</f>
        <v>Australia</v>
      </c>
      <c r="L1231" t="s">
        <v>9</v>
      </c>
      <c r="M1231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5 and 10</v>
      </c>
      <c r="N1231">
        <v>5</v>
      </c>
    </row>
    <row r="1232" spans="2:14" ht="15" customHeight="1">
      <c r="B1232" t="s">
        <v>3236</v>
      </c>
      <c r="C1232" s="1">
        <v>41058.30672453704</v>
      </c>
      <c r="D1232" s="4">
        <v>50700</v>
      </c>
      <c r="E1232">
        <v>50700</v>
      </c>
      <c r="F1232" t="s">
        <v>6</v>
      </c>
      <c r="G1232" s="8">
        <f>tblSalaries6[[#This Row],[clean Salary (in local currency)]]*VLOOKUP(tblSalaries6[[#This Row],[Currency]],tblXrate[],2,FALSE)</f>
        <v>50700</v>
      </c>
      <c r="H1232" t="s">
        <v>1406</v>
      </c>
      <c r="I1232" t="s">
        <v>20</v>
      </c>
      <c r="J1232" t="s">
        <v>143</v>
      </c>
      <c r="K1232" t="str">
        <f>VLOOKUP(tblSalaries6[[#This Row],[Where do you work]],tblCountries[[Actual]:[Mapping]],2,FALSE)</f>
        <v>Brazil</v>
      </c>
      <c r="L1232" t="s">
        <v>25</v>
      </c>
      <c r="M1232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1232">
        <v>15</v>
      </c>
    </row>
    <row r="1233" spans="2:14" ht="15" customHeight="1">
      <c r="B1233" t="s">
        <v>3237</v>
      </c>
      <c r="C1233" s="1">
        <v>41058.311585648145</v>
      </c>
      <c r="D1233" s="4">
        <v>20000</v>
      </c>
      <c r="E1233">
        <v>20000</v>
      </c>
      <c r="F1233" t="s">
        <v>69</v>
      </c>
      <c r="G1233" s="8">
        <f>tblSalaries6[[#This Row],[clean Salary (in local currency)]]*VLOOKUP(tblSalaries6[[#This Row],[Currency]],tblXrate[],2,FALSE)</f>
        <v>31523.565441345683</v>
      </c>
      <c r="H1233" t="s">
        <v>1407</v>
      </c>
      <c r="I1233" t="s">
        <v>20</v>
      </c>
      <c r="J1233" t="s">
        <v>71</v>
      </c>
      <c r="K1233" t="str">
        <f>VLOOKUP(tblSalaries6[[#This Row],[Where do you work]],tblCountries[[Actual]:[Mapping]],2,FALSE)</f>
        <v>UK</v>
      </c>
      <c r="L1233" t="s">
        <v>9</v>
      </c>
      <c r="M1233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Less than 3</v>
      </c>
      <c r="N1233">
        <v>1</v>
      </c>
    </row>
    <row r="1234" spans="2:14" ht="15" customHeight="1">
      <c r="B1234" t="s">
        <v>3238</v>
      </c>
      <c r="C1234" s="1">
        <v>41058.324259259258</v>
      </c>
      <c r="D1234" s="4">
        <v>70000</v>
      </c>
      <c r="E1234">
        <v>70000</v>
      </c>
      <c r="F1234" t="s">
        <v>6</v>
      </c>
      <c r="G1234" s="8">
        <f>tblSalaries6[[#This Row],[clean Salary (in local currency)]]*VLOOKUP(tblSalaries6[[#This Row],[Currency]],tblXrate[],2,FALSE)</f>
        <v>70000</v>
      </c>
      <c r="H1234" t="s">
        <v>1408</v>
      </c>
      <c r="I1234" t="s">
        <v>20</v>
      </c>
      <c r="J1234" t="s">
        <v>15</v>
      </c>
      <c r="K1234" t="str">
        <f>VLOOKUP(tblSalaries6[[#This Row],[Where do you work]],tblCountries[[Actual]:[Mapping]],2,FALSE)</f>
        <v>USA</v>
      </c>
      <c r="L1234" t="s">
        <v>25</v>
      </c>
      <c r="M1234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5 and 10</v>
      </c>
      <c r="N1234">
        <v>6</v>
      </c>
    </row>
    <row r="1235" spans="2:14" ht="15" customHeight="1">
      <c r="B1235" t="s">
        <v>3239</v>
      </c>
      <c r="C1235" s="1">
        <v>41058.328425925924</v>
      </c>
      <c r="D1235" s="4">
        <v>65000</v>
      </c>
      <c r="E1235">
        <v>65000</v>
      </c>
      <c r="F1235" t="s">
        <v>86</v>
      </c>
      <c r="G1235" s="8">
        <f>tblSalaries6[[#This Row],[clean Salary (in local currency)]]*VLOOKUP(tblSalaries6[[#This Row],[Currency]],tblXrate[],2,FALSE)</f>
        <v>63918.498996971248</v>
      </c>
      <c r="H1235" t="s">
        <v>1409</v>
      </c>
      <c r="I1235" t="s">
        <v>52</v>
      </c>
      <c r="J1235" t="s">
        <v>88</v>
      </c>
      <c r="K1235" t="str">
        <f>VLOOKUP(tblSalaries6[[#This Row],[Where do you work]],tblCountries[[Actual]:[Mapping]],2,FALSE)</f>
        <v>Canada</v>
      </c>
      <c r="L1235" t="s">
        <v>18</v>
      </c>
      <c r="M1235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1235">
        <v>15</v>
      </c>
    </row>
    <row r="1236" spans="2:14" ht="15" customHeight="1">
      <c r="B1236" t="s">
        <v>3240</v>
      </c>
      <c r="C1236" s="1">
        <v>41058.331296296295</v>
      </c>
      <c r="D1236" s="4">
        <v>800000</v>
      </c>
      <c r="E1236">
        <v>9600000</v>
      </c>
      <c r="F1236" t="s">
        <v>1410</v>
      </c>
      <c r="G1236" s="8">
        <f>tblSalaries6[[#This Row],[clean Salary (in local currency)]]*VLOOKUP(tblSalaries6[[#This Row],[Currency]],tblXrate[],2,FALSE)</f>
        <v>7261.724659606657</v>
      </c>
      <c r="H1236" t="s">
        <v>20</v>
      </c>
      <c r="I1236" t="s">
        <v>20</v>
      </c>
      <c r="J1236" t="s">
        <v>1411</v>
      </c>
      <c r="K1236" t="str">
        <f>VLOOKUP(tblSalaries6[[#This Row],[Where do you work]],tblCountries[[Actual]:[Mapping]],2,FALSE)</f>
        <v>Mongolia</v>
      </c>
      <c r="L1236" t="s">
        <v>13</v>
      </c>
      <c r="M1236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Less than 3</v>
      </c>
      <c r="N1236">
        <v>2</v>
      </c>
    </row>
    <row r="1237" spans="2:14" ht="15" customHeight="1">
      <c r="B1237" t="s">
        <v>3241</v>
      </c>
      <c r="C1237" s="1">
        <v>41058.342430555553</v>
      </c>
      <c r="D1237" s="4" t="s">
        <v>1412</v>
      </c>
      <c r="E1237">
        <v>36000</v>
      </c>
      <c r="F1237" t="s">
        <v>3939</v>
      </c>
      <c r="G1237" s="8">
        <f>tblSalaries6[[#This Row],[clean Salary (in local currency)]]*VLOOKUP(tblSalaries6[[#This Row],[Currency]],tblXrate[],2,FALSE)</f>
        <v>11404.820437438224</v>
      </c>
      <c r="H1237" t="s">
        <v>1413</v>
      </c>
      <c r="I1237" t="s">
        <v>279</v>
      </c>
      <c r="J1237" t="s">
        <v>1131</v>
      </c>
      <c r="K1237" t="str">
        <f>VLOOKUP(tblSalaries6[[#This Row],[Where do you work]],tblCountries[[Actual]:[Mapping]],2,FALSE)</f>
        <v>malaysia</v>
      </c>
      <c r="L1237" t="s">
        <v>9</v>
      </c>
      <c r="M1237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Less than 3</v>
      </c>
      <c r="N1237">
        <v>2</v>
      </c>
    </row>
    <row r="1238" spans="2:14" ht="15" customHeight="1">
      <c r="B1238" t="s">
        <v>3242</v>
      </c>
      <c r="C1238" s="1">
        <v>41058.351284722223</v>
      </c>
      <c r="D1238" s="4" t="s">
        <v>1414</v>
      </c>
      <c r="E1238">
        <v>120000</v>
      </c>
      <c r="F1238" t="s">
        <v>6</v>
      </c>
      <c r="G1238" s="8">
        <f>tblSalaries6[[#This Row],[clean Salary (in local currency)]]*VLOOKUP(tblSalaries6[[#This Row],[Currency]],tblXrate[],2,FALSE)</f>
        <v>120000</v>
      </c>
      <c r="H1238" t="s">
        <v>1415</v>
      </c>
      <c r="I1238" t="s">
        <v>356</v>
      </c>
      <c r="J1238" t="s">
        <v>171</v>
      </c>
      <c r="K1238" t="str">
        <f>VLOOKUP(tblSalaries6[[#This Row],[Where do you work]],tblCountries[[Actual]:[Mapping]],2,FALSE)</f>
        <v>Singapore</v>
      </c>
      <c r="L1238" t="s">
        <v>25</v>
      </c>
      <c r="M1238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5 and 10</v>
      </c>
      <c r="N1238">
        <v>5</v>
      </c>
    </row>
    <row r="1239" spans="2:14" ht="15" customHeight="1">
      <c r="B1239" t="s">
        <v>3243</v>
      </c>
      <c r="C1239" s="1">
        <v>41058.361828703702</v>
      </c>
      <c r="D1239" s="4">
        <v>90000</v>
      </c>
      <c r="E1239">
        <v>90000</v>
      </c>
      <c r="F1239" t="s">
        <v>82</v>
      </c>
      <c r="G1239" s="8">
        <f>tblSalaries6[[#This Row],[clean Salary (in local currency)]]*VLOOKUP(tblSalaries6[[#This Row],[Currency]],tblXrate[],2,FALSE)</f>
        <v>91791.869076237213</v>
      </c>
      <c r="H1239" t="s">
        <v>207</v>
      </c>
      <c r="I1239" t="s">
        <v>20</v>
      </c>
      <c r="J1239" t="s">
        <v>84</v>
      </c>
      <c r="K1239" t="str">
        <f>VLOOKUP(tblSalaries6[[#This Row],[Where do you work]],tblCountries[[Actual]:[Mapping]],2,FALSE)</f>
        <v>Australia</v>
      </c>
      <c r="L1239" t="s">
        <v>9</v>
      </c>
      <c r="M1239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5 and 10</v>
      </c>
      <c r="N1239">
        <v>5</v>
      </c>
    </row>
    <row r="1240" spans="2:14" ht="15" customHeight="1">
      <c r="B1240" t="s">
        <v>3244</v>
      </c>
      <c r="C1240" s="1">
        <v>41058.361967592595</v>
      </c>
      <c r="D1240" s="4">
        <v>110000</v>
      </c>
      <c r="E1240">
        <v>110000</v>
      </c>
      <c r="F1240" t="s">
        <v>82</v>
      </c>
      <c r="G1240" s="8">
        <f>tblSalaries6[[#This Row],[clean Salary (in local currency)]]*VLOOKUP(tblSalaries6[[#This Row],[Currency]],tblXrate[],2,FALSE)</f>
        <v>112190.06220428993</v>
      </c>
      <c r="H1240" t="s">
        <v>20</v>
      </c>
      <c r="I1240" t="s">
        <v>20</v>
      </c>
      <c r="J1240" t="s">
        <v>84</v>
      </c>
      <c r="K1240" t="str">
        <f>VLOOKUP(tblSalaries6[[#This Row],[Where do you work]],tblCountries[[Actual]:[Mapping]],2,FALSE)</f>
        <v>Australia</v>
      </c>
      <c r="L1240" t="s">
        <v>18</v>
      </c>
      <c r="M1240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5 and 10</v>
      </c>
      <c r="N1240">
        <v>7</v>
      </c>
    </row>
    <row r="1241" spans="2:14" ht="15" customHeight="1">
      <c r="B1241" t="s">
        <v>3245</v>
      </c>
      <c r="C1241" s="1">
        <v>41058.366527777776</v>
      </c>
      <c r="D1241" s="4">
        <v>40000</v>
      </c>
      <c r="E1241">
        <v>40000</v>
      </c>
      <c r="F1241" t="s">
        <v>6</v>
      </c>
      <c r="G1241" s="8">
        <f>tblSalaries6[[#This Row],[clean Salary (in local currency)]]*VLOOKUP(tblSalaries6[[#This Row],[Currency]],tblXrate[],2,FALSE)</f>
        <v>40000</v>
      </c>
      <c r="H1241" t="s">
        <v>1416</v>
      </c>
      <c r="I1241" t="s">
        <v>52</v>
      </c>
      <c r="J1241" t="s">
        <v>15</v>
      </c>
      <c r="K1241" t="str">
        <f>VLOOKUP(tblSalaries6[[#This Row],[Where do you work]],tblCountries[[Actual]:[Mapping]],2,FALSE)</f>
        <v>USA</v>
      </c>
      <c r="L1241" t="s">
        <v>18</v>
      </c>
      <c r="M1241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1241">
        <v>18</v>
      </c>
    </row>
    <row r="1242" spans="2:14" ht="15" customHeight="1">
      <c r="B1242" t="s">
        <v>3246</v>
      </c>
      <c r="C1242" s="1">
        <v>41058.374780092592</v>
      </c>
      <c r="D1242" s="4">
        <v>107000</v>
      </c>
      <c r="E1242">
        <v>107000</v>
      </c>
      <c r="F1242" t="s">
        <v>6</v>
      </c>
      <c r="G1242" s="8">
        <f>tblSalaries6[[#This Row],[clean Salary (in local currency)]]*VLOOKUP(tblSalaries6[[#This Row],[Currency]],tblXrate[],2,FALSE)</f>
        <v>107000</v>
      </c>
      <c r="H1242" t="s">
        <v>1417</v>
      </c>
      <c r="I1242" t="s">
        <v>310</v>
      </c>
      <c r="J1242" t="s">
        <v>15</v>
      </c>
      <c r="K1242" t="str">
        <f>VLOOKUP(tblSalaries6[[#This Row],[Where do you work]],tblCountries[[Actual]:[Mapping]],2,FALSE)</f>
        <v>USA</v>
      </c>
      <c r="L1242" t="s">
        <v>9</v>
      </c>
      <c r="M1242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1242">
        <v>12</v>
      </c>
    </row>
    <row r="1243" spans="2:14" ht="15" customHeight="1">
      <c r="B1243" t="s">
        <v>3247</v>
      </c>
      <c r="C1243" s="1">
        <v>41058.385520833333</v>
      </c>
      <c r="D1243" s="4">
        <v>82000</v>
      </c>
      <c r="E1243">
        <v>82000</v>
      </c>
      <c r="F1243" t="s">
        <v>6</v>
      </c>
      <c r="G1243" s="8">
        <f>tblSalaries6[[#This Row],[clean Salary (in local currency)]]*VLOOKUP(tblSalaries6[[#This Row],[Currency]],tblXrate[],2,FALSE)</f>
        <v>82000</v>
      </c>
      <c r="H1243" t="s">
        <v>1418</v>
      </c>
      <c r="I1243" t="s">
        <v>52</v>
      </c>
      <c r="J1243" t="s">
        <v>15</v>
      </c>
      <c r="K1243" t="str">
        <f>VLOOKUP(tblSalaries6[[#This Row],[Where do you work]],tblCountries[[Actual]:[Mapping]],2,FALSE)</f>
        <v>USA</v>
      </c>
      <c r="L1243" t="s">
        <v>9</v>
      </c>
      <c r="M1243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1243">
        <v>10</v>
      </c>
    </row>
    <row r="1244" spans="2:14" ht="15" customHeight="1">
      <c r="B1244" t="s">
        <v>3248</v>
      </c>
      <c r="C1244" s="1">
        <v>41058.39271990741</v>
      </c>
      <c r="D1244" s="4">
        <v>100000</v>
      </c>
      <c r="E1244">
        <v>100000</v>
      </c>
      <c r="F1244" t="s">
        <v>82</v>
      </c>
      <c r="G1244" s="8">
        <f>tblSalaries6[[#This Row],[clean Salary (in local currency)]]*VLOOKUP(tblSalaries6[[#This Row],[Currency]],tblXrate[],2,FALSE)</f>
        <v>101990.96564026357</v>
      </c>
      <c r="H1244" t="s">
        <v>1419</v>
      </c>
      <c r="I1244" t="s">
        <v>356</v>
      </c>
      <c r="J1244" t="s">
        <v>84</v>
      </c>
      <c r="K1244" t="str">
        <f>VLOOKUP(tblSalaries6[[#This Row],[Where do you work]],tblCountries[[Actual]:[Mapping]],2,FALSE)</f>
        <v>Australia</v>
      </c>
      <c r="L1244" t="s">
        <v>9</v>
      </c>
      <c r="M1244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1244">
        <v>15</v>
      </c>
    </row>
    <row r="1245" spans="2:14" ht="15" customHeight="1">
      <c r="B1245" t="s">
        <v>3249</v>
      </c>
      <c r="C1245" s="1">
        <v>41058.40115740741</v>
      </c>
      <c r="D1245" s="4" t="s">
        <v>1420</v>
      </c>
      <c r="E1245">
        <v>43000</v>
      </c>
      <c r="F1245" t="s">
        <v>6</v>
      </c>
      <c r="G1245" s="8">
        <f>tblSalaries6[[#This Row],[clean Salary (in local currency)]]*VLOOKUP(tblSalaries6[[#This Row],[Currency]],tblXrate[],2,FALSE)</f>
        <v>43000</v>
      </c>
      <c r="H1245" t="s">
        <v>1421</v>
      </c>
      <c r="I1245" t="s">
        <v>52</v>
      </c>
      <c r="J1245" t="s">
        <v>84</v>
      </c>
      <c r="K1245" t="str">
        <f>VLOOKUP(tblSalaries6[[#This Row],[Where do you work]],tblCountries[[Actual]:[Mapping]],2,FALSE)</f>
        <v>Australia</v>
      </c>
      <c r="L1245" t="s">
        <v>18</v>
      </c>
      <c r="M1245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3 and 5</v>
      </c>
      <c r="N1245">
        <v>4</v>
      </c>
    </row>
    <row r="1246" spans="2:14" ht="15" customHeight="1">
      <c r="B1246" t="s">
        <v>3250</v>
      </c>
      <c r="C1246" s="1">
        <v>41058.401550925926</v>
      </c>
      <c r="D1246" s="4">
        <v>69000</v>
      </c>
      <c r="E1246">
        <v>69000</v>
      </c>
      <c r="F1246" t="s">
        <v>6</v>
      </c>
      <c r="G1246" s="8">
        <f>tblSalaries6[[#This Row],[clean Salary (in local currency)]]*VLOOKUP(tblSalaries6[[#This Row],[Currency]],tblXrate[],2,FALSE)</f>
        <v>69000</v>
      </c>
      <c r="H1246" t="s">
        <v>1422</v>
      </c>
      <c r="I1246" t="s">
        <v>488</v>
      </c>
      <c r="J1246" t="s">
        <v>15</v>
      </c>
      <c r="K1246" t="str">
        <f>VLOOKUP(tblSalaries6[[#This Row],[Where do you work]],tblCountries[[Actual]:[Mapping]],2,FALSE)</f>
        <v>USA</v>
      </c>
      <c r="L1246" t="s">
        <v>9</v>
      </c>
      <c r="M1246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1246">
        <v>20</v>
      </c>
    </row>
    <row r="1247" spans="2:14" ht="15" customHeight="1">
      <c r="B1247" t="s">
        <v>3251</v>
      </c>
      <c r="C1247" s="1">
        <v>41058.408182870371</v>
      </c>
      <c r="D1247" s="4">
        <v>30000</v>
      </c>
      <c r="E1247">
        <v>30000</v>
      </c>
      <c r="F1247" t="s">
        <v>6</v>
      </c>
      <c r="G1247" s="8">
        <f>tblSalaries6[[#This Row],[clean Salary (in local currency)]]*VLOOKUP(tblSalaries6[[#This Row],[Currency]],tblXrate[],2,FALSE)</f>
        <v>30000</v>
      </c>
      <c r="H1247" t="s">
        <v>1423</v>
      </c>
      <c r="I1247" t="s">
        <v>52</v>
      </c>
      <c r="J1247" t="s">
        <v>8</v>
      </c>
      <c r="K1247" t="str">
        <f>VLOOKUP(tblSalaries6[[#This Row],[Where do you work]],tblCountries[[Actual]:[Mapping]],2,FALSE)</f>
        <v>India</v>
      </c>
      <c r="L1247" t="s">
        <v>18</v>
      </c>
      <c r="M1247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Less than 3</v>
      </c>
      <c r="N1247">
        <v>3</v>
      </c>
    </row>
    <row r="1248" spans="2:14" ht="15" customHeight="1">
      <c r="B1248" t="s">
        <v>3252</v>
      </c>
      <c r="C1248" s="1">
        <v>41058.411134259259</v>
      </c>
      <c r="D1248" s="4" t="s">
        <v>1424</v>
      </c>
      <c r="E1248">
        <v>48000</v>
      </c>
      <c r="F1248" t="s">
        <v>82</v>
      </c>
      <c r="G1248" s="8">
        <f>tblSalaries6[[#This Row],[clean Salary (in local currency)]]*VLOOKUP(tblSalaries6[[#This Row],[Currency]],tblXrate[],2,FALSE)</f>
        <v>48955.663507326513</v>
      </c>
      <c r="H1248" t="s">
        <v>640</v>
      </c>
      <c r="I1248" t="s">
        <v>20</v>
      </c>
      <c r="J1248" t="s">
        <v>84</v>
      </c>
      <c r="K1248" t="str">
        <f>VLOOKUP(tblSalaries6[[#This Row],[Where do you work]],tblCountries[[Actual]:[Mapping]],2,FALSE)</f>
        <v>Australia</v>
      </c>
      <c r="L1248" t="s">
        <v>25</v>
      </c>
      <c r="M1248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Less than 3</v>
      </c>
      <c r="N1248">
        <v>2</v>
      </c>
    </row>
    <row r="1249" spans="2:14" ht="15" customHeight="1">
      <c r="B1249" t="s">
        <v>3253</v>
      </c>
      <c r="C1249" s="1">
        <v>41058.422465277778</v>
      </c>
      <c r="D1249" s="4">
        <v>70000</v>
      </c>
      <c r="E1249">
        <v>70000</v>
      </c>
      <c r="F1249" t="s">
        <v>6</v>
      </c>
      <c r="G1249" s="8">
        <f>tblSalaries6[[#This Row],[clean Salary (in local currency)]]*VLOOKUP(tblSalaries6[[#This Row],[Currency]],tblXrate[],2,FALSE)</f>
        <v>70000</v>
      </c>
      <c r="H1249" t="s">
        <v>201</v>
      </c>
      <c r="I1249" t="s">
        <v>52</v>
      </c>
      <c r="J1249" t="s">
        <v>15</v>
      </c>
      <c r="K1249" t="str">
        <f>VLOOKUP(tblSalaries6[[#This Row],[Where do you work]],tblCountries[[Actual]:[Mapping]],2,FALSE)</f>
        <v>USA</v>
      </c>
      <c r="L1249" t="s">
        <v>9</v>
      </c>
      <c r="M1249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5 and 10</v>
      </c>
      <c r="N1249">
        <v>8</v>
      </c>
    </row>
    <row r="1250" spans="2:14" ht="15" customHeight="1">
      <c r="B1250" t="s">
        <v>3254</v>
      </c>
      <c r="C1250" s="1">
        <v>41058.423344907409</v>
      </c>
      <c r="D1250" s="4">
        <v>45000</v>
      </c>
      <c r="E1250">
        <v>45000</v>
      </c>
      <c r="F1250" t="s">
        <v>6</v>
      </c>
      <c r="G1250" s="8">
        <f>tblSalaries6[[#This Row],[clean Salary (in local currency)]]*VLOOKUP(tblSalaries6[[#This Row],[Currency]],tblXrate[],2,FALSE)</f>
        <v>45000</v>
      </c>
      <c r="H1250" t="s">
        <v>1425</v>
      </c>
      <c r="I1250" t="s">
        <v>20</v>
      </c>
      <c r="J1250" t="s">
        <v>15</v>
      </c>
      <c r="K1250" t="str">
        <f>VLOOKUP(tblSalaries6[[#This Row],[Where do you work]],tblCountries[[Actual]:[Mapping]],2,FALSE)</f>
        <v>USA</v>
      </c>
      <c r="L1250" t="s">
        <v>9</v>
      </c>
      <c r="M1250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5 and 10</v>
      </c>
      <c r="N1250">
        <v>7</v>
      </c>
    </row>
    <row r="1251" spans="2:14" ht="15" customHeight="1">
      <c r="B1251" t="s">
        <v>3255</v>
      </c>
      <c r="C1251" s="1">
        <v>41058.424629629626</v>
      </c>
      <c r="D1251" s="4">
        <v>35000</v>
      </c>
      <c r="E1251">
        <v>35000</v>
      </c>
      <c r="F1251" t="s">
        <v>6</v>
      </c>
      <c r="G1251" s="8">
        <f>tblSalaries6[[#This Row],[clean Salary (in local currency)]]*VLOOKUP(tblSalaries6[[#This Row],[Currency]],tblXrate[],2,FALSE)</f>
        <v>35000</v>
      </c>
      <c r="H1251" t="s">
        <v>1426</v>
      </c>
      <c r="I1251" t="s">
        <v>4001</v>
      </c>
      <c r="J1251" t="s">
        <v>1131</v>
      </c>
      <c r="K1251" t="str">
        <f>VLOOKUP(tblSalaries6[[#This Row],[Where do you work]],tblCountries[[Actual]:[Mapping]],2,FALSE)</f>
        <v>malaysia</v>
      </c>
      <c r="L1251" t="s">
        <v>13</v>
      </c>
      <c r="M1251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1251">
        <v>12</v>
      </c>
    </row>
    <row r="1252" spans="2:14" ht="15" customHeight="1">
      <c r="B1252" t="s">
        <v>3256</v>
      </c>
      <c r="C1252" s="1">
        <v>41058.447094907409</v>
      </c>
      <c r="D1252" s="4">
        <v>500000</v>
      </c>
      <c r="E1252">
        <v>500000</v>
      </c>
      <c r="F1252" t="s">
        <v>40</v>
      </c>
      <c r="G1252" s="8">
        <f>tblSalaries6[[#This Row],[clean Salary (in local currency)]]*VLOOKUP(tblSalaries6[[#This Row],[Currency]],tblXrate[],2,FALSE)</f>
        <v>8903.9583437212841</v>
      </c>
      <c r="H1252" t="s">
        <v>1427</v>
      </c>
      <c r="I1252" t="s">
        <v>52</v>
      </c>
      <c r="J1252" t="s">
        <v>8</v>
      </c>
      <c r="K1252" t="str">
        <f>VLOOKUP(tblSalaries6[[#This Row],[Where do you work]],tblCountries[[Actual]:[Mapping]],2,FALSE)</f>
        <v>India</v>
      </c>
      <c r="L1252" t="s">
        <v>18</v>
      </c>
      <c r="M1252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1252">
        <v>29</v>
      </c>
    </row>
    <row r="1253" spans="2:14" ht="15" customHeight="1">
      <c r="B1253" t="s">
        <v>3257</v>
      </c>
      <c r="C1253" s="1">
        <v>41058.448449074072</v>
      </c>
      <c r="D1253" s="4" t="s">
        <v>1428</v>
      </c>
      <c r="E1253">
        <v>89500</v>
      </c>
      <c r="F1253" t="s">
        <v>3939</v>
      </c>
      <c r="G1253" s="8">
        <f>tblSalaries6[[#This Row],[clean Salary (in local currency)]]*VLOOKUP(tblSalaries6[[#This Row],[Currency]],tblXrate[],2,FALSE)</f>
        <v>28353.650809742252</v>
      </c>
      <c r="H1253" t="s">
        <v>52</v>
      </c>
      <c r="I1253" t="s">
        <v>52</v>
      </c>
      <c r="J1253" t="s">
        <v>1131</v>
      </c>
      <c r="K1253" t="str">
        <f>VLOOKUP(tblSalaries6[[#This Row],[Where do you work]],tblCountries[[Actual]:[Mapping]],2,FALSE)</f>
        <v>malaysia</v>
      </c>
      <c r="L1253" t="s">
        <v>18</v>
      </c>
      <c r="M1253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1253">
        <v>20</v>
      </c>
    </row>
    <row r="1254" spans="2:14" ht="15" customHeight="1">
      <c r="B1254" t="s">
        <v>3258</v>
      </c>
      <c r="C1254" s="1">
        <v>41058.450381944444</v>
      </c>
      <c r="D1254" s="4" t="s">
        <v>1429</v>
      </c>
      <c r="E1254">
        <v>11800</v>
      </c>
      <c r="F1254" t="s">
        <v>6</v>
      </c>
      <c r="G1254" s="8">
        <f>tblSalaries6[[#This Row],[clean Salary (in local currency)]]*VLOOKUP(tblSalaries6[[#This Row],[Currency]],tblXrate[],2,FALSE)</f>
        <v>11800</v>
      </c>
      <c r="H1254" t="s">
        <v>1430</v>
      </c>
      <c r="I1254" t="s">
        <v>20</v>
      </c>
      <c r="J1254" t="s">
        <v>8</v>
      </c>
      <c r="K1254" t="str">
        <f>VLOOKUP(tblSalaries6[[#This Row],[Where do you work]],tblCountries[[Actual]:[Mapping]],2,FALSE)</f>
        <v>India</v>
      </c>
      <c r="L1254" t="s">
        <v>9</v>
      </c>
      <c r="M1254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1254">
        <v>10</v>
      </c>
    </row>
    <row r="1255" spans="2:14" ht="15" customHeight="1">
      <c r="B1255" t="s">
        <v>3259</v>
      </c>
      <c r="C1255" s="1">
        <v>41058.452106481483</v>
      </c>
      <c r="D1255" s="4" t="s">
        <v>1431</v>
      </c>
      <c r="E1255">
        <v>360000</v>
      </c>
      <c r="F1255" t="s">
        <v>40</v>
      </c>
      <c r="G1255" s="8">
        <f>tblSalaries6[[#This Row],[clean Salary (in local currency)]]*VLOOKUP(tblSalaries6[[#This Row],[Currency]],tblXrate[],2,FALSE)</f>
        <v>6410.8500074793246</v>
      </c>
      <c r="H1255" t="s">
        <v>1432</v>
      </c>
      <c r="I1255" t="s">
        <v>52</v>
      </c>
      <c r="J1255" t="s">
        <v>8</v>
      </c>
      <c r="K1255" t="str">
        <f>VLOOKUP(tblSalaries6[[#This Row],[Where do you work]],tblCountries[[Actual]:[Mapping]],2,FALSE)</f>
        <v>India</v>
      </c>
      <c r="L1255" t="s">
        <v>13</v>
      </c>
      <c r="M1255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5 and 10</v>
      </c>
      <c r="N1255">
        <v>6</v>
      </c>
    </row>
    <row r="1256" spans="2:14" ht="15" customHeight="1">
      <c r="B1256" t="s">
        <v>3260</v>
      </c>
      <c r="C1256" s="1">
        <v>41058.45244212963</v>
      </c>
      <c r="D1256" s="4">
        <v>50000</v>
      </c>
      <c r="E1256">
        <v>50000</v>
      </c>
      <c r="F1256" t="s">
        <v>6</v>
      </c>
      <c r="G1256" s="8">
        <f>tblSalaries6[[#This Row],[clean Salary (in local currency)]]*VLOOKUP(tblSalaries6[[#This Row],[Currency]],tblXrate[],2,FALSE)</f>
        <v>50000</v>
      </c>
      <c r="H1256" t="s">
        <v>153</v>
      </c>
      <c r="I1256" t="s">
        <v>20</v>
      </c>
      <c r="J1256" t="s">
        <v>15</v>
      </c>
      <c r="K1256" t="str">
        <f>VLOOKUP(tblSalaries6[[#This Row],[Where do you work]],tblCountries[[Actual]:[Mapping]],2,FALSE)</f>
        <v>USA</v>
      </c>
      <c r="L1256" t="s">
        <v>9</v>
      </c>
      <c r="M1256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Less than 3</v>
      </c>
      <c r="N1256">
        <v>3</v>
      </c>
    </row>
    <row r="1257" spans="2:14" ht="15" customHeight="1">
      <c r="B1257" t="s">
        <v>3261</v>
      </c>
      <c r="C1257" s="1">
        <v>41058.458703703705</v>
      </c>
      <c r="D1257" s="4">
        <v>85000</v>
      </c>
      <c r="E1257">
        <v>85000</v>
      </c>
      <c r="F1257" t="s">
        <v>6</v>
      </c>
      <c r="G1257" s="8">
        <f>tblSalaries6[[#This Row],[clean Salary (in local currency)]]*VLOOKUP(tblSalaries6[[#This Row],[Currency]],tblXrate[],2,FALSE)</f>
        <v>85000</v>
      </c>
      <c r="H1257" t="s">
        <v>1433</v>
      </c>
      <c r="I1257" t="s">
        <v>52</v>
      </c>
      <c r="J1257" t="s">
        <v>1434</v>
      </c>
      <c r="K1257" t="str">
        <f>VLOOKUP(tblSalaries6[[#This Row],[Where do you work]],tblCountries[[Actual]:[Mapping]],2,FALSE)</f>
        <v>Sri Lanka</v>
      </c>
      <c r="L1257" t="s">
        <v>13</v>
      </c>
      <c r="M1257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1257">
        <v>10</v>
      </c>
    </row>
    <row r="1258" spans="2:14" ht="15" customHeight="1">
      <c r="B1258" t="s">
        <v>3262</v>
      </c>
      <c r="C1258" s="1">
        <v>41058.483252314814</v>
      </c>
      <c r="D1258" s="4" t="s">
        <v>1435</v>
      </c>
      <c r="E1258">
        <v>1000000</v>
      </c>
      <c r="F1258" t="s">
        <v>40</v>
      </c>
      <c r="G1258" s="8">
        <f>tblSalaries6[[#This Row],[clean Salary (in local currency)]]*VLOOKUP(tblSalaries6[[#This Row],[Currency]],tblXrate[],2,FALSE)</f>
        <v>17807.916687442568</v>
      </c>
      <c r="H1258" t="s">
        <v>52</v>
      </c>
      <c r="I1258" t="s">
        <v>52</v>
      </c>
      <c r="J1258" t="s">
        <v>8</v>
      </c>
      <c r="K1258" t="str">
        <f>VLOOKUP(tblSalaries6[[#This Row],[Where do you work]],tblCountries[[Actual]:[Mapping]],2,FALSE)</f>
        <v>India</v>
      </c>
      <c r="L1258" t="s">
        <v>18</v>
      </c>
      <c r="M1258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1258">
        <v>10</v>
      </c>
    </row>
    <row r="1259" spans="2:14" ht="15" customHeight="1">
      <c r="B1259" t="s">
        <v>3263</v>
      </c>
      <c r="C1259" s="1">
        <v>41058.49082175926</v>
      </c>
      <c r="D1259" s="4" t="s">
        <v>1436</v>
      </c>
      <c r="E1259">
        <v>900000</v>
      </c>
      <c r="F1259" t="s">
        <v>40</v>
      </c>
      <c r="G1259" s="8">
        <f>tblSalaries6[[#This Row],[clean Salary (in local currency)]]*VLOOKUP(tblSalaries6[[#This Row],[Currency]],tblXrate[],2,FALSE)</f>
        <v>16027.125018698311</v>
      </c>
      <c r="H1259" t="s">
        <v>1437</v>
      </c>
      <c r="I1259" t="s">
        <v>488</v>
      </c>
      <c r="J1259" t="s">
        <v>8</v>
      </c>
      <c r="K1259" t="str">
        <f>VLOOKUP(tblSalaries6[[#This Row],[Where do you work]],tblCountries[[Actual]:[Mapping]],2,FALSE)</f>
        <v>India</v>
      </c>
      <c r="L1259" t="s">
        <v>13</v>
      </c>
      <c r="M1259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5 and 10</v>
      </c>
      <c r="N1259">
        <v>8</v>
      </c>
    </row>
    <row r="1260" spans="2:14" ht="15" customHeight="1">
      <c r="B1260" t="s">
        <v>3264</v>
      </c>
      <c r="C1260" s="1">
        <v>41058.494155092594</v>
      </c>
      <c r="D1260" s="4">
        <v>192000</v>
      </c>
      <c r="E1260">
        <v>192000</v>
      </c>
      <c r="F1260" t="s">
        <v>6</v>
      </c>
      <c r="G1260" s="8">
        <f>tblSalaries6[[#This Row],[clean Salary (in local currency)]]*VLOOKUP(tblSalaries6[[#This Row],[Currency]],tblXrate[],2,FALSE)</f>
        <v>192000</v>
      </c>
      <c r="H1260" t="s">
        <v>1438</v>
      </c>
      <c r="I1260" t="s">
        <v>4001</v>
      </c>
      <c r="J1260" t="s">
        <v>15</v>
      </c>
      <c r="K1260" t="str">
        <f>VLOOKUP(tblSalaries6[[#This Row],[Where do you work]],tblCountries[[Actual]:[Mapping]],2,FALSE)</f>
        <v>USA</v>
      </c>
      <c r="L1260" t="s">
        <v>13</v>
      </c>
      <c r="M1260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1260">
        <v>27</v>
      </c>
    </row>
    <row r="1261" spans="2:14" ht="15" customHeight="1">
      <c r="B1261" t="s">
        <v>3265</v>
      </c>
      <c r="C1261" s="1">
        <v>41058.509745370371</v>
      </c>
      <c r="D1261" s="4">
        <v>54000</v>
      </c>
      <c r="E1261">
        <v>54000</v>
      </c>
      <c r="F1261" t="s">
        <v>6</v>
      </c>
      <c r="G1261" s="8">
        <f>tblSalaries6[[#This Row],[clean Salary (in local currency)]]*VLOOKUP(tblSalaries6[[#This Row],[Currency]],tblXrate[],2,FALSE)</f>
        <v>54000</v>
      </c>
      <c r="H1261" t="s">
        <v>1439</v>
      </c>
      <c r="I1261" t="s">
        <v>20</v>
      </c>
      <c r="J1261" t="s">
        <v>15</v>
      </c>
      <c r="K1261" t="str">
        <f>VLOOKUP(tblSalaries6[[#This Row],[Where do you work]],tblCountries[[Actual]:[Mapping]],2,FALSE)</f>
        <v>USA</v>
      </c>
      <c r="L1261" t="s">
        <v>13</v>
      </c>
      <c r="M1261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5 and 10</v>
      </c>
      <c r="N1261">
        <v>6</v>
      </c>
    </row>
    <row r="1262" spans="2:14" ht="15" customHeight="1">
      <c r="B1262" t="s">
        <v>3266</v>
      </c>
      <c r="C1262" s="1">
        <v>41058.511886574073</v>
      </c>
      <c r="D1262" s="4">
        <v>18000</v>
      </c>
      <c r="E1262">
        <v>18000</v>
      </c>
      <c r="F1262" t="s">
        <v>6</v>
      </c>
      <c r="G1262" s="8">
        <f>tblSalaries6[[#This Row],[clean Salary (in local currency)]]*VLOOKUP(tblSalaries6[[#This Row],[Currency]],tblXrate[],2,FALSE)</f>
        <v>18000</v>
      </c>
      <c r="H1262" t="s">
        <v>52</v>
      </c>
      <c r="I1262" t="s">
        <v>52</v>
      </c>
      <c r="J1262" t="s">
        <v>8</v>
      </c>
      <c r="K1262" t="str">
        <f>VLOOKUP(tblSalaries6[[#This Row],[Where do you work]],tblCountries[[Actual]:[Mapping]],2,FALSE)</f>
        <v>India</v>
      </c>
      <c r="L1262" t="s">
        <v>9</v>
      </c>
      <c r="M1262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1262">
        <v>12</v>
      </c>
    </row>
    <row r="1263" spans="2:14" ht="15" customHeight="1">
      <c r="B1263" t="s">
        <v>3267</v>
      </c>
      <c r="C1263" s="1">
        <v>41058.513645833336</v>
      </c>
      <c r="D1263" s="4" t="s">
        <v>1440</v>
      </c>
      <c r="E1263">
        <v>300000</v>
      </c>
      <c r="F1263" t="s">
        <v>40</v>
      </c>
      <c r="G1263" s="8">
        <f>tblSalaries6[[#This Row],[clean Salary (in local currency)]]*VLOOKUP(tblSalaries6[[#This Row],[Currency]],tblXrate[],2,FALSE)</f>
        <v>5342.3750062327708</v>
      </c>
      <c r="H1263" t="s">
        <v>1441</v>
      </c>
      <c r="I1263" t="s">
        <v>3999</v>
      </c>
      <c r="J1263" t="s">
        <v>8</v>
      </c>
      <c r="K1263" t="str">
        <f>VLOOKUP(tblSalaries6[[#This Row],[Where do you work]],tblCountries[[Actual]:[Mapping]],2,FALSE)</f>
        <v>India</v>
      </c>
      <c r="L1263" t="s">
        <v>18</v>
      </c>
      <c r="M1263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5 and 10</v>
      </c>
      <c r="N1263">
        <v>5</v>
      </c>
    </row>
    <row r="1264" spans="2:14" ht="15" customHeight="1">
      <c r="B1264" t="s">
        <v>3268</v>
      </c>
      <c r="C1264" s="1">
        <v>41058.51425925926</v>
      </c>
      <c r="D1264" s="4" t="s">
        <v>1442</v>
      </c>
      <c r="E1264">
        <v>400000</v>
      </c>
      <c r="F1264" t="s">
        <v>40</v>
      </c>
      <c r="G1264" s="8">
        <f>tblSalaries6[[#This Row],[clean Salary (in local currency)]]*VLOOKUP(tblSalaries6[[#This Row],[Currency]],tblXrate[],2,FALSE)</f>
        <v>7123.1666749770275</v>
      </c>
      <c r="H1264" t="s">
        <v>767</v>
      </c>
      <c r="I1264" t="s">
        <v>52</v>
      </c>
      <c r="J1264" t="s">
        <v>8</v>
      </c>
      <c r="K1264" t="str">
        <f>VLOOKUP(tblSalaries6[[#This Row],[Where do you work]],tblCountries[[Actual]:[Mapping]],2,FALSE)</f>
        <v>India</v>
      </c>
      <c r="L1264" t="s">
        <v>13</v>
      </c>
      <c r="M1264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Less than 3</v>
      </c>
      <c r="N1264">
        <v>3</v>
      </c>
    </row>
    <row r="1265" spans="2:14" ht="15" customHeight="1">
      <c r="B1265" t="s">
        <v>3269</v>
      </c>
      <c r="C1265" s="1">
        <v>41058.519918981481</v>
      </c>
      <c r="D1265" s="4">
        <v>15000</v>
      </c>
      <c r="E1265">
        <v>15000</v>
      </c>
      <c r="F1265" t="s">
        <v>6</v>
      </c>
      <c r="G1265" s="8">
        <f>tblSalaries6[[#This Row],[clean Salary (in local currency)]]*VLOOKUP(tblSalaries6[[#This Row],[Currency]],tblXrate[],2,FALSE)</f>
        <v>15000</v>
      </c>
      <c r="H1265" t="s">
        <v>1443</v>
      </c>
      <c r="I1265" t="s">
        <v>52</v>
      </c>
      <c r="J1265" t="s">
        <v>1444</v>
      </c>
      <c r="K1265" t="str">
        <f>VLOOKUP(tblSalaries6[[#This Row],[Where do you work]],tblCountries[[Actual]:[Mapping]],2,FALSE)</f>
        <v>Myanmar</v>
      </c>
      <c r="L1265" t="s">
        <v>9</v>
      </c>
      <c r="M1265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1265">
        <v>10</v>
      </c>
    </row>
    <row r="1266" spans="2:14" ht="15" customHeight="1">
      <c r="B1266" t="s">
        <v>3270</v>
      </c>
      <c r="C1266" s="1">
        <v>41058.520277777781</v>
      </c>
      <c r="D1266" s="4" t="s">
        <v>1445</v>
      </c>
      <c r="E1266">
        <v>14000</v>
      </c>
      <c r="F1266" t="s">
        <v>6</v>
      </c>
      <c r="G1266" s="8">
        <f>tblSalaries6[[#This Row],[clean Salary (in local currency)]]*VLOOKUP(tblSalaries6[[#This Row],[Currency]],tblXrate[],2,FALSE)</f>
        <v>14000</v>
      </c>
      <c r="H1266" t="s">
        <v>1446</v>
      </c>
      <c r="I1266" t="s">
        <v>20</v>
      </c>
      <c r="J1266" t="s">
        <v>8</v>
      </c>
      <c r="K1266" t="str">
        <f>VLOOKUP(tblSalaries6[[#This Row],[Where do you work]],tblCountries[[Actual]:[Mapping]],2,FALSE)</f>
        <v>India</v>
      </c>
      <c r="L1266" t="s">
        <v>9</v>
      </c>
      <c r="M1266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1266">
        <v>12</v>
      </c>
    </row>
    <row r="1267" spans="2:14" ht="15" customHeight="1">
      <c r="B1267" t="s">
        <v>3271</v>
      </c>
      <c r="C1267" s="1">
        <v>41058.546180555553</v>
      </c>
      <c r="D1267" s="4">
        <v>8000</v>
      </c>
      <c r="E1267">
        <v>8000</v>
      </c>
      <c r="F1267" t="s">
        <v>6</v>
      </c>
      <c r="G1267" s="8">
        <f>tblSalaries6[[#This Row],[clean Salary (in local currency)]]*VLOOKUP(tblSalaries6[[#This Row],[Currency]],tblXrate[],2,FALSE)</f>
        <v>8000</v>
      </c>
      <c r="H1267" t="s">
        <v>153</v>
      </c>
      <c r="I1267" t="s">
        <v>20</v>
      </c>
      <c r="J1267" t="s">
        <v>8</v>
      </c>
      <c r="K1267" t="str">
        <f>VLOOKUP(tblSalaries6[[#This Row],[Where do you work]],tblCountries[[Actual]:[Mapping]],2,FALSE)</f>
        <v>India</v>
      </c>
      <c r="L1267" t="s">
        <v>13</v>
      </c>
      <c r="M1267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3 and 5</v>
      </c>
      <c r="N1267">
        <v>4</v>
      </c>
    </row>
    <row r="1268" spans="2:14" ht="15" customHeight="1">
      <c r="B1268" t="s">
        <v>3272</v>
      </c>
      <c r="C1268" s="1">
        <v>41058.551342592589</v>
      </c>
      <c r="D1268" s="4">
        <v>12500</v>
      </c>
      <c r="E1268">
        <v>12500</v>
      </c>
      <c r="F1268" t="s">
        <v>6</v>
      </c>
      <c r="G1268" s="8">
        <f>tblSalaries6[[#This Row],[clean Salary (in local currency)]]*VLOOKUP(tblSalaries6[[#This Row],[Currency]],tblXrate[],2,FALSE)</f>
        <v>12500</v>
      </c>
      <c r="H1268" t="s">
        <v>67</v>
      </c>
      <c r="I1268" t="s">
        <v>67</v>
      </c>
      <c r="J1268" t="s">
        <v>347</v>
      </c>
      <c r="K1268" t="str">
        <f>VLOOKUP(tblSalaries6[[#This Row],[Where do you work]],tblCountries[[Actual]:[Mapping]],2,FALSE)</f>
        <v>Philippines</v>
      </c>
      <c r="L1268" t="s">
        <v>18</v>
      </c>
      <c r="M1268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5 and 10</v>
      </c>
      <c r="N1268">
        <v>7</v>
      </c>
    </row>
    <row r="1269" spans="2:14" ht="15" customHeight="1">
      <c r="B1269" t="s">
        <v>3273</v>
      </c>
      <c r="C1269" s="1">
        <v>41058.55228009259</v>
      </c>
      <c r="D1269" s="4">
        <v>140000</v>
      </c>
      <c r="E1269">
        <v>140000</v>
      </c>
      <c r="F1269" t="s">
        <v>6</v>
      </c>
      <c r="G1269" s="8">
        <f>tblSalaries6[[#This Row],[clean Salary (in local currency)]]*VLOOKUP(tblSalaries6[[#This Row],[Currency]],tblXrate[],2,FALSE)</f>
        <v>140000</v>
      </c>
      <c r="H1269" t="s">
        <v>89</v>
      </c>
      <c r="I1269" t="s">
        <v>310</v>
      </c>
      <c r="J1269" t="s">
        <v>15</v>
      </c>
      <c r="K1269" t="str">
        <f>VLOOKUP(tblSalaries6[[#This Row],[Where do you work]],tblCountries[[Actual]:[Mapping]],2,FALSE)</f>
        <v>USA</v>
      </c>
      <c r="L1269" t="s">
        <v>9</v>
      </c>
      <c r="M1269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1269">
        <v>12</v>
      </c>
    </row>
    <row r="1270" spans="2:14" ht="15" customHeight="1">
      <c r="B1270" t="s">
        <v>3274</v>
      </c>
      <c r="C1270" s="1">
        <v>41058.553298611114</v>
      </c>
      <c r="D1270" s="4">
        <v>1000</v>
      </c>
      <c r="E1270">
        <v>12000</v>
      </c>
      <c r="F1270" t="s">
        <v>6</v>
      </c>
      <c r="G1270" s="8">
        <f>tblSalaries6[[#This Row],[clean Salary (in local currency)]]*VLOOKUP(tblSalaries6[[#This Row],[Currency]],tblXrate[],2,FALSE)</f>
        <v>12000</v>
      </c>
      <c r="H1270" t="s">
        <v>1447</v>
      </c>
      <c r="I1270" t="s">
        <v>356</v>
      </c>
      <c r="J1270" t="s">
        <v>1448</v>
      </c>
      <c r="K1270" t="str">
        <f>VLOOKUP(tblSalaries6[[#This Row],[Where do you work]],tblCountries[[Actual]:[Mapping]],2,FALSE)</f>
        <v>Pakistan</v>
      </c>
      <c r="L1270" t="s">
        <v>9</v>
      </c>
      <c r="M1270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Less than 3</v>
      </c>
      <c r="N1270">
        <v>1</v>
      </c>
    </row>
    <row r="1271" spans="2:14" ht="15" customHeight="1">
      <c r="B1271" t="s">
        <v>3275</v>
      </c>
      <c r="C1271" s="1">
        <v>41058.553460648145</v>
      </c>
      <c r="D1271" s="4" t="s">
        <v>1449</v>
      </c>
      <c r="E1271">
        <v>30000</v>
      </c>
      <c r="F1271" t="s">
        <v>22</v>
      </c>
      <c r="G1271" s="8">
        <f>tblSalaries6[[#This Row],[clean Salary (in local currency)]]*VLOOKUP(tblSalaries6[[#This Row],[Currency]],tblXrate[],2,FALSE)</f>
        <v>38111.983169748237</v>
      </c>
      <c r="H1271" t="s">
        <v>1450</v>
      </c>
      <c r="I1271" t="s">
        <v>20</v>
      </c>
      <c r="J1271" t="s">
        <v>59</v>
      </c>
      <c r="K1271" t="str">
        <f>VLOOKUP(tblSalaries6[[#This Row],[Where do you work]],tblCountries[[Actual]:[Mapping]],2,FALSE)</f>
        <v>Belgium</v>
      </c>
      <c r="L1271" t="s">
        <v>18</v>
      </c>
      <c r="M1271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1271">
        <v>15</v>
      </c>
    </row>
    <row r="1272" spans="2:14" ht="15" customHeight="1">
      <c r="B1272" t="s">
        <v>3276</v>
      </c>
      <c r="C1272" s="1">
        <v>41058.558159722219</v>
      </c>
      <c r="D1272" s="4" t="s">
        <v>1451</v>
      </c>
      <c r="E1272">
        <v>600000</v>
      </c>
      <c r="F1272" t="s">
        <v>40</v>
      </c>
      <c r="G1272" s="8">
        <f>tblSalaries6[[#This Row],[clean Salary (in local currency)]]*VLOOKUP(tblSalaries6[[#This Row],[Currency]],tblXrate[],2,FALSE)</f>
        <v>10684.750012465542</v>
      </c>
      <c r="H1272" t="s">
        <v>1452</v>
      </c>
      <c r="I1272" t="s">
        <v>52</v>
      </c>
      <c r="J1272" t="s">
        <v>8</v>
      </c>
      <c r="K1272" t="str">
        <f>VLOOKUP(tblSalaries6[[#This Row],[Where do you work]],tblCountries[[Actual]:[Mapping]],2,FALSE)</f>
        <v>India</v>
      </c>
      <c r="L1272" t="s">
        <v>18</v>
      </c>
      <c r="M1272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Less than 3</v>
      </c>
      <c r="N1272">
        <v>2</v>
      </c>
    </row>
    <row r="1273" spans="2:14" ht="15" customHeight="1">
      <c r="B1273" t="s">
        <v>3277</v>
      </c>
      <c r="C1273" s="1">
        <v>41058.569548611114</v>
      </c>
      <c r="D1273" s="4" t="s">
        <v>1453</v>
      </c>
      <c r="E1273">
        <v>350000</v>
      </c>
      <c r="F1273" t="s">
        <v>40</v>
      </c>
      <c r="G1273" s="8">
        <f>tblSalaries6[[#This Row],[clean Salary (in local currency)]]*VLOOKUP(tblSalaries6[[#This Row],[Currency]],tblXrate[],2,FALSE)</f>
        <v>6232.7708406048987</v>
      </c>
      <c r="H1273" t="s">
        <v>1454</v>
      </c>
      <c r="I1273" t="s">
        <v>20</v>
      </c>
      <c r="J1273" t="s">
        <v>8</v>
      </c>
      <c r="K1273" t="str">
        <f>VLOOKUP(tblSalaries6[[#This Row],[Where do you work]],tblCountries[[Actual]:[Mapping]],2,FALSE)</f>
        <v>India</v>
      </c>
      <c r="L1273" t="s">
        <v>9</v>
      </c>
      <c r="M1273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Less than 3</v>
      </c>
      <c r="N1273">
        <v>1.5</v>
      </c>
    </row>
    <row r="1274" spans="2:14" ht="15" customHeight="1">
      <c r="B1274" t="s">
        <v>3278</v>
      </c>
      <c r="C1274" s="1">
        <v>41058.577928240738</v>
      </c>
      <c r="D1274" s="4">
        <v>45000</v>
      </c>
      <c r="E1274">
        <v>45000</v>
      </c>
      <c r="F1274" t="s">
        <v>6</v>
      </c>
      <c r="G1274" s="8">
        <f>tblSalaries6[[#This Row],[clean Salary (in local currency)]]*VLOOKUP(tblSalaries6[[#This Row],[Currency]],tblXrate[],2,FALSE)</f>
        <v>45000</v>
      </c>
      <c r="H1274" t="s">
        <v>1455</v>
      </c>
      <c r="I1274" t="s">
        <v>20</v>
      </c>
      <c r="J1274" t="s">
        <v>17</v>
      </c>
      <c r="K1274" t="str">
        <f>VLOOKUP(tblSalaries6[[#This Row],[Where do you work]],tblCountries[[Actual]:[Mapping]],2,FALSE)</f>
        <v>Pakistan</v>
      </c>
      <c r="L1274" t="s">
        <v>13</v>
      </c>
      <c r="M1274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5 and 10</v>
      </c>
      <c r="N1274">
        <v>8</v>
      </c>
    </row>
    <row r="1275" spans="2:14" ht="15" customHeight="1">
      <c r="B1275" t="s">
        <v>3279</v>
      </c>
      <c r="C1275" s="1">
        <v>41058.579155092593</v>
      </c>
      <c r="D1275" s="4">
        <v>80000</v>
      </c>
      <c r="E1275">
        <v>80000</v>
      </c>
      <c r="F1275" t="s">
        <v>6</v>
      </c>
      <c r="G1275" s="8">
        <f>tblSalaries6[[#This Row],[clean Salary (in local currency)]]*VLOOKUP(tblSalaries6[[#This Row],[Currency]],tblXrate[],2,FALSE)</f>
        <v>80000</v>
      </c>
      <c r="H1275" t="s">
        <v>52</v>
      </c>
      <c r="I1275" t="s">
        <v>52</v>
      </c>
      <c r="J1275" t="s">
        <v>15</v>
      </c>
      <c r="K1275" t="str">
        <f>VLOOKUP(tblSalaries6[[#This Row],[Where do you work]],tblCountries[[Actual]:[Mapping]],2,FALSE)</f>
        <v>USA</v>
      </c>
      <c r="L1275" t="s">
        <v>25</v>
      </c>
      <c r="M1275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5 and 10</v>
      </c>
      <c r="N1275">
        <v>6</v>
      </c>
    </row>
    <row r="1276" spans="2:14" ht="15" customHeight="1">
      <c r="B1276" t="s">
        <v>3280</v>
      </c>
      <c r="C1276" s="1">
        <v>41058.579606481479</v>
      </c>
      <c r="D1276" s="4" t="s">
        <v>1456</v>
      </c>
      <c r="E1276">
        <v>1500000</v>
      </c>
      <c r="F1276" t="s">
        <v>40</v>
      </c>
      <c r="G1276" s="8">
        <f>tblSalaries6[[#This Row],[clean Salary (in local currency)]]*VLOOKUP(tblSalaries6[[#This Row],[Currency]],tblXrate[],2,FALSE)</f>
        <v>26711.875031163851</v>
      </c>
      <c r="H1276" t="s">
        <v>20</v>
      </c>
      <c r="I1276" t="s">
        <v>20</v>
      </c>
      <c r="J1276" t="s">
        <v>8</v>
      </c>
      <c r="K1276" t="str">
        <f>VLOOKUP(tblSalaries6[[#This Row],[Where do you work]],tblCountries[[Actual]:[Mapping]],2,FALSE)</f>
        <v>India</v>
      </c>
      <c r="L1276" t="s">
        <v>9</v>
      </c>
      <c r="M1276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5 and 10</v>
      </c>
      <c r="N1276">
        <v>7</v>
      </c>
    </row>
    <row r="1277" spans="2:14" ht="15" customHeight="1">
      <c r="B1277" t="s">
        <v>3281</v>
      </c>
      <c r="C1277" s="1">
        <v>41058.582291666666</v>
      </c>
      <c r="D1277" s="4" t="s">
        <v>1457</v>
      </c>
      <c r="E1277">
        <v>100000</v>
      </c>
      <c r="F1277" t="s">
        <v>6</v>
      </c>
      <c r="G1277" s="8">
        <f>tblSalaries6[[#This Row],[clean Salary (in local currency)]]*VLOOKUP(tblSalaries6[[#This Row],[Currency]],tblXrate[],2,FALSE)</f>
        <v>100000</v>
      </c>
      <c r="H1277" t="s">
        <v>207</v>
      </c>
      <c r="I1277" t="s">
        <v>20</v>
      </c>
      <c r="J1277" t="s">
        <v>1458</v>
      </c>
      <c r="K1277" t="str">
        <f>VLOOKUP(tblSalaries6[[#This Row],[Where do you work]],tblCountries[[Actual]:[Mapping]],2,FALSE)</f>
        <v>Uganda</v>
      </c>
      <c r="L1277" t="s">
        <v>9</v>
      </c>
      <c r="M1277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1277">
        <v>17</v>
      </c>
    </row>
    <row r="1278" spans="2:14" ht="15" customHeight="1">
      <c r="B1278" t="s">
        <v>3282</v>
      </c>
      <c r="C1278" s="1">
        <v>41058.582800925928</v>
      </c>
      <c r="D1278" s="4">
        <v>68000</v>
      </c>
      <c r="E1278">
        <v>68000</v>
      </c>
      <c r="F1278" t="s">
        <v>82</v>
      </c>
      <c r="G1278" s="8">
        <f>tblSalaries6[[#This Row],[clean Salary (in local currency)]]*VLOOKUP(tblSalaries6[[#This Row],[Currency]],tblXrate[],2,FALSE)</f>
        <v>69353.856635379227</v>
      </c>
      <c r="H1278" t="s">
        <v>1459</v>
      </c>
      <c r="I1278" t="s">
        <v>52</v>
      </c>
      <c r="J1278" t="s">
        <v>84</v>
      </c>
      <c r="K1278" t="str">
        <f>VLOOKUP(tblSalaries6[[#This Row],[Where do you work]],tblCountries[[Actual]:[Mapping]],2,FALSE)</f>
        <v>Australia</v>
      </c>
      <c r="L1278" t="s">
        <v>9</v>
      </c>
      <c r="M1278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1278">
        <v>10</v>
      </c>
    </row>
    <row r="1279" spans="2:14" ht="15" customHeight="1">
      <c r="B1279" t="s">
        <v>3283</v>
      </c>
      <c r="C1279" s="1">
        <v>41058.590601851851</v>
      </c>
      <c r="D1279" s="4" t="s">
        <v>1460</v>
      </c>
      <c r="E1279">
        <v>49000</v>
      </c>
      <c r="F1279" t="s">
        <v>82</v>
      </c>
      <c r="G1279" s="8">
        <f>tblSalaries6[[#This Row],[clean Salary (in local currency)]]*VLOOKUP(tblSalaries6[[#This Row],[Currency]],tblXrate[],2,FALSE)</f>
        <v>49975.573163729154</v>
      </c>
      <c r="H1279" t="s">
        <v>1461</v>
      </c>
      <c r="I1279" t="s">
        <v>488</v>
      </c>
      <c r="J1279" t="s">
        <v>84</v>
      </c>
      <c r="K1279" t="str">
        <f>VLOOKUP(tblSalaries6[[#This Row],[Where do you work]],tblCountries[[Actual]:[Mapping]],2,FALSE)</f>
        <v>Australia</v>
      </c>
      <c r="L1279" t="s">
        <v>9</v>
      </c>
      <c r="M1279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1279">
        <v>30</v>
      </c>
    </row>
    <row r="1280" spans="2:14" ht="15" customHeight="1">
      <c r="B1280" t="s">
        <v>3284</v>
      </c>
      <c r="C1280" s="1">
        <v>41058.594513888886</v>
      </c>
      <c r="D1280" s="4" t="s">
        <v>1462</v>
      </c>
      <c r="E1280">
        <v>575000</v>
      </c>
      <c r="F1280" t="s">
        <v>40</v>
      </c>
      <c r="G1280" s="8">
        <f>tblSalaries6[[#This Row],[clean Salary (in local currency)]]*VLOOKUP(tblSalaries6[[#This Row],[Currency]],tblXrate[],2,FALSE)</f>
        <v>10239.552095279476</v>
      </c>
      <c r="H1280" t="s">
        <v>1463</v>
      </c>
      <c r="I1280" t="s">
        <v>52</v>
      </c>
      <c r="J1280" t="s">
        <v>8</v>
      </c>
      <c r="K1280" t="str">
        <f>VLOOKUP(tblSalaries6[[#This Row],[Where do you work]],tblCountries[[Actual]:[Mapping]],2,FALSE)</f>
        <v>India</v>
      </c>
      <c r="L1280" t="s">
        <v>18</v>
      </c>
      <c r="M1280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5 and 10</v>
      </c>
      <c r="N1280">
        <v>5</v>
      </c>
    </row>
    <row r="1281" spans="2:14" ht="15" customHeight="1">
      <c r="B1281" t="s">
        <v>3285</v>
      </c>
      <c r="C1281" s="1">
        <v>41058.607430555552</v>
      </c>
      <c r="D1281" s="4" t="s">
        <v>1464</v>
      </c>
      <c r="E1281">
        <v>500000</v>
      </c>
      <c r="F1281" t="s">
        <v>40</v>
      </c>
      <c r="G1281" s="8">
        <f>tblSalaries6[[#This Row],[clean Salary (in local currency)]]*VLOOKUP(tblSalaries6[[#This Row],[Currency]],tblXrate[],2,FALSE)</f>
        <v>8903.9583437212841</v>
      </c>
      <c r="H1281" t="s">
        <v>1465</v>
      </c>
      <c r="I1281" t="s">
        <v>279</v>
      </c>
      <c r="J1281" t="s">
        <v>8</v>
      </c>
      <c r="K1281" t="str">
        <f>VLOOKUP(tblSalaries6[[#This Row],[Where do you work]],tblCountries[[Actual]:[Mapping]],2,FALSE)</f>
        <v>India</v>
      </c>
      <c r="L1281" t="s">
        <v>9</v>
      </c>
      <c r="M1281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Less than 3</v>
      </c>
      <c r="N1281">
        <v>2</v>
      </c>
    </row>
    <row r="1282" spans="2:14" ht="15" customHeight="1">
      <c r="B1282" t="s">
        <v>3286</v>
      </c>
      <c r="C1282" s="1">
        <v>41058.621770833335</v>
      </c>
      <c r="D1282" s="4" t="s">
        <v>1466</v>
      </c>
      <c r="E1282">
        <v>36000</v>
      </c>
      <c r="F1282" t="s">
        <v>6</v>
      </c>
      <c r="G1282" s="8">
        <f>tblSalaries6[[#This Row],[clean Salary (in local currency)]]*VLOOKUP(tblSalaries6[[#This Row],[Currency]],tblXrate[],2,FALSE)</f>
        <v>36000</v>
      </c>
      <c r="H1282" t="s">
        <v>263</v>
      </c>
      <c r="I1282" t="s">
        <v>20</v>
      </c>
      <c r="J1282" t="s">
        <v>1176</v>
      </c>
      <c r="K1282" t="str">
        <f>VLOOKUP(tblSalaries6[[#This Row],[Where do you work]],tblCountries[[Actual]:[Mapping]],2,FALSE)</f>
        <v>Kuwait</v>
      </c>
      <c r="L1282" t="s">
        <v>18</v>
      </c>
      <c r="M1282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1282">
        <v>10</v>
      </c>
    </row>
    <row r="1283" spans="2:14" ht="15" customHeight="1">
      <c r="B1283" t="s">
        <v>3287</v>
      </c>
      <c r="C1283" s="1">
        <v>41058.621863425928</v>
      </c>
      <c r="D1283" s="4" t="s">
        <v>1467</v>
      </c>
      <c r="E1283">
        <v>210000</v>
      </c>
      <c r="F1283" t="s">
        <v>40</v>
      </c>
      <c r="G1283" s="8">
        <f>tblSalaries6[[#This Row],[clean Salary (in local currency)]]*VLOOKUP(tblSalaries6[[#This Row],[Currency]],tblXrate[],2,FALSE)</f>
        <v>3739.6625043629392</v>
      </c>
      <c r="H1283" t="s">
        <v>1468</v>
      </c>
      <c r="I1283" t="s">
        <v>3999</v>
      </c>
      <c r="J1283" t="s">
        <v>8</v>
      </c>
      <c r="K1283" t="str">
        <f>VLOOKUP(tblSalaries6[[#This Row],[Where do you work]],tblCountries[[Actual]:[Mapping]],2,FALSE)</f>
        <v>India</v>
      </c>
      <c r="L1283" t="s">
        <v>25</v>
      </c>
      <c r="M1283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3 and 5</v>
      </c>
      <c r="N1283">
        <v>4.5</v>
      </c>
    </row>
    <row r="1284" spans="2:14" ht="15" customHeight="1">
      <c r="B1284" t="s">
        <v>3288</v>
      </c>
      <c r="C1284" s="1">
        <v>41058.624432870369</v>
      </c>
      <c r="D1284" s="4" t="s">
        <v>1469</v>
      </c>
      <c r="E1284">
        <v>48500</v>
      </c>
      <c r="F1284" t="s">
        <v>22</v>
      </c>
      <c r="G1284" s="8">
        <f>tblSalaries6[[#This Row],[clean Salary (in local currency)]]*VLOOKUP(tblSalaries6[[#This Row],[Currency]],tblXrate[],2,FALSE)</f>
        <v>61614.372791092981</v>
      </c>
      <c r="H1284" t="s">
        <v>1470</v>
      </c>
      <c r="I1284" t="s">
        <v>20</v>
      </c>
      <c r="J1284" t="s">
        <v>628</v>
      </c>
      <c r="K1284" t="str">
        <f>VLOOKUP(tblSalaries6[[#This Row],[Where do you work]],tblCountries[[Actual]:[Mapping]],2,FALSE)</f>
        <v>Netherlands</v>
      </c>
      <c r="L1284" t="s">
        <v>9</v>
      </c>
      <c r="M1284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5 and 10</v>
      </c>
      <c r="N1284">
        <v>8</v>
      </c>
    </row>
    <row r="1285" spans="2:14" ht="15" customHeight="1">
      <c r="B1285" t="s">
        <v>3289</v>
      </c>
      <c r="C1285" s="1">
        <v>41058.62703703704</v>
      </c>
      <c r="D1285" s="4" t="s">
        <v>1471</v>
      </c>
      <c r="E1285">
        <v>200000</v>
      </c>
      <c r="F1285" t="s">
        <v>40</v>
      </c>
      <c r="G1285" s="8">
        <f>tblSalaries6[[#This Row],[clean Salary (in local currency)]]*VLOOKUP(tblSalaries6[[#This Row],[Currency]],tblXrate[],2,FALSE)</f>
        <v>3561.5833374885137</v>
      </c>
      <c r="H1285" t="s">
        <v>360</v>
      </c>
      <c r="I1285" t="s">
        <v>3999</v>
      </c>
      <c r="J1285" t="s">
        <v>8</v>
      </c>
      <c r="K1285" t="str">
        <f>VLOOKUP(tblSalaries6[[#This Row],[Where do you work]],tblCountries[[Actual]:[Mapping]],2,FALSE)</f>
        <v>India</v>
      </c>
      <c r="L1285" t="s">
        <v>18</v>
      </c>
      <c r="M1285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Less than 3</v>
      </c>
      <c r="N1285">
        <v>3</v>
      </c>
    </row>
    <row r="1286" spans="2:14" ht="15" customHeight="1">
      <c r="B1286" t="s">
        <v>3290</v>
      </c>
      <c r="C1286" s="1">
        <v>41058.627905092595</v>
      </c>
      <c r="D1286" s="4" t="s">
        <v>1472</v>
      </c>
      <c r="E1286">
        <v>360000</v>
      </c>
      <c r="F1286" t="s">
        <v>40</v>
      </c>
      <c r="G1286" s="8">
        <f>tblSalaries6[[#This Row],[clean Salary (in local currency)]]*VLOOKUP(tblSalaries6[[#This Row],[Currency]],tblXrate[],2,FALSE)</f>
        <v>6410.8500074793246</v>
      </c>
      <c r="H1286" t="s">
        <v>1473</v>
      </c>
      <c r="I1286" t="s">
        <v>20</v>
      </c>
      <c r="J1286" t="s">
        <v>8</v>
      </c>
      <c r="K1286" t="str">
        <f>VLOOKUP(tblSalaries6[[#This Row],[Where do you work]],tblCountries[[Actual]:[Mapping]],2,FALSE)</f>
        <v>India</v>
      </c>
      <c r="L1286" t="s">
        <v>13</v>
      </c>
      <c r="M1286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5 and 10</v>
      </c>
      <c r="N1286">
        <v>6</v>
      </c>
    </row>
    <row r="1287" spans="2:14" ht="15" customHeight="1">
      <c r="B1287" t="s">
        <v>3291</v>
      </c>
      <c r="C1287" s="1">
        <v>41058.630694444444</v>
      </c>
      <c r="D1287" s="4" t="s">
        <v>1474</v>
      </c>
      <c r="E1287">
        <v>28500</v>
      </c>
      <c r="F1287" t="s">
        <v>22</v>
      </c>
      <c r="G1287" s="8">
        <f>tblSalaries6[[#This Row],[clean Salary (in local currency)]]*VLOOKUP(tblSalaries6[[#This Row],[Currency]],tblXrate[],2,FALSE)</f>
        <v>36206.384011260823</v>
      </c>
      <c r="H1287" t="s">
        <v>1475</v>
      </c>
      <c r="I1287" t="s">
        <v>20</v>
      </c>
      <c r="J1287" t="s">
        <v>628</v>
      </c>
      <c r="K1287" t="str">
        <f>VLOOKUP(tblSalaries6[[#This Row],[Where do you work]],tblCountries[[Actual]:[Mapping]],2,FALSE)</f>
        <v>Netherlands</v>
      </c>
      <c r="L1287" t="s">
        <v>25</v>
      </c>
      <c r="M1287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5 and 10</v>
      </c>
      <c r="N1287">
        <v>5</v>
      </c>
    </row>
    <row r="1288" spans="2:14" ht="15" customHeight="1">
      <c r="B1288" t="s">
        <v>3292</v>
      </c>
      <c r="C1288" s="1">
        <v>41058.632222222222</v>
      </c>
      <c r="D1288" s="4">
        <v>13500</v>
      </c>
      <c r="E1288">
        <v>13500</v>
      </c>
      <c r="F1288" t="s">
        <v>6</v>
      </c>
      <c r="G1288" s="8">
        <f>tblSalaries6[[#This Row],[clean Salary (in local currency)]]*VLOOKUP(tblSalaries6[[#This Row],[Currency]],tblXrate[],2,FALSE)</f>
        <v>13500</v>
      </c>
      <c r="H1288" t="s">
        <v>804</v>
      </c>
      <c r="I1288" t="s">
        <v>52</v>
      </c>
      <c r="J1288" t="s">
        <v>8</v>
      </c>
      <c r="K1288" t="str">
        <f>VLOOKUP(tblSalaries6[[#This Row],[Where do you work]],tblCountries[[Actual]:[Mapping]],2,FALSE)</f>
        <v>India</v>
      </c>
      <c r="L1288" t="s">
        <v>18</v>
      </c>
      <c r="M1288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1288">
        <v>20</v>
      </c>
    </row>
    <row r="1289" spans="2:14" ht="15" customHeight="1">
      <c r="B1289" t="s">
        <v>3293</v>
      </c>
      <c r="C1289" s="1">
        <v>41058.638020833336</v>
      </c>
      <c r="D1289" s="4">
        <v>250</v>
      </c>
      <c r="E1289">
        <v>3000</v>
      </c>
      <c r="F1289" t="s">
        <v>6</v>
      </c>
      <c r="G1289" s="8">
        <f>tblSalaries6[[#This Row],[clean Salary (in local currency)]]*VLOOKUP(tblSalaries6[[#This Row],[Currency]],tblXrate[],2,FALSE)</f>
        <v>3000</v>
      </c>
      <c r="H1289" t="s">
        <v>1476</v>
      </c>
      <c r="I1289" t="s">
        <v>310</v>
      </c>
      <c r="J1289" t="s">
        <v>1477</v>
      </c>
      <c r="K1289" t="str">
        <f>VLOOKUP(tblSalaries6[[#This Row],[Where do you work]],tblCountries[[Actual]:[Mapping]],2,FALSE)</f>
        <v>Sri Lanka</v>
      </c>
      <c r="L1289" t="s">
        <v>9</v>
      </c>
      <c r="M1289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Less than 3</v>
      </c>
      <c r="N1289">
        <v>2</v>
      </c>
    </row>
    <row r="1290" spans="2:14" ht="15" customHeight="1">
      <c r="B1290" t="s">
        <v>3294</v>
      </c>
      <c r="C1290" s="1">
        <v>41058.642187500001</v>
      </c>
      <c r="D1290" s="4">
        <v>1200000</v>
      </c>
      <c r="E1290">
        <v>1200000</v>
      </c>
      <c r="F1290" t="s">
        <v>40</v>
      </c>
      <c r="G1290" s="8">
        <f>tblSalaries6[[#This Row],[clean Salary (in local currency)]]*VLOOKUP(tblSalaries6[[#This Row],[Currency]],tblXrate[],2,FALSE)</f>
        <v>21369.500024931083</v>
      </c>
      <c r="H1290" t="s">
        <v>1478</v>
      </c>
      <c r="I1290" t="s">
        <v>52</v>
      </c>
      <c r="J1290" t="s">
        <v>8</v>
      </c>
      <c r="K1290" t="str">
        <f>VLOOKUP(tblSalaries6[[#This Row],[Where do you work]],tblCountries[[Actual]:[Mapping]],2,FALSE)</f>
        <v>India</v>
      </c>
      <c r="L1290" t="s">
        <v>9</v>
      </c>
      <c r="M1290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5 and 10</v>
      </c>
      <c r="N1290">
        <v>9</v>
      </c>
    </row>
    <row r="1291" spans="2:14" ht="15" customHeight="1">
      <c r="B1291" t="s">
        <v>3295</v>
      </c>
      <c r="C1291" s="1">
        <v>41058.650289351855</v>
      </c>
      <c r="D1291" s="4" t="s">
        <v>1479</v>
      </c>
      <c r="E1291">
        <v>600000</v>
      </c>
      <c r="F1291" t="s">
        <v>40</v>
      </c>
      <c r="G1291" s="8">
        <f>tblSalaries6[[#This Row],[clean Salary (in local currency)]]*VLOOKUP(tblSalaries6[[#This Row],[Currency]],tblXrate[],2,FALSE)</f>
        <v>10684.750012465542</v>
      </c>
      <c r="H1291" t="s">
        <v>432</v>
      </c>
      <c r="I1291" t="s">
        <v>52</v>
      </c>
      <c r="J1291" t="s">
        <v>8</v>
      </c>
      <c r="K1291" t="str">
        <f>VLOOKUP(tblSalaries6[[#This Row],[Where do you work]],tblCountries[[Actual]:[Mapping]],2,FALSE)</f>
        <v>India</v>
      </c>
      <c r="L1291" t="s">
        <v>18</v>
      </c>
      <c r="M1291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1291">
        <v>28</v>
      </c>
    </row>
    <row r="1292" spans="2:14" ht="15" customHeight="1">
      <c r="B1292" t="s">
        <v>3296</v>
      </c>
      <c r="C1292" s="1">
        <v>41058.65048611111</v>
      </c>
      <c r="D1292" s="4">
        <v>139000</v>
      </c>
      <c r="E1292">
        <v>139000</v>
      </c>
      <c r="F1292" t="s">
        <v>22</v>
      </c>
      <c r="G1292" s="8">
        <f>tblSalaries6[[#This Row],[clean Salary (in local currency)]]*VLOOKUP(tblSalaries6[[#This Row],[Currency]],tblXrate[],2,FALSE)</f>
        <v>176585.52201983347</v>
      </c>
      <c r="H1292" t="s">
        <v>1480</v>
      </c>
      <c r="I1292" t="s">
        <v>52</v>
      </c>
      <c r="J1292" t="s">
        <v>24</v>
      </c>
      <c r="K1292" t="str">
        <f>VLOOKUP(tblSalaries6[[#This Row],[Where do you work]],tblCountries[[Actual]:[Mapping]],2,FALSE)</f>
        <v>Germany</v>
      </c>
      <c r="L1292" t="s">
        <v>25</v>
      </c>
      <c r="M1292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1292">
        <v>25</v>
      </c>
    </row>
    <row r="1293" spans="2:14" ht="15" customHeight="1">
      <c r="B1293" t="s">
        <v>3297</v>
      </c>
      <c r="C1293" s="1">
        <v>41058.65185185185</v>
      </c>
      <c r="D1293" s="4" t="s">
        <v>1481</v>
      </c>
      <c r="E1293">
        <v>43000</v>
      </c>
      <c r="F1293" t="s">
        <v>22</v>
      </c>
      <c r="G1293" s="8">
        <f>tblSalaries6[[#This Row],[clean Salary (in local currency)]]*VLOOKUP(tblSalaries6[[#This Row],[Currency]],tblXrate[],2,FALSE)</f>
        <v>54627.175876639136</v>
      </c>
      <c r="H1293" t="s">
        <v>1482</v>
      </c>
      <c r="I1293" t="s">
        <v>52</v>
      </c>
      <c r="J1293" t="s">
        <v>106</v>
      </c>
      <c r="K1293" t="str">
        <f>VLOOKUP(tblSalaries6[[#This Row],[Where do you work]],tblCountries[[Actual]:[Mapping]],2,FALSE)</f>
        <v>France</v>
      </c>
      <c r="L1293" t="s">
        <v>13</v>
      </c>
      <c r="M1293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5 and 10</v>
      </c>
      <c r="N1293">
        <v>7</v>
      </c>
    </row>
    <row r="1294" spans="2:14" ht="15" customHeight="1">
      <c r="B1294" t="s">
        <v>3298</v>
      </c>
      <c r="C1294" s="1">
        <v>41058.657141203701</v>
      </c>
      <c r="D1294" s="4" t="s">
        <v>1483</v>
      </c>
      <c r="E1294">
        <v>24000</v>
      </c>
      <c r="F1294" t="s">
        <v>22</v>
      </c>
      <c r="G1294" s="8">
        <f>tblSalaries6[[#This Row],[clean Salary (in local currency)]]*VLOOKUP(tblSalaries6[[#This Row],[Currency]],tblXrate[],2,FALSE)</f>
        <v>30489.586535798586</v>
      </c>
      <c r="H1294" t="s">
        <v>488</v>
      </c>
      <c r="I1294" t="s">
        <v>488</v>
      </c>
      <c r="J1294" t="s">
        <v>1351</v>
      </c>
      <c r="K1294" t="str">
        <f>VLOOKUP(tblSalaries6[[#This Row],[Where do you work]],tblCountries[[Actual]:[Mapping]],2,FALSE)</f>
        <v>italy</v>
      </c>
      <c r="L1294" t="s">
        <v>9</v>
      </c>
      <c r="M1294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1294">
        <v>10</v>
      </c>
    </row>
    <row r="1295" spans="2:14" ht="15" customHeight="1">
      <c r="B1295" t="s">
        <v>3299</v>
      </c>
      <c r="C1295" s="1">
        <v>41058.659502314818</v>
      </c>
      <c r="D1295" s="4">
        <v>314000</v>
      </c>
      <c r="E1295">
        <v>314000</v>
      </c>
      <c r="F1295" t="s">
        <v>40</v>
      </c>
      <c r="G1295" s="8">
        <f>tblSalaries6[[#This Row],[clean Salary (in local currency)]]*VLOOKUP(tblSalaries6[[#This Row],[Currency]],tblXrate[],2,FALSE)</f>
        <v>5591.6858398569666</v>
      </c>
      <c r="H1295" t="s">
        <v>1484</v>
      </c>
      <c r="I1295" t="s">
        <v>52</v>
      </c>
      <c r="J1295" t="s">
        <v>8</v>
      </c>
      <c r="K1295" t="str">
        <f>VLOOKUP(tblSalaries6[[#This Row],[Where do you work]],tblCountries[[Actual]:[Mapping]],2,FALSE)</f>
        <v>India</v>
      </c>
      <c r="L1295" t="s">
        <v>25</v>
      </c>
      <c r="M1295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Less than 3</v>
      </c>
      <c r="N1295">
        <v>0.1</v>
      </c>
    </row>
    <row r="1296" spans="2:14" ht="15" customHeight="1">
      <c r="B1296" t="s">
        <v>3300</v>
      </c>
      <c r="C1296" s="1">
        <v>41058.66065972222</v>
      </c>
      <c r="D1296" s="4" t="s">
        <v>1485</v>
      </c>
      <c r="E1296">
        <v>82000</v>
      </c>
      <c r="F1296" t="s">
        <v>6</v>
      </c>
      <c r="G1296" s="8">
        <f>tblSalaries6[[#This Row],[clean Salary (in local currency)]]*VLOOKUP(tblSalaries6[[#This Row],[Currency]],tblXrate[],2,FALSE)</f>
        <v>82000</v>
      </c>
      <c r="H1296" t="s">
        <v>356</v>
      </c>
      <c r="I1296" t="s">
        <v>356</v>
      </c>
      <c r="J1296" t="s">
        <v>48</v>
      </c>
      <c r="K1296" t="str">
        <f>VLOOKUP(tblSalaries6[[#This Row],[Where do you work]],tblCountries[[Actual]:[Mapping]],2,FALSE)</f>
        <v>South Africa</v>
      </c>
      <c r="L1296" t="s">
        <v>9</v>
      </c>
      <c r="M1296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1296">
        <v>10</v>
      </c>
    </row>
    <row r="1297" spans="2:14" ht="15" customHeight="1">
      <c r="B1297" t="s">
        <v>3301</v>
      </c>
      <c r="C1297" s="1">
        <v>41058.66196759259</v>
      </c>
      <c r="D1297" s="4">
        <v>10000</v>
      </c>
      <c r="E1297">
        <v>10000</v>
      </c>
      <c r="F1297" t="s">
        <v>6</v>
      </c>
      <c r="G1297" s="8">
        <f>tblSalaries6[[#This Row],[clean Salary (in local currency)]]*VLOOKUP(tblSalaries6[[#This Row],[Currency]],tblXrate[],2,FALSE)</f>
        <v>10000</v>
      </c>
      <c r="H1297" t="s">
        <v>360</v>
      </c>
      <c r="I1297" t="s">
        <v>3999</v>
      </c>
      <c r="J1297" t="s">
        <v>8</v>
      </c>
      <c r="K1297" t="str">
        <f>VLOOKUP(tblSalaries6[[#This Row],[Where do you work]],tblCountries[[Actual]:[Mapping]],2,FALSE)</f>
        <v>India</v>
      </c>
      <c r="L1297" t="s">
        <v>25</v>
      </c>
      <c r="M1297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Less than 3</v>
      </c>
      <c r="N1297">
        <v>0.5</v>
      </c>
    </row>
    <row r="1298" spans="2:14" ht="15" customHeight="1">
      <c r="B1298" t="s">
        <v>3302</v>
      </c>
      <c r="C1298" s="1">
        <v>41058.672210648147</v>
      </c>
      <c r="D1298" s="4">
        <v>9000</v>
      </c>
      <c r="E1298">
        <v>9000</v>
      </c>
      <c r="F1298" t="s">
        <v>6</v>
      </c>
      <c r="G1298" s="8">
        <f>tblSalaries6[[#This Row],[clean Salary (in local currency)]]*VLOOKUP(tblSalaries6[[#This Row],[Currency]],tblXrate[],2,FALSE)</f>
        <v>9000</v>
      </c>
      <c r="H1298" t="s">
        <v>153</v>
      </c>
      <c r="I1298" t="s">
        <v>20</v>
      </c>
      <c r="J1298" t="s">
        <v>8</v>
      </c>
      <c r="K1298" t="str">
        <f>VLOOKUP(tblSalaries6[[#This Row],[Where do you work]],tblCountries[[Actual]:[Mapping]],2,FALSE)</f>
        <v>India</v>
      </c>
      <c r="L1298" t="s">
        <v>13</v>
      </c>
      <c r="M1298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Less than 3</v>
      </c>
      <c r="N1298">
        <v>0.6</v>
      </c>
    </row>
    <row r="1299" spans="2:14" ht="15" customHeight="1">
      <c r="B1299" t="s">
        <v>3303</v>
      </c>
      <c r="C1299" s="1">
        <v>41058.672685185185</v>
      </c>
      <c r="D1299" s="4">
        <v>9000</v>
      </c>
      <c r="E1299">
        <v>9000</v>
      </c>
      <c r="F1299" t="s">
        <v>6</v>
      </c>
      <c r="G1299" s="8">
        <f>tblSalaries6[[#This Row],[clean Salary (in local currency)]]*VLOOKUP(tblSalaries6[[#This Row],[Currency]],tblXrate[],2,FALSE)</f>
        <v>9000</v>
      </c>
      <c r="H1299" t="s">
        <v>153</v>
      </c>
      <c r="I1299" t="s">
        <v>20</v>
      </c>
      <c r="J1299" t="s">
        <v>8</v>
      </c>
      <c r="K1299" t="str">
        <f>VLOOKUP(tblSalaries6[[#This Row],[Where do you work]],tblCountries[[Actual]:[Mapping]],2,FALSE)</f>
        <v>India</v>
      </c>
      <c r="L1299" t="s">
        <v>9</v>
      </c>
      <c r="M1299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Less than 3</v>
      </c>
      <c r="N1299">
        <v>1</v>
      </c>
    </row>
    <row r="1300" spans="2:14" ht="15" customHeight="1">
      <c r="B1300" t="s">
        <v>3304</v>
      </c>
      <c r="C1300" s="1">
        <v>41058.679849537039</v>
      </c>
      <c r="D1300" s="4" t="s">
        <v>1486</v>
      </c>
      <c r="E1300">
        <v>660000</v>
      </c>
      <c r="F1300" t="s">
        <v>40</v>
      </c>
      <c r="G1300" s="8">
        <f>tblSalaries6[[#This Row],[clean Salary (in local currency)]]*VLOOKUP(tblSalaries6[[#This Row],[Currency]],tblXrate[],2,FALSE)</f>
        <v>11753.225013712095</v>
      </c>
      <c r="H1300" t="s">
        <v>1487</v>
      </c>
      <c r="I1300" t="s">
        <v>52</v>
      </c>
      <c r="J1300" t="s">
        <v>8</v>
      </c>
      <c r="K1300" t="str">
        <f>VLOOKUP(tblSalaries6[[#This Row],[Where do you work]],tblCountries[[Actual]:[Mapping]],2,FALSE)</f>
        <v>India</v>
      </c>
      <c r="L1300" t="s">
        <v>13</v>
      </c>
      <c r="M1300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5 and 10</v>
      </c>
      <c r="N1300">
        <v>7</v>
      </c>
    </row>
    <row r="1301" spans="2:14" ht="15" customHeight="1">
      <c r="B1301" t="s">
        <v>3305</v>
      </c>
      <c r="C1301" s="1">
        <v>41058.684895833336</v>
      </c>
      <c r="D1301" s="4" t="s">
        <v>1488</v>
      </c>
      <c r="E1301">
        <v>204000</v>
      </c>
      <c r="F1301" t="s">
        <v>40</v>
      </c>
      <c r="G1301" s="8">
        <f>tblSalaries6[[#This Row],[clean Salary (in local currency)]]*VLOOKUP(tblSalaries6[[#This Row],[Currency]],tblXrate[],2,FALSE)</f>
        <v>3632.815004238284</v>
      </c>
      <c r="H1301" t="s">
        <v>1489</v>
      </c>
      <c r="I1301" t="s">
        <v>3999</v>
      </c>
      <c r="J1301" t="s">
        <v>8</v>
      </c>
      <c r="K1301" t="str">
        <f>VLOOKUP(tblSalaries6[[#This Row],[Where do you work]],tblCountries[[Actual]:[Mapping]],2,FALSE)</f>
        <v>India</v>
      </c>
      <c r="L1301" t="s">
        <v>13</v>
      </c>
      <c r="M1301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Less than 3</v>
      </c>
      <c r="N1301">
        <v>2</v>
      </c>
    </row>
    <row r="1302" spans="2:14" ht="15" customHeight="1">
      <c r="B1302" t="s">
        <v>3306</v>
      </c>
      <c r="C1302" s="1">
        <v>41058.688263888886</v>
      </c>
      <c r="D1302" s="4">
        <v>75000</v>
      </c>
      <c r="E1302">
        <v>75000</v>
      </c>
      <c r="F1302" t="s">
        <v>22</v>
      </c>
      <c r="G1302" s="8">
        <f>tblSalaries6[[#This Row],[clean Salary (in local currency)]]*VLOOKUP(tblSalaries6[[#This Row],[Currency]],tblXrate[],2,FALSE)</f>
        <v>95279.957924370581</v>
      </c>
      <c r="H1302" t="s">
        <v>14</v>
      </c>
      <c r="I1302" t="s">
        <v>20</v>
      </c>
      <c r="J1302" t="s">
        <v>628</v>
      </c>
      <c r="K1302" t="str">
        <f>VLOOKUP(tblSalaries6[[#This Row],[Where do you work]],tblCountries[[Actual]:[Mapping]],2,FALSE)</f>
        <v>Netherlands</v>
      </c>
      <c r="L1302" t="s">
        <v>13</v>
      </c>
      <c r="M1302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1302">
        <v>16</v>
      </c>
    </row>
    <row r="1303" spans="2:14" ht="15" customHeight="1">
      <c r="B1303" t="s">
        <v>3307</v>
      </c>
      <c r="C1303" s="1">
        <v>41058.693877314814</v>
      </c>
      <c r="D1303" s="4" t="s">
        <v>1249</v>
      </c>
      <c r="E1303">
        <v>45000</v>
      </c>
      <c r="F1303" t="s">
        <v>69</v>
      </c>
      <c r="G1303" s="8">
        <f>tblSalaries6[[#This Row],[clean Salary (in local currency)]]*VLOOKUP(tblSalaries6[[#This Row],[Currency]],tblXrate[],2,FALSE)</f>
        <v>70928.022243027779</v>
      </c>
      <c r="H1303" t="s">
        <v>76</v>
      </c>
      <c r="I1303" t="s">
        <v>356</v>
      </c>
      <c r="J1303" t="s">
        <v>71</v>
      </c>
      <c r="K1303" t="str">
        <f>VLOOKUP(tblSalaries6[[#This Row],[Where do you work]],tblCountries[[Actual]:[Mapping]],2,FALSE)</f>
        <v>UK</v>
      </c>
      <c r="L1303" t="s">
        <v>18</v>
      </c>
      <c r="M1303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3 and 5</v>
      </c>
      <c r="N1303">
        <v>4</v>
      </c>
    </row>
    <row r="1304" spans="2:14" ht="15" customHeight="1">
      <c r="B1304" t="s">
        <v>3308</v>
      </c>
      <c r="C1304" s="1">
        <v>41058.6953587963</v>
      </c>
      <c r="D1304" s="4" t="s">
        <v>1490</v>
      </c>
      <c r="E1304">
        <v>41000</v>
      </c>
      <c r="F1304" t="s">
        <v>22</v>
      </c>
      <c r="G1304" s="8">
        <f>tblSalaries6[[#This Row],[clean Salary (in local currency)]]*VLOOKUP(tblSalaries6[[#This Row],[Currency]],tblXrate[],2,FALSE)</f>
        <v>52086.37699865592</v>
      </c>
      <c r="H1304" t="s">
        <v>522</v>
      </c>
      <c r="I1304" t="s">
        <v>279</v>
      </c>
      <c r="J1304" t="s">
        <v>608</v>
      </c>
      <c r="K1304" t="str">
        <f>VLOOKUP(tblSalaries6[[#This Row],[Where do you work]],tblCountries[[Actual]:[Mapping]],2,FALSE)</f>
        <v>Spain</v>
      </c>
      <c r="L1304" t="s">
        <v>9</v>
      </c>
      <c r="M1304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1304">
        <v>12</v>
      </c>
    </row>
    <row r="1305" spans="2:14" ht="15" customHeight="1">
      <c r="B1305" t="s">
        <v>3309</v>
      </c>
      <c r="C1305" s="1">
        <v>41058.701203703706</v>
      </c>
      <c r="D1305" s="4">
        <v>275000</v>
      </c>
      <c r="E1305">
        <v>275000</v>
      </c>
      <c r="F1305" t="s">
        <v>40</v>
      </c>
      <c r="G1305" s="8">
        <f>tblSalaries6[[#This Row],[clean Salary (in local currency)]]*VLOOKUP(tblSalaries6[[#This Row],[Currency]],tblXrate[],2,FALSE)</f>
        <v>4897.177089046706</v>
      </c>
      <c r="H1305" t="s">
        <v>1491</v>
      </c>
      <c r="I1305" t="s">
        <v>52</v>
      </c>
      <c r="J1305" t="s">
        <v>8</v>
      </c>
      <c r="K1305" t="str">
        <f>VLOOKUP(tblSalaries6[[#This Row],[Where do you work]],tblCountries[[Actual]:[Mapping]],2,FALSE)</f>
        <v>India</v>
      </c>
      <c r="L1305" t="s">
        <v>13</v>
      </c>
      <c r="M1305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3 and 5</v>
      </c>
      <c r="N1305">
        <v>4</v>
      </c>
    </row>
    <row r="1306" spans="2:14" ht="15" customHeight="1">
      <c r="B1306" t="s">
        <v>3310</v>
      </c>
      <c r="C1306" s="1">
        <v>41058.705358796295</v>
      </c>
      <c r="D1306" s="4">
        <v>80000</v>
      </c>
      <c r="E1306">
        <v>80000</v>
      </c>
      <c r="F1306" t="s">
        <v>670</v>
      </c>
      <c r="G1306" s="8">
        <f>tblSalaries6[[#This Row],[clean Salary (in local currency)]]*VLOOKUP(tblSalaries6[[#This Row],[Currency]],tblXrate[],2,FALSE)</f>
        <v>63807.047488395103</v>
      </c>
      <c r="H1306" t="s">
        <v>932</v>
      </c>
      <c r="I1306" t="s">
        <v>310</v>
      </c>
      <c r="J1306" t="s">
        <v>1492</v>
      </c>
      <c r="K1306" t="str">
        <f>VLOOKUP(tblSalaries6[[#This Row],[Where do you work]],tblCountries[[Actual]:[Mapping]],2,FALSE)</f>
        <v>New Zealand</v>
      </c>
      <c r="L1306" t="s">
        <v>13</v>
      </c>
      <c r="M1306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1306">
        <v>15</v>
      </c>
    </row>
    <row r="1307" spans="2:14" ht="15" customHeight="1">
      <c r="B1307" t="s">
        <v>3311</v>
      </c>
      <c r="C1307" s="1">
        <v>41058.712164351855</v>
      </c>
      <c r="D1307" s="4">
        <v>24000</v>
      </c>
      <c r="E1307">
        <v>24000</v>
      </c>
      <c r="F1307" t="s">
        <v>6</v>
      </c>
      <c r="G1307" s="8">
        <f>tblSalaries6[[#This Row],[clean Salary (in local currency)]]*VLOOKUP(tblSalaries6[[#This Row],[Currency]],tblXrate[],2,FALSE)</f>
        <v>24000</v>
      </c>
      <c r="H1307" t="s">
        <v>1493</v>
      </c>
      <c r="I1307" t="s">
        <v>52</v>
      </c>
      <c r="J1307" t="s">
        <v>1494</v>
      </c>
      <c r="K1307" t="str">
        <f>VLOOKUP(tblSalaries6[[#This Row],[Where do you work]],tblCountries[[Actual]:[Mapping]],2,FALSE)</f>
        <v>Saudi Arabia</v>
      </c>
      <c r="L1307" t="s">
        <v>9</v>
      </c>
      <c r="M1307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5 and 10</v>
      </c>
      <c r="N1307">
        <v>5</v>
      </c>
    </row>
    <row r="1308" spans="2:14" ht="15" customHeight="1">
      <c r="B1308" t="s">
        <v>3312</v>
      </c>
      <c r="C1308" s="1">
        <v>41058.714606481481</v>
      </c>
      <c r="D1308" s="4" t="s">
        <v>1495</v>
      </c>
      <c r="E1308">
        <v>60000</v>
      </c>
      <c r="F1308" t="s">
        <v>6</v>
      </c>
      <c r="G1308" s="8">
        <f>tblSalaries6[[#This Row],[clean Salary (in local currency)]]*VLOOKUP(tblSalaries6[[#This Row],[Currency]],tblXrate[],2,FALSE)</f>
        <v>60000</v>
      </c>
      <c r="H1308" t="s">
        <v>1496</v>
      </c>
      <c r="I1308" t="s">
        <v>52</v>
      </c>
      <c r="J1308" t="s">
        <v>1497</v>
      </c>
      <c r="K1308" t="str">
        <f>VLOOKUP(tblSalaries6[[#This Row],[Where do you work]],tblCountries[[Actual]:[Mapping]],2,FALSE)</f>
        <v>CEE</v>
      </c>
      <c r="L1308" t="s">
        <v>13</v>
      </c>
      <c r="M1308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1308">
        <v>20</v>
      </c>
    </row>
    <row r="1309" spans="2:14" ht="15" customHeight="1">
      <c r="B1309" t="s">
        <v>3313</v>
      </c>
      <c r="C1309" s="1">
        <v>41058.715185185189</v>
      </c>
      <c r="D1309" s="4">
        <v>300000</v>
      </c>
      <c r="E1309">
        <v>300000</v>
      </c>
      <c r="F1309" t="s">
        <v>40</v>
      </c>
      <c r="G1309" s="8">
        <f>tblSalaries6[[#This Row],[clean Salary (in local currency)]]*VLOOKUP(tblSalaries6[[#This Row],[Currency]],tblXrate[],2,FALSE)</f>
        <v>5342.3750062327708</v>
      </c>
      <c r="H1309" t="s">
        <v>1498</v>
      </c>
      <c r="I1309" t="s">
        <v>20</v>
      </c>
      <c r="J1309" t="s">
        <v>8</v>
      </c>
      <c r="K1309" t="str">
        <f>VLOOKUP(tblSalaries6[[#This Row],[Where do you work]],tblCountries[[Actual]:[Mapping]],2,FALSE)</f>
        <v>India</v>
      </c>
      <c r="L1309" t="s">
        <v>13</v>
      </c>
      <c r="M1309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Less than 3</v>
      </c>
      <c r="N1309">
        <v>3</v>
      </c>
    </row>
    <row r="1310" spans="2:14" ht="15" customHeight="1">
      <c r="B1310" t="s">
        <v>3314</v>
      </c>
      <c r="C1310" s="1">
        <v>41058.719675925924</v>
      </c>
      <c r="D1310" s="4">
        <v>500000</v>
      </c>
      <c r="E1310">
        <v>500000</v>
      </c>
      <c r="F1310" t="s">
        <v>40</v>
      </c>
      <c r="G1310" s="8">
        <f>tblSalaries6[[#This Row],[clean Salary (in local currency)]]*VLOOKUP(tblSalaries6[[#This Row],[Currency]],tblXrate[],2,FALSE)</f>
        <v>8903.9583437212841</v>
      </c>
      <c r="H1310" t="s">
        <v>1499</v>
      </c>
      <c r="I1310" t="s">
        <v>52</v>
      </c>
      <c r="J1310" t="s">
        <v>8</v>
      </c>
      <c r="K1310" t="str">
        <f>VLOOKUP(tblSalaries6[[#This Row],[Where do you work]],tblCountries[[Actual]:[Mapping]],2,FALSE)</f>
        <v>India</v>
      </c>
      <c r="L1310" t="s">
        <v>18</v>
      </c>
      <c r="M1310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5 and 10</v>
      </c>
      <c r="N1310">
        <v>5</v>
      </c>
    </row>
    <row r="1311" spans="2:14" ht="15" customHeight="1">
      <c r="B1311" t="s">
        <v>3315</v>
      </c>
      <c r="C1311" s="1">
        <v>41058.720289351855</v>
      </c>
      <c r="D1311" s="4" t="s">
        <v>1382</v>
      </c>
      <c r="E1311">
        <v>26000</v>
      </c>
      <c r="F1311" t="s">
        <v>69</v>
      </c>
      <c r="G1311" s="8">
        <f>tblSalaries6[[#This Row],[clean Salary (in local currency)]]*VLOOKUP(tblSalaries6[[#This Row],[Currency]],tblXrate[],2,FALSE)</f>
        <v>40980.635073749385</v>
      </c>
      <c r="H1311" t="s">
        <v>1500</v>
      </c>
      <c r="I1311" t="s">
        <v>20</v>
      </c>
      <c r="J1311" t="s">
        <v>71</v>
      </c>
      <c r="K1311" t="str">
        <f>VLOOKUP(tblSalaries6[[#This Row],[Where do you work]],tblCountries[[Actual]:[Mapping]],2,FALSE)</f>
        <v>UK</v>
      </c>
      <c r="L1311" t="s">
        <v>9</v>
      </c>
      <c r="M1311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Less than 3</v>
      </c>
      <c r="N1311">
        <v>2</v>
      </c>
    </row>
    <row r="1312" spans="2:14" ht="15" customHeight="1">
      <c r="B1312" t="s">
        <v>3316</v>
      </c>
      <c r="C1312" s="1">
        <v>41058.720671296294</v>
      </c>
      <c r="D1312" s="4" t="s">
        <v>1501</v>
      </c>
      <c r="E1312">
        <v>600000</v>
      </c>
      <c r="F1312" t="s">
        <v>40</v>
      </c>
      <c r="G1312" s="8">
        <f>tblSalaries6[[#This Row],[clean Salary (in local currency)]]*VLOOKUP(tblSalaries6[[#This Row],[Currency]],tblXrate[],2,FALSE)</f>
        <v>10684.750012465542</v>
      </c>
      <c r="H1312" t="s">
        <v>1022</v>
      </c>
      <c r="I1312" t="s">
        <v>52</v>
      </c>
      <c r="J1312" t="s">
        <v>8</v>
      </c>
      <c r="K1312" t="str">
        <f>VLOOKUP(tblSalaries6[[#This Row],[Where do you work]],tblCountries[[Actual]:[Mapping]],2,FALSE)</f>
        <v>India</v>
      </c>
      <c r="L1312" t="s">
        <v>25</v>
      </c>
      <c r="M1312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5 and 10</v>
      </c>
      <c r="N1312">
        <v>7</v>
      </c>
    </row>
    <row r="1313" spans="2:14" ht="15" customHeight="1">
      <c r="B1313" t="s">
        <v>3317</v>
      </c>
      <c r="C1313" s="1">
        <v>41058.729664351849</v>
      </c>
      <c r="D1313" s="4">
        <v>1200000</v>
      </c>
      <c r="E1313">
        <v>1200000</v>
      </c>
      <c r="F1313" t="s">
        <v>40</v>
      </c>
      <c r="G1313" s="8">
        <f>tblSalaries6[[#This Row],[clean Salary (in local currency)]]*VLOOKUP(tblSalaries6[[#This Row],[Currency]],tblXrate[],2,FALSE)</f>
        <v>21369.500024931083</v>
      </c>
      <c r="H1313" t="s">
        <v>356</v>
      </c>
      <c r="I1313" t="s">
        <v>356</v>
      </c>
      <c r="J1313" t="s">
        <v>8</v>
      </c>
      <c r="K1313" t="str">
        <f>VLOOKUP(tblSalaries6[[#This Row],[Where do you work]],tblCountries[[Actual]:[Mapping]],2,FALSE)</f>
        <v>India</v>
      </c>
      <c r="L1313" t="s">
        <v>18</v>
      </c>
      <c r="M1313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1313">
        <v>21</v>
      </c>
    </row>
    <row r="1314" spans="2:14" ht="15" customHeight="1">
      <c r="B1314" t="s">
        <v>3318</v>
      </c>
      <c r="C1314" s="1">
        <v>41058.733483796299</v>
      </c>
      <c r="D1314" s="4">
        <v>18000</v>
      </c>
      <c r="E1314">
        <v>18000</v>
      </c>
      <c r="F1314" t="s">
        <v>6</v>
      </c>
      <c r="G1314" s="8">
        <f>tblSalaries6[[#This Row],[clean Salary (in local currency)]]*VLOOKUP(tblSalaries6[[#This Row],[Currency]],tblXrate[],2,FALSE)</f>
        <v>18000</v>
      </c>
      <c r="H1314" t="s">
        <v>1502</v>
      </c>
      <c r="I1314" t="s">
        <v>52</v>
      </c>
      <c r="J1314" t="s">
        <v>1503</v>
      </c>
      <c r="K1314" t="str">
        <f>VLOOKUP(tblSalaries6[[#This Row],[Where do you work]],tblCountries[[Actual]:[Mapping]],2,FALSE)</f>
        <v>Ghana</v>
      </c>
      <c r="L1314" t="s">
        <v>9</v>
      </c>
      <c r="M1314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1314">
        <v>12</v>
      </c>
    </row>
    <row r="1315" spans="2:14" ht="15" customHeight="1">
      <c r="B1315" t="s">
        <v>3319</v>
      </c>
      <c r="C1315" s="1">
        <v>41058.73605324074</v>
      </c>
      <c r="D1315" s="4" t="s">
        <v>1504</v>
      </c>
      <c r="E1315">
        <v>41000</v>
      </c>
      <c r="F1315" t="s">
        <v>6</v>
      </c>
      <c r="G1315" s="8">
        <f>tblSalaries6[[#This Row],[clean Salary (in local currency)]]*VLOOKUP(tblSalaries6[[#This Row],[Currency]],tblXrate[],2,FALSE)</f>
        <v>41000</v>
      </c>
      <c r="H1315" t="s">
        <v>1505</v>
      </c>
      <c r="I1315" t="s">
        <v>52</v>
      </c>
      <c r="J1315" t="s">
        <v>416</v>
      </c>
      <c r="K1315" t="str">
        <f>VLOOKUP(tblSalaries6[[#This Row],[Where do you work]],tblCountries[[Actual]:[Mapping]],2,FALSE)</f>
        <v>Israel</v>
      </c>
      <c r="L1315" t="s">
        <v>18</v>
      </c>
      <c r="M1315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3 and 5</v>
      </c>
      <c r="N1315">
        <v>4</v>
      </c>
    </row>
    <row r="1316" spans="2:14" ht="15" customHeight="1">
      <c r="B1316" t="s">
        <v>3320</v>
      </c>
      <c r="C1316" s="1">
        <v>41058.740266203706</v>
      </c>
      <c r="D1316" s="4" t="s">
        <v>1506</v>
      </c>
      <c r="E1316">
        <v>1600000</v>
      </c>
      <c r="F1316" t="s">
        <v>40</v>
      </c>
      <c r="G1316" s="8">
        <f>tblSalaries6[[#This Row],[clean Salary (in local currency)]]*VLOOKUP(tblSalaries6[[#This Row],[Currency]],tblXrate[],2,FALSE)</f>
        <v>28492.66669990811</v>
      </c>
      <c r="H1316" t="s">
        <v>1507</v>
      </c>
      <c r="I1316" t="s">
        <v>20</v>
      </c>
      <c r="J1316" t="s">
        <v>8</v>
      </c>
      <c r="K1316" t="str">
        <f>VLOOKUP(tblSalaries6[[#This Row],[Where do you work]],tblCountries[[Actual]:[Mapping]],2,FALSE)</f>
        <v>India</v>
      </c>
      <c r="L1316" t="s">
        <v>18</v>
      </c>
      <c r="M1316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3 and 5</v>
      </c>
      <c r="N1316">
        <v>4</v>
      </c>
    </row>
    <row r="1317" spans="2:14" ht="15" customHeight="1">
      <c r="B1317" t="s">
        <v>3321</v>
      </c>
      <c r="C1317" s="1">
        <v>41058.741712962961</v>
      </c>
      <c r="D1317" s="4">
        <v>49500</v>
      </c>
      <c r="E1317">
        <v>49500</v>
      </c>
      <c r="F1317" t="s">
        <v>6</v>
      </c>
      <c r="G1317" s="8">
        <f>tblSalaries6[[#This Row],[clean Salary (in local currency)]]*VLOOKUP(tblSalaries6[[#This Row],[Currency]],tblXrate[],2,FALSE)</f>
        <v>49500</v>
      </c>
      <c r="H1317" t="s">
        <v>118</v>
      </c>
      <c r="I1317" t="s">
        <v>20</v>
      </c>
      <c r="J1317" t="s">
        <v>15</v>
      </c>
      <c r="K1317" t="str">
        <f>VLOOKUP(tblSalaries6[[#This Row],[Where do you work]],tblCountries[[Actual]:[Mapping]],2,FALSE)</f>
        <v>USA</v>
      </c>
      <c r="L1317" t="s">
        <v>9</v>
      </c>
      <c r="M1317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3 and 5</v>
      </c>
      <c r="N1317">
        <v>4.5</v>
      </c>
    </row>
    <row r="1318" spans="2:14" ht="15" customHeight="1">
      <c r="B1318" t="s">
        <v>3322</v>
      </c>
      <c r="C1318" s="1">
        <v>41058.750219907408</v>
      </c>
      <c r="D1318" s="4">
        <v>6600</v>
      </c>
      <c r="E1318">
        <v>6600</v>
      </c>
      <c r="F1318" t="s">
        <v>6</v>
      </c>
      <c r="G1318" s="8">
        <f>tblSalaries6[[#This Row],[clean Salary (in local currency)]]*VLOOKUP(tblSalaries6[[#This Row],[Currency]],tblXrate[],2,FALSE)</f>
        <v>6600</v>
      </c>
      <c r="H1318" t="s">
        <v>1508</v>
      </c>
      <c r="I1318" t="s">
        <v>3999</v>
      </c>
      <c r="J1318" t="s">
        <v>8</v>
      </c>
      <c r="K1318" t="str">
        <f>VLOOKUP(tblSalaries6[[#This Row],[Where do you work]],tblCountries[[Actual]:[Mapping]],2,FALSE)</f>
        <v>India</v>
      </c>
      <c r="L1318" t="s">
        <v>18</v>
      </c>
      <c r="M1318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5 and 10</v>
      </c>
      <c r="N1318">
        <v>6.4</v>
      </c>
    </row>
    <row r="1319" spans="2:14" ht="15" customHeight="1">
      <c r="B1319" t="s">
        <v>3323</v>
      </c>
      <c r="C1319" s="1">
        <v>41058.754050925927</v>
      </c>
      <c r="D1319" s="4" t="s">
        <v>1509</v>
      </c>
      <c r="E1319">
        <v>70000</v>
      </c>
      <c r="F1319" t="s">
        <v>69</v>
      </c>
      <c r="G1319" s="8">
        <f>tblSalaries6[[#This Row],[clean Salary (in local currency)]]*VLOOKUP(tblSalaries6[[#This Row],[Currency]],tblXrate[],2,FALSE)</f>
        <v>110332.47904470989</v>
      </c>
      <c r="H1319" t="s">
        <v>356</v>
      </c>
      <c r="I1319" t="s">
        <v>356</v>
      </c>
      <c r="J1319" t="s">
        <v>71</v>
      </c>
      <c r="K1319" t="str">
        <f>VLOOKUP(tblSalaries6[[#This Row],[Where do you work]],tblCountries[[Actual]:[Mapping]],2,FALSE)</f>
        <v>UK</v>
      </c>
      <c r="L1319" t="s">
        <v>9</v>
      </c>
      <c r="M1319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1319">
        <v>15</v>
      </c>
    </row>
    <row r="1320" spans="2:14" ht="15" customHeight="1">
      <c r="B1320" t="s">
        <v>3324</v>
      </c>
      <c r="C1320" s="1">
        <v>41058.760277777779</v>
      </c>
      <c r="D1320" s="4" t="s">
        <v>137</v>
      </c>
      <c r="E1320">
        <v>30000</v>
      </c>
      <c r="F1320" t="s">
        <v>69</v>
      </c>
      <c r="G1320" s="8">
        <f>tblSalaries6[[#This Row],[clean Salary (in local currency)]]*VLOOKUP(tblSalaries6[[#This Row],[Currency]],tblXrate[],2,FALSE)</f>
        <v>47285.348162018527</v>
      </c>
      <c r="H1320" t="s">
        <v>185</v>
      </c>
      <c r="I1320" t="s">
        <v>20</v>
      </c>
      <c r="J1320" t="s">
        <v>71</v>
      </c>
      <c r="K1320" t="str">
        <f>VLOOKUP(tblSalaries6[[#This Row],[Where do you work]],tblCountries[[Actual]:[Mapping]],2,FALSE)</f>
        <v>UK</v>
      </c>
      <c r="L1320" t="s">
        <v>13</v>
      </c>
      <c r="M1320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5 and 10</v>
      </c>
      <c r="N1320">
        <v>6</v>
      </c>
    </row>
    <row r="1321" spans="2:14" ht="15" customHeight="1">
      <c r="B1321" t="s">
        <v>3325</v>
      </c>
      <c r="C1321" s="1">
        <v>41058.760335648149</v>
      </c>
      <c r="D1321" s="4" t="s">
        <v>1510</v>
      </c>
      <c r="E1321">
        <v>5300</v>
      </c>
      <c r="F1321" t="s">
        <v>6</v>
      </c>
      <c r="G1321" s="8">
        <f>tblSalaries6[[#This Row],[clean Salary (in local currency)]]*VLOOKUP(tblSalaries6[[#This Row],[Currency]],tblXrate[],2,FALSE)</f>
        <v>5300</v>
      </c>
      <c r="H1321" t="s">
        <v>1511</v>
      </c>
      <c r="I1321" t="s">
        <v>52</v>
      </c>
      <c r="J1321" t="s">
        <v>17</v>
      </c>
      <c r="K1321" t="str">
        <f>VLOOKUP(tblSalaries6[[#This Row],[Where do you work]],tblCountries[[Actual]:[Mapping]],2,FALSE)</f>
        <v>Pakistan</v>
      </c>
      <c r="L1321" t="s">
        <v>9</v>
      </c>
      <c r="M1321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5 and 10</v>
      </c>
      <c r="N1321">
        <v>5</v>
      </c>
    </row>
    <row r="1322" spans="2:14" ht="15" customHeight="1">
      <c r="B1322" t="s">
        <v>3326</v>
      </c>
      <c r="C1322" s="1">
        <v>41058.764733796299</v>
      </c>
      <c r="D1322" s="4">
        <v>34500</v>
      </c>
      <c r="E1322">
        <v>34500</v>
      </c>
      <c r="F1322" t="s">
        <v>22</v>
      </c>
      <c r="G1322" s="8">
        <f>tblSalaries6[[#This Row],[clean Salary (in local currency)]]*VLOOKUP(tblSalaries6[[#This Row],[Currency]],tblXrate[],2,FALSE)</f>
        <v>43828.780645210471</v>
      </c>
      <c r="H1322" t="s">
        <v>20</v>
      </c>
      <c r="I1322" t="s">
        <v>20</v>
      </c>
      <c r="J1322" t="s">
        <v>628</v>
      </c>
      <c r="K1322" t="str">
        <f>VLOOKUP(tblSalaries6[[#This Row],[Where do you work]],tblCountries[[Actual]:[Mapping]],2,FALSE)</f>
        <v>Netherlands</v>
      </c>
      <c r="L1322" t="s">
        <v>9</v>
      </c>
      <c r="M1322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1322">
        <v>15</v>
      </c>
    </row>
    <row r="1323" spans="2:14" ht="15" customHeight="1">
      <c r="B1323" t="s">
        <v>3327</v>
      </c>
      <c r="C1323" s="1">
        <v>41058.773009259261</v>
      </c>
      <c r="D1323" s="4">
        <v>80000</v>
      </c>
      <c r="E1323">
        <v>80000</v>
      </c>
      <c r="F1323" t="s">
        <v>6</v>
      </c>
      <c r="G1323" s="8">
        <f>tblSalaries6[[#This Row],[clean Salary (in local currency)]]*VLOOKUP(tblSalaries6[[#This Row],[Currency]],tblXrate[],2,FALSE)</f>
        <v>80000</v>
      </c>
      <c r="H1323" t="s">
        <v>1252</v>
      </c>
      <c r="I1323" t="s">
        <v>20</v>
      </c>
      <c r="J1323" t="s">
        <v>15</v>
      </c>
      <c r="K1323" t="str">
        <f>VLOOKUP(tblSalaries6[[#This Row],[Where do you work]],tblCountries[[Actual]:[Mapping]],2,FALSE)</f>
        <v>USA</v>
      </c>
      <c r="L1323" t="s">
        <v>25</v>
      </c>
      <c r="M1323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1323">
        <v>14</v>
      </c>
    </row>
    <row r="1324" spans="2:14" ht="15" customHeight="1">
      <c r="B1324" t="s">
        <v>3328</v>
      </c>
      <c r="C1324" s="1">
        <v>41058.774421296293</v>
      </c>
      <c r="D1324" s="4" t="s">
        <v>1512</v>
      </c>
      <c r="E1324">
        <v>9067</v>
      </c>
      <c r="F1324" t="s">
        <v>22</v>
      </c>
      <c r="G1324" s="8">
        <f>tblSalaries6[[#This Row],[clean Salary (in local currency)]]*VLOOKUP(tblSalaries6[[#This Row],[Currency]],tblXrate[],2,FALSE)</f>
        <v>11518.711713336908</v>
      </c>
      <c r="H1324" t="s">
        <v>1513</v>
      </c>
      <c r="I1324" t="s">
        <v>20</v>
      </c>
      <c r="J1324" t="s">
        <v>38</v>
      </c>
      <c r="K1324" t="str">
        <f>VLOOKUP(tblSalaries6[[#This Row],[Where do you work]],tblCountries[[Actual]:[Mapping]],2,FALSE)</f>
        <v>Hungary</v>
      </c>
      <c r="L1324" t="s">
        <v>18</v>
      </c>
      <c r="M1324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Less than 3</v>
      </c>
      <c r="N1324">
        <v>3</v>
      </c>
    </row>
    <row r="1325" spans="2:14" ht="15" customHeight="1">
      <c r="B1325" t="s">
        <v>3329</v>
      </c>
      <c r="C1325" s="1">
        <v>41058.774664351855</v>
      </c>
      <c r="D1325" s="4" t="s">
        <v>1514</v>
      </c>
      <c r="E1325">
        <v>150000</v>
      </c>
      <c r="F1325" t="s">
        <v>82</v>
      </c>
      <c r="G1325" s="8">
        <f>tblSalaries6[[#This Row],[clean Salary (in local currency)]]*VLOOKUP(tblSalaries6[[#This Row],[Currency]],tblXrate[],2,FALSE)</f>
        <v>152986.44846039536</v>
      </c>
      <c r="H1325" t="s">
        <v>1515</v>
      </c>
      <c r="I1325" t="s">
        <v>20</v>
      </c>
      <c r="J1325" t="s">
        <v>84</v>
      </c>
      <c r="K1325" t="str">
        <f>VLOOKUP(tblSalaries6[[#This Row],[Where do you work]],tblCountries[[Actual]:[Mapping]],2,FALSE)</f>
        <v>Australia</v>
      </c>
      <c r="L1325" t="s">
        <v>25</v>
      </c>
      <c r="M1325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5 and 10</v>
      </c>
      <c r="N1325">
        <v>5.5</v>
      </c>
    </row>
    <row r="1326" spans="2:14" ht="15" customHeight="1">
      <c r="B1326" t="s">
        <v>3330</v>
      </c>
      <c r="C1326" s="1">
        <v>41058.776979166665</v>
      </c>
      <c r="D1326" s="4">
        <v>125000</v>
      </c>
      <c r="E1326">
        <v>125000</v>
      </c>
      <c r="F1326" t="s">
        <v>6</v>
      </c>
      <c r="G1326" s="8">
        <f>tblSalaries6[[#This Row],[clean Salary (in local currency)]]*VLOOKUP(tblSalaries6[[#This Row],[Currency]],tblXrate[],2,FALSE)</f>
        <v>125000</v>
      </c>
      <c r="H1326" t="s">
        <v>1516</v>
      </c>
      <c r="I1326" t="s">
        <v>52</v>
      </c>
      <c r="J1326" t="s">
        <v>15</v>
      </c>
      <c r="K1326" t="str">
        <f>VLOOKUP(tblSalaries6[[#This Row],[Where do you work]],tblCountries[[Actual]:[Mapping]],2,FALSE)</f>
        <v>USA</v>
      </c>
      <c r="L1326" t="s">
        <v>9</v>
      </c>
      <c r="M1326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Less than 3</v>
      </c>
      <c r="N1326">
        <v>2</v>
      </c>
    </row>
    <row r="1327" spans="2:14" ht="15" customHeight="1">
      <c r="B1327" t="s">
        <v>3331</v>
      </c>
      <c r="C1327" s="1">
        <v>41058.788402777776</v>
      </c>
      <c r="D1327" s="4">
        <v>100000</v>
      </c>
      <c r="E1327">
        <v>100000</v>
      </c>
      <c r="F1327" t="s">
        <v>82</v>
      </c>
      <c r="G1327" s="8">
        <f>tblSalaries6[[#This Row],[clean Salary (in local currency)]]*VLOOKUP(tblSalaries6[[#This Row],[Currency]],tblXrate[],2,FALSE)</f>
        <v>101990.96564026357</v>
      </c>
      <c r="H1327" t="s">
        <v>1517</v>
      </c>
      <c r="I1327" t="s">
        <v>356</v>
      </c>
      <c r="J1327" t="s">
        <v>84</v>
      </c>
      <c r="K1327" t="str">
        <f>VLOOKUP(tblSalaries6[[#This Row],[Where do you work]],tblCountries[[Actual]:[Mapping]],2,FALSE)</f>
        <v>Australia</v>
      </c>
      <c r="L1327" t="s">
        <v>25</v>
      </c>
      <c r="M1327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1327">
        <v>30</v>
      </c>
    </row>
    <row r="1328" spans="2:14" ht="15" customHeight="1">
      <c r="B1328" t="s">
        <v>3332</v>
      </c>
      <c r="C1328" s="1">
        <v>41058.788425925923</v>
      </c>
      <c r="D1328" s="4">
        <v>105000</v>
      </c>
      <c r="E1328">
        <v>105000</v>
      </c>
      <c r="F1328" t="s">
        <v>6</v>
      </c>
      <c r="G1328" s="8">
        <f>tblSalaries6[[#This Row],[clean Salary (in local currency)]]*VLOOKUP(tblSalaries6[[#This Row],[Currency]],tblXrate[],2,FALSE)</f>
        <v>105000</v>
      </c>
      <c r="H1328" t="s">
        <v>1518</v>
      </c>
      <c r="I1328" t="s">
        <v>4001</v>
      </c>
      <c r="J1328" t="s">
        <v>15</v>
      </c>
      <c r="K1328" t="str">
        <f>VLOOKUP(tblSalaries6[[#This Row],[Where do you work]],tblCountries[[Actual]:[Mapping]],2,FALSE)</f>
        <v>USA</v>
      </c>
      <c r="L1328" t="s">
        <v>25</v>
      </c>
      <c r="M1328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1328">
        <v>15</v>
      </c>
    </row>
    <row r="1329" spans="2:14" ht="15" customHeight="1">
      <c r="B1329" t="s">
        <v>3333</v>
      </c>
      <c r="C1329" s="1">
        <v>41058.79241898148</v>
      </c>
      <c r="D1329" s="4">
        <v>40000</v>
      </c>
      <c r="E1329">
        <v>40000</v>
      </c>
      <c r="F1329" t="s">
        <v>22</v>
      </c>
      <c r="G1329" s="8">
        <f>tblSalaries6[[#This Row],[clean Salary (in local currency)]]*VLOOKUP(tblSalaries6[[#This Row],[Currency]],tblXrate[],2,FALSE)</f>
        <v>50815.977559664309</v>
      </c>
      <c r="H1329" t="s">
        <v>1264</v>
      </c>
      <c r="I1329" t="s">
        <v>52</v>
      </c>
      <c r="J1329" t="s">
        <v>1519</v>
      </c>
      <c r="K1329" t="str">
        <f>VLOOKUP(tblSalaries6[[#This Row],[Where do you work]],tblCountries[[Actual]:[Mapping]],2,FALSE)</f>
        <v>Austria</v>
      </c>
      <c r="L1329" t="s">
        <v>9</v>
      </c>
      <c r="M1329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1329">
        <v>20</v>
      </c>
    </row>
    <row r="1330" spans="2:14" ht="15" customHeight="1">
      <c r="B1330" t="s">
        <v>3334</v>
      </c>
      <c r="C1330" s="1">
        <v>41058.792916666665</v>
      </c>
      <c r="D1330" s="4">
        <v>75000</v>
      </c>
      <c r="E1330">
        <v>75000</v>
      </c>
      <c r="F1330" t="s">
        <v>6</v>
      </c>
      <c r="G1330" s="8">
        <f>tblSalaries6[[#This Row],[clean Salary (in local currency)]]*VLOOKUP(tblSalaries6[[#This Row],[Currency]],tblXrate[],2,FALSE)</f>
        <v>75000</v>
      </c>
      <c r="H1330" t="s">
        <v>14</v>
      </c>
      <c r="I1330" t="s">
        <v>20</v>
      </c>
      <c r="J1330" t="s">
        <v>15</v>
      </c>
      <c r="K1330" t="str">
        <f>VLOOKUP(tblSalaries6[[#This Row],[Where do you work]],tblCountries[[Actual]:[Mapping]],2,FALSE)</f>
        <v>USA</v>
      </c>
      <c r="L1330" t="s">
        <v>9</v>
      </c>
      <c r="M1330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5 and 10</v>
      </c>
      <c r="N1330">
        <v>7</v>
      </c>
    </row>
    <row r="1331" spans="2:14" ht="15" customHeight="1">
      <c r="B1331" t="s">
        <v>3335</v>
      </c>
      <c r="C1331" s="1">
        <v>41058.795995370368</v>
      </c>
      <c r="D1331" s="4" t="s">
        <v>1520</v>
      </c>
      <c r="E1331">
        <v>250000</v>
      </c>
      <c r="F1331" t="s">
        <v>40</v>
      </c>
      <c r="G1331" s="8">
        <f>tblSalaries6[[#This Row],[clean Salary (in local currency)]]*VLOOKUP(tblSalaries6[[#This Row],[Currency]],tblXrate[],2,FALSE)</f>
        <v>4451.9791718606421</v>
      </c>
      <c r="H1331" t="s">
        <v>1521</v>
      </c>
      <c r="I1331" t="s">
        <v>20</v>
      </c>
      <c r="J1331" t="s">
        <v>8</v>
      </c>
      <c r="K1331" t="str">
        <f>VLOOKUP(tblSalaries6[[#This Row],[Where do you work]],tblCountries[[Actual]:[Mapping]],2,FALSE)</f>
        <v>India</v>
      </c>
      <c r="L1331" t="s">
        <v>13</v>
      </c>
      <c r="M1331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5 and 10</v>
      </c>
      <c r="N1331">
        <v>8</v>
      </c>
    </row>
    <row r="1332" spans="2:14" ht="15" customHeight="1">
      <c r="B1332" t="s">
        <v>3336</v>
      </c>
      <c r="C1332" s="1">
        <v>41058.797650462962</v>
      </c>
      <c r="D1332" s="4">
        <v>110000</v>
      </c>
      <c r="E1332">
        <v>110000</v>
      </c>
      <c r="F1332" t="s">
        <v>6</v>
      </c>
      <c r="G1332" s="8">
        <f>tblSalaries6[[#This Row],[clean Salary (in local currency)]]*VLOOKUP(tblSalaries6[[#This Row],[Currency]],tblXrate[],2,FALSE)</f>
        <v>110000</v>
      </c>
      <c r="H1332" t="s">
        <v>1522</v>
      </c>
      <c r="I1332" t="s">
        <v>20</v>
      </c>
      <c r="J1332" t="s">
        <v>15</v>
      </c>
      <c r="K1332" t="str">
        <f>VLOOKUP(tblSalaries6[[#This Row],[Where do you work]],tblCountries[[Actual]:[Mapping]],2,FALSE)</f>
        <v>USA</v>
      </c>
      <c r="L1332" t="s">
        <v>25</v>
      </c>
      <c r="M1332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1332">
        <v>10</v>
      </c>
    </row>
    <row r="1333" spans="2:14" ht="15" customHeight="1">
      <c r="B1333" t="s">
        <v>3337</v>
      </c>
      <c r="C1333" s="1">
        <v>41058.798668981479</v>
      </c>
      <c r="D1333" s="4" t="s">
        <v>1523</v>
      </c>
      <c r="E1333">
        <v>27000</v>
      </c>
      <c r="F1333" t="s">
        <v>69</v>
      </c>
      <c r="G1333" s="8">
        <f>tblSalaries6[[#This Row],[clean Salary (in local currency)]]*VLOOKUP(tblSalaries6[[#This Row],[Currency]],tblXrate[],2,FALSE)</f>
        <v>42556.81334581667</v>
      </c>
      <c r="H1333" t="s">
        <v>1524</v>
      </c>
      <c r="I1333" t="s">
        <v>279</v>
      </c>
      <c r="J1333" t="s">
        <v>71</v>
      </c>
      <c r="K1333" t="str">
        <f>VLOOKUP(tblSalaries6[[#This Row],[Where do you work]],tblCountries[[Actual]:[Mapping]],2,FALSE)</f>
        <v>UK</v>
      </c>
      <c r="L1333" t="s">
        <v>9</v>
      </c>
      <c r="M1333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Less than 3</v>
      </c>
      <c r="N1333">
        <v>1</v>
      </c>
    </row>
    <row r="1334" spans="2:14" ht="15" customHeight="1">
      <c r="B1334" t="s">
        <v>3338</v>
      </c>
      <c r="C1334" s="1">
        <v>41058.799664351849</v>
      </c>
      <c r="D1334" s="4" t="s">
        <v>1525</v>
      </c>
      <c r="E1334">
        <v>450000</v>
      </c>
      <c r="F1334" t="s">
        <v>40</v>
      </c>
      <c r="G1334" s="8">
        <f>tblSalaries6[[#This Row],[clean Salary (in local currency)]]*VLOOKUP(tblSalaries6[[#This Row],[Currency]],tblXrate[],2,FALSE)</f>
        <v>8013.5625093491553</v>
      </c>
      <c r="H1334" t="s">
        <v>1526</v>
      </c>
      <c r="I1334" t="s">
        <v>279</v>
      </c>
      <c r="J1334" t="s">
        <v>8</v>
      </c>
      <c r="K1334" t="str">
        <f>VLOOKUP(tblSalaries6[[#This Row],[Where do you work]],tblCountries[[Actual]:[Mapping]],2,FALSE)</f>
        <v>India</v>
      </c>
      <c r="L1334" t="s">
        <v>25</v>
      </c>
      <c r="M1334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5 and 10</v>
      </c>
      <c r="N1334">
        <v>7</v>
      </c>
    </row>
    <row r="1335" spans="2:14" ht="15" customHeight="1">
      <c r="B1335" t="s">
        <v>3339</v>
      </c>
      <c r="C1335" s="1">
        <v>41058.800219907411</v>
      </c>
      <c r="D1335" s="4">
        <v>125000</v>
      </c>
      <c r="E1335">
        <v>125000</v>
      </c>
      <c r="F1335" t="s">
        <v>6</v>
      </c>
      <c r="G1335" s="8">
        <f>tblSalaries6[[#This Row],[clean Salary (in local currency)]]*VLOOKUP(tblSalaries6[[#This Row],[Currency]],tblXrate[],2,FALSE)</f>
        <v>125000</v>
      </c>
      <c r="H1335" t="s">
        <v>642</v>
      </c>
      <c r="I1335" t="s">
        <v>52</v>
      </c>
      <c r="J1335" t="s">
        <v>15</v>
      </c>
      <c r="K1335" t="str">
        <f>VLOOKUP(tblSalaries6[[#This Row],[Where do you work]],tblCountries[[Actual]:[Mapping]],2,FALSE)</f>
        <v>USA</v>
      </c>
      <c r="L1335" t="s">
        <v>9</v>
      </c>
      <c r="M1335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1335">
        <v>25</v>
      </c>
    </row>
    <row r="1336" spans="2:14" ht="15" customHeight="1">
      <c r="B1336" t="s">
        <v>3340</v>
      </c>
      <c r="C1336" s="1">
        <v>41058.808009259257</v>
      </c>
      <c r="D1336" s="4">
        <v>60000</v>
      </c>
      <c r="E1336">
        <v>60000</v>
      </c>
      <c r="F1336" t="s">
        <v>6</v>
      </c>
      <c r="G1336" s="8">
        <f>tblSalaries6[[#This Row],[clean Salary (in local currency)]]*VLOOKUP(tblSalaries6[[#This Row],[Currency]],tblXrate[],2,FALSE)</f>
        <v>60000</v>
      </c>
      <c r="H1336" t="s">
        <v>1527</v>
      </c>
      <c r="I1336" t="s">
        <v>20</v>
      </c>
      <c r="J1336" t="s">
        <v>15</v>
      </c>
      <c r="K1336" t="str">
        <f>VLOOKUP(tblSalaries6[[#This Row],[Where do you work]],tblCountries[[Actual]:[Mapping]],2,FALSE)</f>
        <v>USA</v>
      </c>
      <c r="L1336" t="s">
        <v>13</v>
      </c>
      <c r="M1336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1336">
        <v>12</v>
      </c>
    </row>
    <row r="1337" spans="2:14" ht="15" customHeight="1">
      <c r="B1337" t="s">
        <v>3341</v>
      </c>
      <c r="C1337" s="1">
        <v>41058.813564814816</v>
      </c>
      <c r="D1337" s="4" t="s">
        <v>1528</v>
      </c>
      <c r="E1337">
        <v>2210000</v>
      </c>
      <c r="F1337" t="s">
        <v>40</v>
      </c>
      <c r="G1337" s="8">
        <f>tblSalaries6[[#This Row],[clean Salary (in local currency)]]*VLOOKUP(tblSalaries6[[#This Row],[Currency]],tblXrate[],2,FALSE)</f>
        <v>39355.495879248076</v>
      </c>
      <c r="H1337" t="s">
        <v>387</v>
      </c>
      <c r="I1337" t="s">
        <v>20</v>
      </c>
      <c r="J1337" t="s">
        <v>8</v>
      </c>
      <c r="K1337" t="str">
        <f>VLOOKUP(tblSalaries6[[#This Row],[Where do you work]],tblCountries[[Actual]:[Mapping]],2,FALSE)</f>
        <v>India</v>
      </c>
      <c r="L1337" t="s">
        <v>25</v>
      </c>
      <c r="M1337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5 and 10</v>
      </c>
      <c r="N1337">
        <v>5.6</v>
      </c>
    </row>
    <row r="1338" spans="2:14" ht="15" customHeight="1">
      <c r="B1338" t="s">
        <v>3342</v>
      </c>
      <c r="C1338" s="1">
        <v>41058.814664351848</v>
      </c>
      <c r="D1338" s="4">
        <v>45000</v>
      </c>
      <c r="E1338">
        <v>45000</v>
      </c>
      <c r="F1338" t="s">
        <v>22</v>
      </c>
      <c r="G1338" s="8">
        <f>tblSalaries6[[#This Row],[clean Salary (in local currency)]]*VLOOKUP(tblSalaries6[[#This Row],[Currency]],tblXrate[],2,FALSE)</f>
        <v>57167.974754622352</v>
      </c>
      <c r="H1338" t="s">
        <v>1529</v>
      </c>
      <c r="I1338" t="s">
        <v>488</v>
      </c>
      <c r="J1338" t="s">
        <v>24</v>
      </c>
      <c r="K1338" t="str">
        <f>VLOOKUP(tblSalaries6[[#This Row],[Where do you work]],tblCountries[[Actual]:[Mapping]],2,FALSE)</f>
        <v>Germany</v>
      </c>
      <c r="L1338" t="s">
        <v>9</v>
      </c>
      <c r="M1338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1338">
        <v>12</v>
      </c>
    </row>
    <row r="1339" spans="2:14" ht="15" customHeight="1">
      <c r="B1339" t="s">
        <v>3343</v>
      </c>
      <c r="C1339" s="1">
        <v>41058.819155092591</v>
      </c>
      <c r="D1339" s="4" t="s">
        <v>1530</v>
      </c>
      <c r="E1339">
        <v>4000000</v>
      </c>
      <c r="F1339" t="s">
        <v>1531</v>
      </c>
      <c r="G1339" s="8">
        <f>tblSalaries6[[#This Row],[clean Salary (in local currency)]]*VLOOKUP(tblSalaries6[[#This Row],[Currency]],tblXrate[],2,FALSE)</f>
        <v>50694.322109187968</v>
      </c>
      <c r="H1339" t="s">
        <v>1532</v>
      </c>
      <c r="I1339" t="s">
        <v>20</v>
      </c>
      <c r="J1339" t="s">
        <v>654</v>
      </c>
      <c r="K1339" t="str">
        <f>VLOOKUP(tblSalaries6[[#This Row],[Where do you work]],tblCountries[[Actual]:[Mapping]],2,FALSE)</f>
        <v>Japan</v>
      </c>
      <c r="L1339" t="s">
        <v>9</v>
      </c>
      <c r="M1339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5 and 10</v>
      </c>
      <c r="N1339">
        <v>8</v>
      </c>
    </row>
    <row r="1340" spans="2:14" ht="15" customHeight="1">
      <c r="B1340" t="s">
        <v>3344</v>
      </c>
      <c r="C1340" s="1">
        <v>41058.824513888889</v>
      </c>
      <c r="D1340" s="4">
        <v>57500</v>
      </c>
      <c r="E1340">
        <v>57500</v>
      </c>
      <c r="F1340" t="s">
        <v>6</v>
      </c>
      <c r="G1340" s="8">
        <f>tblSalaries6[[#This Row],[clean Salary (in local currency)]]*VLOOKUP(tblSalaries6[[#This Row],[Currency]],tblXrate[],2,FALSE)</f>
        <v>57500</v>
      </c>
      <c r="H1340" t="s">
        <v>1533</v>
      </c>
      <c r="I1340" t="s">
        <v>52</v>
      </c>
      <c r="J1340" t="s">
        <v>15</v>
      </c>
      <c r="K1340" t="str">
        <f>VLOOKUP(tblSalaries6[[#This Row],[Where do you work]],tblCountries[[Actual]:[Mapping]],2,FALSE)</f>
        <v>USA</v>
      </c>
      <c r="L1340" t="s">
        <v>9</v>
      </c>
      <c r="M1340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1340">
        <v>30</v>
      </c>
    </row>
    <row r="1341" spans="2:14" ht="15" customHeight="1">
      <c r="B1341" t="s">
        <v>3345</v>
      </c>
      <c r="C1341" s="1">
        <v>41058.826678240737</v>
      </c>
      <c r="D1341" s="4">
        <v>62000</v>
      </c>
      <c r="E1341">
        <v>62000</v>
      </c>
      <c r="F1341" t="s">
        <v>22</v>
      </c>
      <c r="G1341" s="8">
        <f>tblSalaries6[[#This Row],[clean Salary (in local currency)]]*VLOOKUP(tblSalaries6[[#This Row],[Currency]],tblXrate[],2,FALSE)</f>
        <v>78764.765217479682</v>
      </c>
      <c r="H1341" t="s">
        <v>488</v>
      </c>
      <c r="I1341" t="s">
        <v>488</v>
      </c>
      <c r="J1341" t="s">
        <v>628</v>
      </c>
      <c r="K1341" t="str">
        <f>VLOOKUP(tblSalaries6[[#This Row],[Where do you work]],tblCountries[[Actual]:[Mapping]],2,FALSE)</f>
        <v>Netherlands</v>
      </c>
      <c r="L1341" t="s">
        <v>9</v>
      </c>
      <c r="M1341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1341">
        <v>15</v>
      </c>
    </row>
    <row r="1342" spans="2:14" ht="15" customHeight="1">
      <c r="B1342" t="s">
        <v>3346</v>
      </c>
      <c r="C1342" s="1">
        <v>41058.828182870369</v>
      </c>
      <c r="D1342" s="4" t="s">
        <v>1534</v>
      </c>
      <c r="E1342">
        <v>80000</v>
      </c>
      <c r="F1342" t="s">
        <v>6</v>
      </c>
      <c r="G1342" s="8">
        <f>tblSalaries6[[#This Row],[clean Salary (in local currency)]]*VLOOKUP(tblSalaries6[[#This Row],[Currency]],tblXrate[],2,FALSE)</f>
        <v>80000</v>
      </c>
      <c r="H1342" t="s">
        <v>1535</v>
      </c>
      <c r="I1342" t="s">
        <v>52</v>
      </c>
      <c r="J1342" t="s">
        <v>15</v>
      </c>
      <c r="K1342" t="str">
        <f>VLOOKUP(tblSalaries6[[#This Row],[Where do you work]],tblCountries[[Actual]:[Mapping]],2,FALSE)</f>
        <v>USA</v>
      </c>
      <c r="L1342" t="s">
        <v>9</v>
      </c>
      <c r="M1342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1342">
        <v>10</v>
      </c>
    </row>
    <row r="1343" spans="2:14" ht="15" customHeight="1">
      <c r="B1343" t="s">
        <v>3347</v>
      </c>
      <c r="C1343" s="1">
        <v>41058.829606481479</v>
      </c>
      <c r="D1343" s="4" t="s">
        <v>1249</v>
      </c>
      <c r="E1343">
        <v>45000</v>
      </c>
      <c r="F1343" t="s">
        <v>69</v>
      </c>
      <c r="G1343" s="8">
        <f>tblSalaries6[[#This Row],[clean Salary (in local currency)]]*VLOOKUP(tblSalaries6[[#This Row],[Currency]],tblXrate[],2,FALSE)</f>
        <v>70928.022243027779</v>
      </c>
      <c r="H1343" t="s">
        <v>772</v>
      </c>
      <c r="I1343" t="s">
        <v>52</v>
      </c>
      <c r="J1343" t="s">
        <v>71</v>
      </c>
      <c r="K1343" t="str">
        <f>VLOOKUP(tblSalaries6[[#This Row],[Where do you work]],tblCountries[[Actual]:[Mapping]],2,FALSE)</f>
        <v>UK</v>
      </c>
      <c r="L1343" t="s">
        <v>18</v>
      </c>
      <c r="M1343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1343">
        <v>15</v>
      </c>
    </row>
    <row r="1344" spans="2:14" ht="15" customHeight="1">
      <c r="B1344" t="s">
        <v>3348</v>
      </c>
      <c r="C1344" s="1">
        <v>41058.835497685184</v>
      </c>
      <c r="D1344" s="4">
        <v>33000</v>
      </c>
      <c r="E1344">
        <v>33000</v>
      </c>
      <c r="F1344" t="s">
        <v>6</v>
      </c>
      <c r="G1344" s="8">
        <f>tblSalaries6[[#This Row],[clean Salary (in local currency)]]*VLOOKUP(tblSalaries6[[#This Row],[Currency]],tblXrate[],2,FALSE)</f>
        <v>33000</v>
      </c>
      <c r="H1344" t="s">
        <v>1536</v>
      </c>
      <c r="I1344" t="s">
        <v>488</v>
      </c>
      <c r="J1344" t="s">
        <v>15</v>
      </c>
      <c r="K1344" t="str">
        <f>VLOOKUP(tblSalaries6[[#This Row],[Where do you work]],tblCountries[[Actual]:[Mapping]],2,FALSE)</f>
        <v>USA</v>
      </c>
      <c r="L1344" t="s">
        <v>9</v>
      </c>
      <c r="M1344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Less than 3</v>
      </c>
      <c r="N1344">
        <v>3</v>
      </c>
    </row>
    <row r="1345" spans="2:14" ht="15" customHeight="1">
      <c r="B1345" t="s">
        <v>3349</v>
      </c>
      <c r="C1345" s="1">
        <v>41058.84746527778</v>
      </c>
      <c r="D1345" s="4" t="s">
        <v>1537</v>
      </c>
      <c r="E1345">
        <v>100000</v>
      </c>
      <c r="F1345" t="s">
        <v>6</v>
      </c>
      <c r="G1345" s="8">
        <f>tblSalaries6[[#This Row],[clean Salary (in local currency)]]*VLOOKUP(tblSalaries6[[#This Row],[Currency]],tblXrate[],2,FALSE)</f>
        <v>100000</v>
      </c>
      <c r="H1345" t="s">
        <v>424</v>
      </c>
      <c r="I1345" t="s">
        <v>20</v>
      </c>
      <c r="J1345" t="s">
        <v>15</v>
      </c>
      <c r="K1345" t="str">
        <f>VLOOKUP(tblSalaries6[[#This Row],[Where do you work]],tblCountries[[Actual]:[Mapping]],2,FALSE)</f>
        <v>USA</v>
      </c>
      <c r="L1345" t="s">
        <v>9</v>
      </c>
      <c r="M1345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Less than 3</v>
      </c>
      <c r="N1345">
        <v>1</v>
      </c>
    </row>
    <row r="1346" spans="2:14" ht="15" customHeight="1">
      <c r="B1346" t="s">
        <v>3350</v>
      </c>
      <c r="C1346" s="1">
        <v>41058.861250000002</v>
      </c>
      <c r="D1346" s="4" t="s">
        <v>1538</v>
      </c>
      <c r="E1346">
        <v>60000</v>
      </c>
      <c r="F1346" t="s">
        <v>6</v>
      </c>
      <c r="G1346" s="8">
        <f>tblSalaries6[[#This Row],[clean Salary (in local currency)]]*VLOOKUP(tblSalaries6[[#This Row],[Currency]],tblXrate[],2,FALSE)</f>
        <v>60000</v>
      </c>
      <c r="H1346" t="s">
        <v>204</v>
      </c>
      <c r="I1346" t="s">
        <v>52</v>
      </c>
      <c r="J1346" t="s">
        <v>15</v>
      </c>
      <c r="K1346" t="str">
        <f>VLOOKUP(tblSalaries6[[#This Row],[Where do you work]],tblCountries[[Actual]:[Mapping]],2,FALSE)</f>
        <v>USA</v>
      </c>
      <c r="L1346" t="s">
        <v>18</v>
      </c>
      <c r="M1346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1346">
        <v>20</v>
      </c>
    </row>
    <row r="1347" spans="2:14" ht="15" customHeight="1">
      <c r="B1347" t="s">
        <v>3351</v>
      </c>
      <c r="C1347" s="1">
        <v>41058.870636574073</v>
      </c>
      <c r="D1347" s="4">
        <v>95000</v>
      </c>
      <c r="E1347">
        <v>95000</v>
      </c>
      <c r="F1347" t="s">
        <v>6</v>
      </c>
      <c r="G1347" s="8">
        <f>tblSalaries6[[#This Row],[clean Salary (in local currency)]]*VLOOKUP(tblSalaries6[[#This Row],[Currency]],tblXrate[],2,FALSE)</f>
        <v>95000</v>
      </c>
      <c r="H1347" t="s">
        <v>653</v>
      </c>
      <c r="I1347" t="s">
        <v>20</v>
      </c>
      <c r="J1347" t="s">
        <v>15</v>
      </c>
      <c r="K1347" t="str">
        <f>VLOOKUP(tblSalaries6[[#This Row],[Where do you work]],tblCountries[[Actual]:[Mapping]],2,FALSE)</f>
        <v>USA</v>
      </c>
      <c r="L1347" t="s">
        <v>18</v>
      </c>
      <c r="M1347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5 and 10</v>
      </c>
      <c r="N1347">
        <v>7</v>
      </c>
    </row>
    <row r="1348" spans="2:14" ht="15" customHeight="1">
      <c r="B1348" t="s">
        <v>3352</v>
      </c>
      <c r="C1348" s="1">
        <v>41058.880173611113</v>
      </c>
      <c r="D1348" s="4">
        <v>24000</v>
      </c>
      <c r="E1348">
        <v>24000</v>
      </c>
      <c r="F1348" t="s">
        <v>6</v>
      </c>
      <c r="G1348" s="8">
        <f>tblSalaries6[[#This Row],[clean Salary (in local currency)]]*VLOOKUP(tblSalaries6[[#This Row],[Currency]],tblXrate[],2,FALSE)</f>
        <v>24000</v>
      </c>
      <c r="H1348" t="s">
        <v>1539</v>
      </c>
      <c r="I1348" t="s">
        <v>20</v>
      </c>
      <c r="J1348" t="s">
        <v>15</v>
      </c>
      <c r="K1348" t="str">
        <f>VLOOKUP(tblSalaries6[[#This Row],[Where do you work]],tblCountries[[Actual]:[Mapping]],2,FALSE)</f>
        <v>USA</v>
      </c>
      <c r="L1348" t="s">
        <v>25</v>
      </c>
      <c r="M1348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1348">
        <v>33</v>
      </c>
    </row>
    <row r="1349" spans="2:14" ht="15" customHeight="1">
      <c r="B1349" t="s">
        <v>3353</v>
      </c>
      <c r="C1349" s="1">
        <v>41058.887106481481</v>
      </c>
      <c r="D1349" s="4">
        <v>50000</v>
      </c>
      <c r="E1349">
        <v>50000</v>
      </c>
      <c r="F1349" t="s">
        <v>6</v>
      </c>
      <c r="G1349" s="8">
        <f>tblSalaries6[[#This Row],[clean Salary (in local currency)]]*VLOOKUP(tblSalaries6[[#This Row],[Currency]],tblXrate[],2,FALSE)</f>
        <v>50000</v>
      </c>
      <c r="H1349" t="s">
        <v>1540</v>
      </c>
      <c r="I1349" t="s">
        <v>279</v>
      </c>
      <c r="J1349" t="s">
        <v>15</v>
      </c>
      <c r="K1349" t="str">
        <f>VLOOKUP(tblSalaries6[[#This Row],[Where do you work]],tblCountries[[Actual]:[Mapping]],2,FALSE)</f>
        <v>USA</v>
      </c>
      <c r="L1349" t="s">
        <v>9</v>
      </c>
      <c r="M1349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Less than 3</v>
      </c>
      <c r="N1349">
        <v>0.5</v>
      </c>
    </row>
    <row r="1350" spans="2:14" ht="15" customHeight="1">
      <c r="B1350" t="s">
        <v>3354</v>
      </c>
      <c r="C1350" s="1">
        <v>41058.892395833333</v>
      </c>
      <c r="D1350" s="4">
        <v>103000</v>
      </c>
      <c r="E1350">
        <v>103000</v>
      </c>
      <c r="F1350" t="s">
        <v>6</v>
      </c>
      <c r="G1350" s="8">
        <f>tblSalaries6[[#This Row],[clean Salary (in local currency)]]*VLOOKUP(tblSalaries6[[#This Row],[Currency]],tblXrate[],2,FALSE)</f>
        <v>103000</v>
      </c>
      <c r="H1350" t="s">
        <v>488</v>
      </c>
      <c r="I1350" t="s">
        <v>488</v>
      </c>
      <c r="J1350" t="s">
        <v>15</v>
      </c>
      <c r="K1350" t="str">
        <f>VLOOKUP(tblSalaries6[[#This Row],[Where do you work]],tblCountries[[Actual]:[Mapping]],2,FALSE)</f>
        <v>USA</v>
      </c>
      <c r="L1350" t="s">
        <v>9</v>
      </c>
      <c r="M1350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1350">
        <v>22</v>
      </c>
    </row>
    <row r="1351" spans="2:14" ht="15" customHeight="1">
      <c r="B1351" t="s">
        <v>3355</v>
      </c>
      <c r="C1351" s="1">
        <v>41058.894016203703</v>
      </c>
      <c r="D1351" s="4">
        <v>36000</v>
      </c>
      <c r="E1351">
        <v>36000</v>
      </c>
      <c r="F1351" t="s">
        <v>6</v>
      </c>
      <c r="G1351" s="8">
        <f>tblSalaries6[[#This Row],[clean Salary (in local currency)]]*VLOOKUP(tblSalaries6[[#This Row],[Currency]],tblXrate[],2,FALSE)</f>
        <v>36000</v>
      </c>
      <c r="H1351" t="s">
        <v>1144</v>
      </c>
      <c r="I1351" t="s">
        <v>67</v>
      </c>
      <c r="J1351" t="s">
        <v>15</v>
      </c>
      <c r="K1351" t="str">
        <f>VLOOKUP(tblSalaries6[[#This Row],[Where do you work]],tblCountries[[Actual]:[Mapping]],2,FALSE)</f>
        <v>USA</v>
      </c>
      <c r="L1351" t="s">
        <v>13</v>
      </c>
      <c r="M1351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5 and 10</v>
      </c>
      <c r="N1351">
        <v>8</v>
      </c>
    </row>
    <row r="1352" spans="2:14" ht="15" customHeight="1">
      <c r="B1352" t="s">
        <v>3356</v>
      </c>
      <c r="C1352" s="1">
        <v>41058.894525462965</v>
      </c>
      <c r="D1352" s="4">
        <v>85000</v>
      </c>
      <c r="E1352">
        <v>85000</v>
      </c>
      <c r="F1352" t="s">
        <v>6</v>
      </c>
      <c r="G1352" s="8">
        <f>tblSalaries6[[#This Row],[clean Salary (in local currency)]]*VLOOKUP(tblSalaries6[[#This Row],[Currency]],tblXrate[],2,FALSE)</f>
        <v>85000</v>
      </c>
      <c r="H1352" t="s">
        <v>72</v>
      </c>
      <c r="I1352" t="s">
        <v>20</v>
      </c>
      <c r="J1352" t="s">
        <v>15</v>
      </c>
      <c r="K1352" t="str">
        <f>VLOOKUP(tblSalaries6[[#This Row],[Where do you work]],tblCountries[[Actual]:[Mapping]],2,FALSE)</f>
        <v>USA</v>
      </c>
      <c r="L1352" t="s">
        <v>9</v>
      </c>
      <c r="M1352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1352">
        <v>17</v>
      </c>
    </row>
    <row r="1353" spans="2:14" ht="15" customHeight="1">
      <c r="B1353" t="s">
        <v>3357</v>
      </c>
      <c r="C1353" s="1">
        <v>41058.895555555559</v>
      </c>
      <c r="D1353" s="4">
        <v>100000</v>
      </c>
      <c r="E1353">
        <v>100000</v>
      </c>
      <c r="F1353" t="s">
        <v>6</v>
      </c>
      <c r="G1353" s="8">
        <f>tblSalaries6[[#This Row],[clean Salary (in local currency)]]*VLOOKUP(tblSalaries6[[#This Row],[Currency]],tblXrate[],2,FALSE)</f>
        <v>100000</v>
      </c>
      <c r="H1353" t="s">
        <v>1541</v>
      </c>
      <c r="I1353" t="s">
        <v>4001</v>
      </c>
      <c r="J1353" t="s">
        <v>447</v>
      </c>
      <c r="K1353" t="str">
        <f>VLOOKUP(tblSalaries6[[#This Row],[Where do you work]],tblCountries[[Actual]:[Mapping]],2,FALSE)</f>
        <v>Sweden</v>
      </c>
      <c r="L1353" t="s">
        <v>18</v>
      </c>
      <c r="M1353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1353">
        <v>20</v>
      </c>
    </row>
    <row r="1354" spans="2:14" ht="15" customHeight="1">
      <c r="B1354" t="s">
        <v>3358</v>
      </c>
      <c r="C1354" s="1">
        <v>41058.898402777777</v>
      </c>
      <c r="D1354" s="4" t="s">
        <v>1542</v>
      </c>
      <c r="E1354">
        <v>83000</v>
      </c>
      <c r="F1354" t="s">
        <v>6</v>
      </c>
      <c r="G1354" s="8">
        <f>tblSalaries6[[#This Row],[clean Salary (in local currency)]]*VLOOKUP(tblSalaries6[[#This Row],[Currency]],tblXrate[],2,FALSE)</f>
        <v>83000</v>
      </c>
      <c r="H1354" t="s">
        <v>1543</v>
      </c>
      <c r="I1354" t="s">
        <v>20</v>
      </c>
      <c r="J1354" t="s">
        <v>88</v>
      </c>
      <c r="K1354" t="str">
        <f>VLOOKUP(tblSalaries6[[#This Row],[Where do you work]],tblCountries[[Actual]:[Mapping]],2,FALSE)</f>
        <v>Canada</v>
      </c>
      <c r="L1354" t="s">
        <v>9</v>
      </c>
      <c r="M1354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1354">
        <v>12</v>
      </c>
    </row>
    <row r="1355" spans="2:14" ht="15" customHeight="1">
      <c r="B1355" t="s">
        <v>3359</v>
      </c>
      <c r="C1355" s="1">
        <v>41058.901504629626</v>
      </c>
      <c r="D1355" s="4">
        <v>85000</v>
      </c>
      <c r="E1355">
        <v>85000</v>
      </c>
      <c r="F1355" t="s">
        <v>6</v>
      </c>
      <c r="G1355" s="8">
        <f>tblSalaries6[[#This Row],[clean Salary (in local currency)]]*VLOOKUP(tblSalaries6[[#This Row],[Currency]],tblXrate[],2,FALSE)</f>
        <v>85000</v>
      </c>
      <c r="H1355" t="s">
        <v>1544</v>
      </c>
      <c r="I1355" t="s">
        <v>279</v>
      </c>
      <c r="J1355" t="s">
        <v>15</v>
      </c>
      <c r="K1355" t="str">
        <f>VLOOKUP(tblSalaries6[[#This Row],[Where do you work]],tblCountries[[Actual]:[Mapping]],2,FALSE)</f>
        <v>USA</v>
      </c>
      <c r="L1355" t="s">
        <v>18</v>
      </c>
      <c r="M1355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1355">
        <v>25</v>
      </c>
    </row>
    <row r="1356" spans="2:14" ht="15" customHeight="1">
      <c r="B1356" t="s">
        <v>3360</v>
      </c>
      <c r="C1356" s="1">
        <v>41058.904675925929</v>
      </c>
      <c r="D1356" s="4">
        <v>120000</v>
      </c>
      <c r="E1356">
        <v>120000</v>
      </c>
      <c r="F1356" t="s">
        <v>6</v>
      </c>
      <c r="G1356" s="8">
        <f>tblSalaries6[[#This Row],[clean Salary (in local currency)]]*VLOOKUP(tblSalaries6[[#This Row],[Currency]],tblXrate[],2,FALSE)</f>
        <v>120000</v>
      </c>
      <c r="H1356" t="s">
        <v>642</v>
      </c>
      <c r="I1356" t="s">
        <v>52</v>
      </c>
      <c r="J1356" t="s">
        <v>15</v>
      </c>
      <c r="K1356" t="str">
        <f>VLOOKUP(tblSalaries6[[#This Row],[Where do you work]],tblCountries[[Actual]:[Mapping]],2,FALSE)</f>
        <v>USA</v>
      </c>
      <c r="L1356" t="s">
        <v>18</v>
      </c>
      <c r="M1356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5 and 10</v>
      </c>
      <c r="N1356">
        <v>5</v>
      </c>
    </row>
    <row r="1357" spans="2:14" ht="15" customHeight="1">
      <c r="B1357" t="s">
        <v>3361</v>
      </c>
      <c r="C1357" s="1">
        <v>41058.905555555553</v>
      </c>
      <c r="D1357" s="4">
        <v>69960</v>
      </c>
      <c r="E1357">
        <v>69960</v>
      </c>
      <c r="F1357" t="s">
        <v>6</v>
      </c>
      <c r="G1357" s="8">
        <f>tblSalaries6[[#This Row],[clean Salary (in local currency)]]*VLOOKUP(tblSalaries6[[#This Row],[Currency]],tblXrate[],2,FALSE)</f>
        <v>69960</v>
      </c>
      <c r="H1357" t="s">
        <v>1545</v>
      </c>
      <c r="I1357" t="s">
        <v>279</v>
      </c>
      <c r="J1357" t="s">
        <v>15</v>
      </c>
      <c r="K1357" t="str">
        <f>VLOOKUP(tblSalaries6[[#This Row],[Where do you work]],tblCountries[[Actual]:[Mapping]],2,FALSE)</f>
        <v>USA</v>
      </c>
      <c r="L1357" t="s">
        <v>18</v>
      </c>
      <c r="M1357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1357">
        <v>22</v>
      </c>
    </row>
    <row r="1358" spans="2:14" ht="15" customHeight="1">
      <c r="B1358" t="s">
        <v>3362</v>
      </c>
      <c r="C1358" s="1">
        <v>41058.907268518517</v>
      </c>
      <c r="D1358" s="4" t="s">
        <v>1546</v>
      </c>
      <c r="E1358">
        <v>97000</v>
      </c>
      <c r="F1358" t="s">
        <v>6</v>
      </c>
      <c r="G1358" s="8">
        <f>tblSalaries6[[#This Row],[clean Salary (in local currency)]]*VLOOKUP(tblSalaries6[[#This Row],[Currency]],tblXrate[],2,FALSE)</f>
        <v>97000</v>
      </c>
      <c r="H1358" t="s">
        <v>1547</v>
      </c>
      <c r="I1358" t="s">
        <v>52</v>
      </c>
      <c r="J1358" t="s">
        <v>15</v>
      </c>
      <c r="K1358" t="str">
        <f>VLOOKUP(tblSalaries6[[#This Row],[Where do you work]],tblCountries[[Actual]:[Mapping]],2,FALSE)</f>
        <v>USA</v>
      </c>
      <c r="L1358" t="s">
        <v>9</v>
      </c>
      <c r="M1358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1358">
        <v>14</v>
      </c>
    </row>
    <row r="1359" spans="2:14" ht="15" customHeight="1">
      <c r="B1359" t="s">
        <v>3363</v>
      </c>
      <c r="C1359" s="1">
        <v>41058.908483796295</v>
      </c>
      <c r="D1359" s="4" t="s">
        <v>1548</v>
      </c>
      <c r="E1359">
        <v>60000</v>
      </c>
      <c r="F1359" t="s">
        <v>69</v>
      </c>
      <c r="G1359" s="8">
        <f>tblSalaries6[[#This Row],[clean Salary (in local currency)]]*VLOOKUP(tblSalaries6[[#This Row],[Currency]],tblXrate[],2,FALSE)</f>
        <v>94570.696324037053</v>
      </c>
      <c r="H1359" t="s">
        <v>20</v>
      </c>
      <c r="I1359" t="s">
        <v>20</v>
      </c>
      <c r="J1359" t="s">
        <v>71</v>
      </c>
      <c r="K1359" t="str">
        <f>VLOOKUP(tblSalaries6[[#This Row],[Where do you work]],tblCountries[[Actual]:[Mapping]],2,FALSE)</f>
        <v>UK</v>
      </c>
      <c r="L1359" t="s">
        <v>9</v>
      </c>
      <c r="M1359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5 and 10</v>
      </c>
      <c r="N1359">
        <v>7</v>
      </c>
    </row>
    <row r="1360" spans="2:14" ht="15" customHeight="1">
      <c r="B1360" t="s">
        <v>3364</v>
      </c>
      <c r="C1360" s="1">
        <v>41058.910069444442</v>
      </c>
      <c r="D1360" s="4">
        <v>39000</v>
      </c>
      <c r="E1360">
        <v>39000</v>
      </c>
      <c r="F1360" t="s">
        <v>6</v>
      </c>
      <c r="G1360" s="8">
        <f>tblSalaries6[[#This Row],[clean Salary (in local currency)]]*VLOOKUP(tblSalaries6[[#This Row],[Currency]],tblXrate[],2,FALSE)</f>
        <v>39000</v>
      </c>
      <c r="H1360" t="s">
        <v>1549</v>
      </c>
      <c r="I1360" t="s">
        <v>52</v>
      </c>
      <c r="J1360" t="s">
        <v>48</v>
      </c>
      <c r="K1360" t="str">
        <f>VLOOKUP(tblSalaries6[[#This Row],[Where do you work]],tblCountries[[Actual]:[Mapping]],2,FALSE)</f>
        <v>South Africa</v>
      </c>
      <c r="L1360" t="s">
        <v>13</v>
      </c>
      <c r="M1360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5 and 10</v>
      </c>
      <c r="N1360">
        <v>6</v>
      </c>
    </row>
    <row r="1361" spans="2:14" ht="15" customHeight="1">
      <c r="B1361" t="s">
        <v>3365</v>
      </c>
      <c r="C1361" s="1">
        <v>41058.910243055558</v>
      </c>
      <c r="D1361" s="4" t="s">
        <v>1550</v>
      </c>
      <c r="E1361">
        <v>250000</v>
      </c>
      <c r="F1361" t="s">
        <v>40</v>
      </c>
      <c r="G1361" s="8">
        <f>tblSalaries6[[#This Row],[clean Salary (in local currency)]]*VLOOKUP(tblSalaries6[[#This Row],[Currency]],tblXrate[],2,FALSE)</f>
        <v>4451.9791718606421</v>
      </c>
      <c r="H1361" t="s">
        <v>52</v>
      </c>
      <c r="I1361" t="s">
        <v>52</v>
      </c>
      <c r="J1361" t="s">
        <v>8</v>
      </c>
      <c r="K1361" t="str">
        <f>VLOOKUP(tblSalaries6[[#This Row],[Where do you work]],tblCountries[[Actual]:[Mapping]],2,FALSE)</f>
        <v>India</v>
      </c>
      <c r="L1361" t="s">
        <v>25</v>
      </c>
      <c r="M1361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1361">
        <v>15</v>
      </c>
    </row>
    <row r="1362" spans="2:14" ht="15" customHeight="1">
      <c r="B1362" t="s">
        <v>3366</v>
      </c>
      <c r="C1362" s="1">
        <v>41058.912881944445</v>
      </c>
      <c r="D1362" s="4">
        <v>62000</v>
      </c>
      <c r="E1362">
        <v>62000</v>
      </c>
      <c r="F1362" t="s">
        <v>6</v>
      </c>
      <c r="G1362" s="8">
        <f>tblSalaries6[[#This Row],[clean Salary (in local currency)]]*VLOOKUP(tblSalaries6[[#This Row],[Currency]],tblXrate[],2,FALSE)</f>
        <v>62000</v>
      </c>
      <c r="H1362" t="s">
        <v>1551</v>
      </c>
      <c r="I1362" t="s">
        <v>67</v>
      </c>
      <c r="J1362" t="s">
        <v>15</v>
      </c>
      <c r="K1362" t="str">
        <f>VLOOKUP(tblSalaries6[[#This Row],[Where do you work]],tblCountries[[Actual]:[Mapping]],2,FALSE)</f>
        <v>USA</v>
      </c>
      <c r="L1362" t="s">
        <v>13</v>
      </c>
      <c r="M1362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1362">
        <v>25</v>
      </c>
    </row>
    <row r="1363" spans="2:14" ht="15" customHeight="1">
      <c r="B1363" t="s">
        <v>3367</v>
      </c>
      <c r="C1363" s="1">
        <v>41058.916377314818</v>
      </c>
      <c r="D1363" s="4">
        <v>44000</v>
      </c>
      <c r="E1363">
        <v>44000</v>
      </c>
      <c r="F1363" t="s">
        <v>6</v>
      </c>
      <c r="G1363" s="8">
        <f>tblSalaries6[[#This Row],[clean Salary (in local currency)]]*VLOOKUP(tblSalaries6[[#This Row],[Currency]],tblXrate[],2,FALSE)</f>
        <v>44000</v>
      </c>
      <c r="H1363" t="s">
        <v>1552</v>
      </c>
      <c r="I1363" t="s">
        <v>279</v>
      </c>
      <c r="J1363" t="s">
        <v>15</v>
      </c>
      <c r="K1363" t="str">
        <f>VLOOKUP(tblSalaries6[[#This Row],[Where do you work]],tblCountries[[Actual]:[Mapping]],2,FALSE)</f>
        <v>USA</v>
      </c>
      <c r="L1363" t="s">
        <v>9</v>
      </c>
      <c r="M1363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1363">
        <v>15</v>
      </c>
    </row>
    <row r="1364" spans="2:14" ht="15" customHeight="1">
      <c r="B1364" t="s">
        <v>3368</v>
      </c>
      <c r="C1364" s="1">
        <v>41058.918414351851</v>
      </c>
      <c r="D1364" s="4">
        <v>150000</v>
      </c>
      <c r="E1364">
        <v>150000</v>
      </c>
      <c r="F1364" t="s">
        <v>6</v>
      </c>
      <c r="G1364" s="8">
        <f>tblSalaries6[[#This Row],[clean Salary (in local currency)]]*VLOOKUP(tblSalaries6[[#This Row],[Currency]],tblXrate[],2,FALSE)</f>
        <v>150000</v>
      </c>
      <c r="H1364" t="s">
        <v>1553</v>
      </c>
      <c r="I1364" t="s">
        <v>52</v>
      </c>
      <c r="J1364" t="s">
        <v>15</v>
      </c>
      <c r="K1364" t="str">
        <f>VLOOKUP(tblSalaries6[[#This Row],[Where do you work]],tblCountries[[Actual]:[Mapping]],2,FALSE)</f>
        <v>USA</v>
      </c>
      <c r="L1364" t="s">
        <v>18</v>
      </c>
      <c r="M1364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1364">
        <v>30</v>
      </c>
    </row>
    <row r="1365" spans="2:14" ht="15" customHeight="1">
      <c r="B1365" t="s">
        <v>3369</v>
      </c>
      <c r="C1365" s="1">
        <v>41058.919548611113</v>
      </c>
      <c r="D1365" s="4">
        <v>180000</v>
      </c>
      <c r="E1365">
        <v>180000</v>
      </c>
      <c r="F1365" t="s">
        <v>22</v>
      </c>
      <c r="G1365" s="8">
        <f>tblSalaries6[[#This Row],[clean Salary (in local currency)]]*VLOOKUP(tblSalaries6[[#This Row],[Currency]],tblXrate[],2,FALSE)</f>
        <v>228671.89901848941</v>
      </c>
      <c r="H1365" t="s">
        <v>1554</v>
      </c>
      <c r="I1365" t="s">
        <v>488</v>
      </c>
      <c r="J1365" t="s">
        <v>983</v>
      </c>
      <c r="K1365" t="str">
        <f>VLOOKUP(tblSalaries6[[#This Row],[Where do you work]],tblCountries[[Actual]:[Mapping]],2,FALSE)</f>
        <v>Europe</v>
      </c>
      <c r="L1365" t="s">
        <v>9</v>
      </c>
      <c r="M1365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1365">
        <v>15</v>
      </c>
    </row>
    <row r="1366" spans="2:14" ht="15" customHeight="1">
      <c r="B1366" t="s">
        <v>3370</v>
      </c>
      <c r="C1366" s="1">
        <v>41058.925787037035</v>
      </c>
      <c r="D1366" s="4">
        <v>73500</v>
      </c>
      <c r="E1366">
        <v>73500</v>
      </c>
      <c r="F1366" t="s">
        <v>6</v>
      </c>
      <c r="G1366" s="8">
        <f>tblSalaries6[[#This Row],[clean Salary (in local currency)]]*VLOOKUP(tblSalaries6[[#This Row],[Currency]],tblXrate[],2,FALSE)</f>
        <v>73500</v>
      </c>
      <c r="H1366" t="s">
        <v>1555</v>
      </c>
      <c r="I1366" t="s">
        <v>20</v>
      </c>
      <c r="J1366" t="s">
        <v>15</v>
      </c>
      <c r="K1366" t="str">
        <f>VLOOKUP(tblSalaries6[[#This Row],[Where do you work]],tblCountries[[Actual]:[Mapping]],2,FALSE)</f>
        <v>USA</v>
      </c>
      <c r="L1366" t="s">
        <v>13</v>
      </c>
      <c r="M1366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5 and 10</v>
      </c>
      <c r="N1366">
        <v>6</v>
      </c>
    </row>
    <row r="1367" spans="2:14" ht="15" customHeight="1">
      <c r="B1367" t="s">
        <v>3371</v>
      </c>
      <c r="C1367" s="1">
        <v>41058.926608796297</v>
      </c>
      <c r="D1367" s="4">
        <v>77500</v>
      </c>
      <c r="E1367">
        <v>77500</v>
      </c>
      <c r="F1367" t="s">
        <v>6</v>
      </c>
      <c r="G1367" s="8">
        <f>tblSalaries6[[#This Row],[clean Salary (in local currency)]]*VLOOKUP(tblSalaries6[[#This Row],[Currency]],tblXrate[],2,FALSE)</f>
        <v>77500</v>
      </c>
      <c r="H1367" t="s">
        <v>266</v>
      </c>
      <c r="I1367" t="s">
        <v>20</v>
      </c>
      <c r="J1367" t="s">
        <v>15</v>
      </c>
      <c r="K1367" t="str">
        <f>VLOOKUP(tblSalaries6[[#This Row],[Where do you work]],tblCountries[[Actual]:[Mapping]],2,FALSE)</f>
        <v>USA</v>
      </c>
      <c r="L1367" t="s">
        <v>9</v>
      </c>
      <c r="M1367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5 and 10</v>
      </c>
      <c r="N1367">
        <v>7</v>
      </c>
    </row>
    <row r="1368" spans="2:14" ht="15" customHeight="1">
      <c r="B1368" t="s">
        <v>3372</v>
      </c>
      <c r="C1368" s="1">
        <v>41058.929722222223</v>
      </c>
      <c r="D1368" s="4">
        <v>60800</v>
      </c>
      <c r="E1368">
        <v>60800</v>
      </c>
      <c r="F1368" t="s">
        <v>6</v>
      </c>
      <c r="G1368" s="8">
        <f>tblSalaries6[[#This Row],[clean Salary (in local currency)]]*VLOOKUP(tblSalaries6[[#This Row],[Currency]],tblXrate[],2,FALSE)</f>
        <v>60800</v>
      </c>
      <c r="H1368" t="s">
        <v>1556</v>
      </c>
      <c r="I1368" t="s">
        <v>20</v>
      </c>
      <c r="J1368" t="s">
        <v>15</v>
      </c>
      <c r="K1368" t="str">
        <f>VLOOKUP(tblSalaries6[[#This Row],[Where do you work]],tblCountries[[Actual]:[Mapping]],2,FALSE)</f>
        <v>USA</v>
      </c>
      <c r="L1368" t="s">
        <v>13</v>
      </c>
      <c r="M1368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1368">
        <v>10</v>
      </c>
    </row>
    <row r="1369" spans="2:14" ht="15" customHeight="1">
      <c r="B1369" t="s">
        <v>3373</v>
      </c>
      <c r="C1369" s="1">
        <v>41058.933657407404</v>
      </c>
      <c r="D1369" s="4">
        <v>136000</v>
      </c>
      <c r="E1369">
        <v>136000</v>
      </c>
      <c r="F1369" t="s">
        <v>6</v>
      </c>
      <c r="G1369" s="8">
        <f>tblSalaries6[[#This Row],[clean Salary (in local currency)]]*VLOOKUP(tblSalaries6[[#This Row],[Currency]],tblXrate[],2,FALSE)</f>
        <v>136000</v>
      </c>
      <c r="H1369" t="s">
        <v>1557</v>
      </c>
      <c r="I1369" t="s">
        <v>52</v>
      </c>
      <c r="J1369" t="s">
        <v>15</v>
      </c>
      <c r="K1369" t="str">
        <f>VLOOKUP(tblSalaries6[[#This Row],[Where do you work]],tblCountries[[Actual]:[Mapping]],2,FALSE)</f>
        <v>USA</v>
      </c>
      <c r="L1369" t="s">
        <v>9</v>
      </c>
      <c r="M1369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1369">
        <v>10</v>
      </c>
    </row>
    <row r="1370" spans="2:14" ht="15" customHeight="1">
      <c r="B1370" t="s">
        <v>3374</v>
      </c>
      <c r="C1370" s="1">
        <v>41058.939074074071</v>
      </c>
      <c r="D1370" s="4">
        <v>20000</v>
      </c>
      <c r="E1370">
        <v>20000</v>
      </c>
      <c r="F1370" t="s">
        <v>6</v>
      </c>
      <c r="G1370" s="8">
        <f>tblSalaries6[[#This Row],[clean Salary (in local currency)]]*VLOOKUP(tblSalaries6[[#This Row],[Currency]],tblXrate[],2,FALSE)</f>
        <v>20000</v>
      </c>
      <c r="H1370" t="s">
        <v>1558</v>
      </c>
      <c r="I1370" t="s">
        <v>67</v>
      </c>
      <c r="J1370" t="s">
        <v>8</v>
      </c>
      <c r="K1370" t="str">
        <f>VLOOKUP(tblSalaries6[[#This Row],[Where do you work]],tblCountries[[Actual]:[Mapping]],2,FALSE)</f>
        <v>India</v>
      </c>
      <c r="L1370" t="s">
        <v>9</v>
      </c>
      <c r="M1370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5 and 10</v>
      </c>
      <c r="N1370">
        <v>6</v>
      </c>
    </row>
    <row r="1371" spans="2:14" ht="15" customHeight="1">
      <c r="B1371" t="s">
        <v>3375</v>
      </c>
      <c r="C1371" s="1">
        <v>41058.941168981481</v>
      </c>
      <c r="D1371" s="4">
        <v>95000</v>
      </c>
      <c r="E1371">
        <v>95000</v>
      </c>
      <c r="F1371" t="s">
        <v>6</v>
      </c>
      <c r="G1371" s="8">
        <f>tblSalaries6[[#This Row],[clean Salary (in local currency)]]*VLOOKUP(tblSalaries6[[#This Row],[Currency]],tblXrate[],2,FALSE)</f>
        <v>95000</v>
      </c>
      <c r="H1371" t="s">
        <v>1559</v>
      </c>
      <c r="I1371" t="s">
        <v>279</v>
      </c>
      <c r="J1371" t="s">
        <v>15</v>
      </c>
      <c r="K1371" t="str">
        <f>VLOOKUP(tblSalaries6[[#This Row],[Where do you work]],tblCountries[[Actual]:[Mapping]],2,FALSE)</f>
        <v>USA</v>
      </c>
      <c r="L1371" t="s">
        <v>9</v>
      </c>
      <c r="M1371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1371">
        <v>14</v>
      </c>
    </row>
    <row r="1372" spans="2:14" ht="15" customHeight="1">
      <c r="B1372" t="s">
        <v>3376</v>
      </c>
      <c r="C1372" s="1">
        <v>41058.949421296296</v>
      </c>
      <c r="D1372" s="4">
        <v>130000</v>
      </c>
      <c r="E1372">
        <v>130000</v>
      </c>
      <c r="F1372" t="s">
        <v>6</v>
      </c>
      <c r="G1372" s="8">
        <f>tblSalaries6[[#This Row],[clean Salary (in local currency)]]*VLOOKUP(tblSalaries6[[#This Row],[Currency]],tblXrate[],2,FALSE)</f>
        <v>130000</v>
      </c>
      <c r="H1372" t="s">
        <v>52</v>
      </c>
      <c r="I1372" t="s">
        <v>52</v>
      </c>
      <c r="J1372" t="s">
        <v>15</v>
      </c>
      <c r="K1372" t="str">
        <f>VLOOKUP(tblSalaries6[[#This Row],[Where do you work]],tblCountries[[Actual]:[Mapping]],2,FALSE)</f>
        <v>USA</v>
      </c>
      <c r="L1372" t="s">
        <v>25</v>
      </c>
      <c r="M1372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1372">
        <v>25</v>
      </c>
    </row>
    <row r="1373" spans="2:14" ht="15" customHeight="1">
      <c r="B1373" t="s">
        <v>3377</v>
      </c>
      <c r="C1373" s="1">
        <v>41058.951574074075</v>
      </c>
      <c r="D1373" s="4">
        <v>65000</v>
      </c>
      <c r="E1373">
        <v>65000</v>
      </c>
      <c r="F1373" t="s">
        <v>6</v>
      </c>
      <c r="G1373" s="8">
        <f>tblSalaries6[[#This Row],[clean Salary (in local currency)]]*VLOOKUP(tblSalaries6[[#This Row],[Currency]],tblXrate[],2,FALSE)</f>
        <v>65000</v>
      </c>
      <c r="H1373" t="s">
        <v>1560</v>
      </c>
      <c r="I1373" t="s">
        <v>20</v>
      </c>
      <c r="J1373" t="s">
        <v>15</v>
      </c>
      <c r="K1373" t="str">
        <f>VLOOKUP(tblSalaries6[[#This Row],[Where do you work]],tblCountries[[Actual]:[Mapping]],2,FALSE)</f>
        <v>USA</v>
      </c>
      <c r="L1373" t="s">
        <v>18</v>
      </c>
      <c r="M1373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1373">
        <v>10</v>
      </c>
    </row>
    <row r="1374" spans="2:14" ht="15" customHeight="1">
      <c r="B1374" t="s">
        <v>3378</v>
      </c>
      <c r="C1374" s="1">
        <v>41058.951620370368</v>
      </c>
      <c r="D1374" s="4">
        <v>80000</v>
      </c>
      <c r="E1374">
        <v>80000</v>
      </c>
      <c r="F1374" t="s">
        <v>6</v>
      </c>
      <c r="G1374" s="8">
        <f>tblSalaries6[[#This Row],[clean Salary (in local currency)]]*VLOOKUP(tblSalaries6[[#This Row],[Currency]],tblXrate[],2,FALSE)</f>
        <v>80000</v>
      </c>
      <c r="H1374" t="s">
        <v>1561</v>
      </c>
      <c r="I1374" t="s">
        <v>356</v>
      </c>
      <c r="J1374" t="s">
        <v>15</v>
      </c>
      <c r="K1374" t="str">
        <f>VLOOKUP(tblSalaries6[[#This Row],[Where do you work]],tblCountries[[Actual]:[Mapping]],2,FALSE)</f>
        <v>USA</v>
      </c>
      <c r="L1374" t="s">
        <v>18</v>
      </c>
      <c r="M1374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5 and 10</v>
      </c>
      <c r="N1374">
        <v>8</v>
      </c>
    </row>
    <row r="1375" spans="2:14" ht="15" customHeight="1">
      <c r="B1375" t="s">
        <v>3379</v>
      </c>
      <c r="C1375" s="1">
        <v>41058.955833333333</v>
      </c>
      <c r="D1375" s="4" t="s">
        <v>1562</v>
      </c>
      <c r="E1375">
        <v>37000</v>
      </c>
      <c r="F1375" t="s">
        <v>6</v>
      </c>
      <c r="G1375" s="8">
        <f>tblSalaries6[[#This Row],[clean Salary (in local currency)]]*VLOOKUP(tblSalaries6[[#This Row],[Currency]],tblXrate[],2,FALSE)</f>
        <v>37000</v>
      </c>
      <c r="H1375" t="s">
        <v>1563</v>
      </c>
      <c r="I1375" t="s">
        <v>3999</v>
      </c>
      <c r="J1375" t="s">
        <v>15</v>
      </c>
      <c r="K1375" t="str">
        <f>VLOOKUP(tblSalaries6[[#This Row],[Where do you work]],tblCountries[[Actual]:[Mapping]],2,FALSE)</f>
        <v>USA</v>
      </c>
      <c r="L1375" t="s">
        <v>18</v>
      </c>
      <c r="M1375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1375">
        <v>30</v>
      </c>
    </row>
    <row r="1376" spans="2:14" ht="15" customHeight="1">
      <c r="B1376" t="s">
        <v>3380</v>
      </c>
      <c r="C1376" s="1">
        <v>41058.962500000001</v>
      </c>
      <c r="D1376" s="4">
        <v>40000</v>
      </c>
      <c r="E1376">
        <v>40000</v>
      </c>
      <c r="F1376" t="s">
        <v>6</v>
      </c>
      <c r="G1376" s="8">
        <f>tblSalaries6[[#This Row],[clean Salary (in local currency)]]*VLOOKUP(tblSalaries6[[#This Row],[Currency]],tblXrate[],2,FALSE)</f>
        <v>40000</v>
      </c>
      <c r="H1376" t="s">
        <v>1564</v>
      </c>
      <c r="I1376" t="s">
        <v>52</v>
      </c>
      <c r="J1376" t="s">
        <v>15</v>
      </c>
      <c r="K1376" t="str">
        <f>VLOOKUP(tblSalaries6[[#This Row],[Where do you work]],tblCountries[[Actual]:[Mapping]],2,FALSE)</f>
        <v>USA</v>
      </c>
      <c r="L1376" t="s">
        <v>25</v>
      </c>
      <c r="M1376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5 and 10</v>
      </c>
      <c r="N1376">
        <v>8</v>
      </c>
    </row>
    <row r="1377" spans="2:14" ht="15" customHeight="1">
      <c r="B1377" t="s">
        <v>3381</v>
      </c>
      <c r="C1377" s="1">
        <v>41058.964409722219</v>
      </c>
      <c r="D1377" s="4">
        <v>49000</v>
      </c>
      <c r="E1377">
        <v>49000</v>
      </c>
      <c r="F1377" t="s">
        <v>6</v>
      </c>
      <c r="G1377" s="8">
        <f>tblSalaries6[[#This Row],[clean Salary (in local currency)]]*VLOOKUP(tblSalaries6[[#This Row],[Currency]],tblXrate[],2,FALSE)</f>
        <v>49000</v>
      </c>
      <c r="H1377" t="s">
        <v>200</v>
      </c>
      <c r="I1377" t="s">
        <v>20</v>
      </c>
      <c r="J1377" t="s">
        <v>15</v>
      </c>
      <c r="K1377" t="str">
        <f>VLOOKUP(tblSalaries6[[#This Row],[Where do you work]],tblCountries[[Actual]:[Mapping]],2,FALSE)</f>
        <v>USA</v>
      </c>
      <c r="L1377" t="s">
        <v>9</v>
      </c>
      <c r="M1377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1377">
        <v>10</v>
      </c>
    </row>
    <row r="1378" spans="2:14" ht="15" customHeight="1">
      <c r="B1378" t="s">
        <v>3382</v>
      </c>
      <c r="C1378" s="1">
        <v>41058.964918981481</v>
      </c>
      <c r="D1378" s="4">
        <v>65000</v>
      </c>
      <c r="E1378">
        <v>65000</v>
      </c>
      <c r="F1378" t="s">
        <v>6</v>
      </c>
      <c r="G1378" s="8">
        <f>tblSalaries6[[#This Row],[clean Salary (in local currency)]]*VLOOKUP(tblSalaries6[[#This Row],[Currency]],tblXrate[],2,FALSE)</f>
        <v>65000</v>
      </c>
      <c r="H1378" t="s">
        <v>153</v>
      </c>
      <c r="I1378" t="s">
        <v>20</v>
      </c>
      <c r="J1378" t="s">
        <v>15</v>
      </c>
      <c r="K1378" t="str">
        <f>VLOOKUP(tblSalaries6[[#This Row],[Where do you work]],tblCountries[[Actual]:[Mapping]],2,FALSE)</f>
        <v>USA</v>
      </c>
      <c r="L1378" t="s">
        <v>13</v>
      </c>
      <c r="M1378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1378">
        <v>14</v>
      </c>
    </row>
    <row r="1379" spans="2:14" ht="15" customHeight="1">
      <c r="B1379" t="s">
        <v>3383</v>
      </c>
      <c r="C1379" s="1">
        <v>41058.967731481483</v>
      </c>
      <c r="D1379" s="4">
        <v>55000</v>
      </c>
      <c r="E1379">
        <v>55000</v>
      </c>
      <c r="F1379" t="s">
        <v>6</v>
      </c>
      <c r="G1379" s="8">
        <f>tblSalaries6[[#This Row],[clean Salary (in local currency)]]*VLOOKUP(tblSalaries6[[#This Row],[Currency]],tblXrate[],2,FALSE)</f>
        <v>55000</v>
      </c>
      <c r="H1379" t="s">
        <v>1565</v>
      </c>
      <c r="I1379" t="s">
        <v>20</v>
      </c>
      <c r="J1379" t="s">
        <v>15</v>
      </c>
      <c r="K1379" t="str">
        <f>VLOOKUP(tblSalaries6[[#This Row],[Where do you work]],tblCountries[[Actual]:[Mapping]],2,FALSE)</f>
        <v>USA</v>
      </c>
      <c r="L1379" t="s">
        <v>13</v>
      </c>
      <c r="M1379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Less than 3</v>
      </c>
      <c r="N1379">
        <v>1</v>
      </c>
    </row>
    <row r="1380" spans="2:14" ht="15" customHeight="1">
      <c r="B1380" t="s">
        <v>3384</v>
      </c>
      <c r="C1380" s="1">
        <v>41058.972696759258</v>
      </c>
      <c r="D1380" s="4">
        <v>40000</v>
      </c>
      <c r="E1380">
        <v>40000</v>
      </c>
      <c r="F1380" t="s">
        <v>6</v>
      </c>
      <c r="G1380" s="8">
        <f>tblSalaries6[[#This Row],[clean Salary (in local currency)]]*VLOOKUP(tblSalaries6[[#This Row],[Currency]],tblXrate[],2,FALSE)</f>
        <v>40000</v>
      </c>
      <c r="H1380" t="s">
        <v>1566</v>
      </c>
      <c r="I1380" t="s">
        <v>52</v>
      </c>
      <c r="J1380" t="s">
        <v>15</v>
      </c>
      <c r="K1380" t="str">
        <f>VLOOKUP(tblSalaries6[[#This Row],[Where do you work]],tblCountries[[Actual]:[Mapping]],2,FALSE)</f>
        <v>USA</v>
      </c>
      <c r="L1380" t="s">
        <v>9</v>
      </c>
      <c r="M1380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Less than 3</v>
      </c>
      <c r="N1380">
        <v>1</v>
      </c>
    </row>
    <row r="1381" spans="2:14" ht="15" customHeight="1">
      <c r="B1381" t="s">
        <v>3385</v>
      </c>
      <c r="C1381" s="1">
        <v>41058.97320601852</v>
      </c>
      <c r="D1381" s="4">
        <v>60000</v>
      </c>
      <c r="E1381">
        <v>60000</v>
      </c>
      <c r="F1381" t="s">
        <v>6</v>
      </c>
      <c r="G1381" s="8">
        <f>tblSalaries6[[#This Row],[clean Salary (in local currency)]]*VLOOKUP(tblSalaries6[[#This Row],[Currency]],tblXrate[],2,FALSE)</f>
        <v>60000</v>
      </c>
      <c r="H1381" t="s">
        <v>42</v>
      </c>
      <c r="I1381" t="s">
        <v>20</v>
      </c>
      <c r="J1381" t="s">
        <v>15</v>
      </c>
      <c r="K1381" t="str">
        <f>VLOOKUP(tblSalaries6[[#This Row],[Where do you work]],tblCountries[[Actual]:[Mapping]],2,FALSE)</f>
        <v>USA</v>
      </c>
      <c r="L1381" t="s">
        <v>9</v>
      </c>
      <c r="M1381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1381">
        <v>15</v>
      </c>
    </row>
    <row r="1382" spans="2:14" ht="15" customHeight="1">
      <c r="B1382" t="s">
        <v>3386</v>
      </c>
      <c r="C1382" s="1">
        <v>41058.979895833334</v>
      </c>
      <c r="D1382" s="4" t="s">
        <v>1567</v>
      </c>
      <c r="E1382">
        <v>36000</v>
      </c>
      <c r="F1382" t="s">
        <v>22</v>
      </c>
      <c r="G1382" s="8">
        <f>tblSalaries6[[#This Row],[clean Salary (in local currency)]]*VLOOKUP(tblSalaries6[[#This Row],[Currency]],tblXrate[],2,FALSE)</f>
        <v>45734.379803697877</v>
      </c>
      <c r="H1382" t="s">
        <v>1568</v>
      </c>
      <c r="I1382" t="s">
        <v>20</v>
      </c>
      <c r="J1382" t="s">
        <v>36</v>
      </c>
      <c r="K1382" t="str">
        <f>VLOOKUP(tblSalaries6[[#This Row],[Where do you work]],tblCountries[[Actual]:[Mapping]],2,FALSE)</f>
        <v>Ireland</v>
      </c>
      <c r="L1382" t="s">
        <v>18</v>
      </c>
      <c r="M1382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3 and 5</v>
      </c>
      <c r="N1382">
        <v>4</v>
      </c>
    </row>
    <row r="1383" spans="2:14" ht="15" customHeight="1">
      <c r="B1383" t="s">
        <v>3387</v>
      </c>
      <c r="C1383" s="1">
        <v>41058.985567129632</v>
      </c>
      <c r="D1383" s="4">
        <v>150000</v>
      </c>
      <c r="E1383">
        <v>150000</v>
      </c>
      <c r="F1383" t="s">
        <v>6</v>
      </c>
      <c r="G1383" s="8">
        <f>tblSalaries6[[#This Row],[clean Salary (in local currency)]]*VLOOKUP(tblSalaries6[[#This Row],[Currency]],tblXrate[],2,FALSE)</f>
        <v>150000</v>
      </c>
      <c r="H1383" t="s">
        <v>72</v>
      </c>
      <c r="I1383" t="s">
        <v>20</v>
      </c>
      <c r="J1383" t="s">
        <v>15</v>
      </c>
      <c r="K1383" t="str">
        <f>VLOOKUP(tblSalaries6[[#This Row],[Where do you work]],tblCountries[[Actual]:[Mapping]],2,FALSE)</f>
        <v>USA</v>
      </c>
      <c r="L1383" t="s">
        <v>18</v>
      </c>
      <c r="M1383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1383">
        <v>30</v>
      </c>
    </row>
    <row r="1384" spans="2:14" ht="15" customHeight="1">
      <c r="B1384" t="s">
        <v>3388</v>
      </c>
      <c r="C1384" s="1">
        <v>41058.989189814813</v>
      </c>
      <c r="D1384" s="4">
        <v>88000</v>
      </c>
      <c r="E1384">
        <v>88000</v>
      </c>
      <c r="F1384" t="s">
        <v>6</v>
      </c>
      <c r="G1384" s="8">
        <f>tblSalaries6[[#This Row],[clean Salary (in local currency)]]*VLOOKUP(tblSalaries6[[#This Row],[Currency]],tblXrate[],2,FALSE)</f>
        <v>88000</v>
      </c>
      <c r="H1384" t="s">
        <v>1569</v>
      </c>
      <c r="I1384" t="s">
        <v>52</v>
      </c>
      <c r="J1384" t="s">
        <v>15</v>
      </c>
      <c r="K1384" t="str">
        <f>VLOOKUP(tblSalaries6[[#This Row],[Where do you work]],tblCountries[[Actual]:[Mapping]],2,FALSE)</f>
        <v>USA</v>
      </c>
      <c r="L1384" t="s">
        <v>9</v>
      </c>
      <c r="M1384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1384">
        <v>21</v>
      </c>
    </row>
    <row r="1385" spans="2:14" ht="15" customHeight="1">
      <c r="B1385" t="s">
        <v>3389</v>
      </c>
      <c r="C1385" s="1">
        <v>41059.001481481479</v>
      </c>
      <c r="D1385" s="4">
        <v>64500</v>
      </c>
      <c r="E1385">
        <v>64500</v>
      </c>
      <c r="F1385" t="s">
        <v>6</v>
      </c>
      <c r="G1385" s="8">
        <f>tblSalaries6[[#This Row],[clean Salary (in local currency)]]*VLOOKUP(tblSalaries6[[#This Row],[Currency]],tblXrate[],2,FALSE)</f>
        <v>64500</v>
      </c>
      <c r="H1385" t="s">
        <v>1570</v>
      </c>
      <c r="I1385" t="s">
        <v>20</v>
      </c>
      <c r="J1385" t="s">
        <v>15</v>
      </c>
      <c r="K1385" t="str">
        <f>VLOOKUP(tblSalaries6[[#This Row],[Where do you work]],tblCountries[[Actual]:[Mapping]],2,FALSE)</f>
        <v>USA</v>
      </c>
      <c r="L1385" t="s">
        <v>9</v>
      </c>
      <c r="M1385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1385">
        <v>13</v>
      </c>
    </row>
    <row r="1386" spans="2:14" ht="15" customHeight="1">
      <c r="B1386" t="s">
        <v>3390</v>
      </c>
      <c r="C1386" s="1">
        <v>41059.009108796294</v>
      </c>
      <c r="D1386" s="4" t="s">
        <v>1571</v>
      </c>
      <c r="E1386">
        <v>216000</v>
      </c>
      <c r="F1386" t="s">
        <v>3958</v>
      </c>
      <c r="G1386" s="8">
        <f>tblSalaries6[[#This Row],[clean Salary (in local currency)]]*VLOOKUP(tblSalaries6[[#This Row],[Currency]],tblXrate[],2,FALSE)</f>
        <v>57600</v>
      </c>
      <c r="H1386" t="s">
        <v>1572</v>
      </c>
      <c r="I1386" t="s">
        <v>279</v>
      </c>
      <c r="J1386" t="s">
        <v>133</v>
      </c>
      <c r="K1386" t="str">
        <f>VLOOKUP(tblSalaries6[[#This Row],[Where do you work]],tblCountries[[Actual]:[Mapping]],2,FALSE)</f>
        <v>Saudi Arabia</v>
      </c>
      <c r="L1386" t="s">
        <v>9</v>
      </c>
      <c r="M1386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1386">
        <v>20</v>
      </c>
    </row>
    <row r="1387" spans="2:14" ht="15" customHeight="1">
      <c r="B1387" t="s">
        <v>3391</v>
      </c>
      <c r="C1387" s="1">
        <v>41059.015601851854</v>
      </c>
      <c r="D1387" s="4">
        <v>50000</v>
      </c>
      <c r="E1387">
        <v>50000</v>
      </c>
      <c r="F1387" t="s">
        <v>6</v>
      </c>
      <c r="G1387" s="8">
        <f>tblSalaries6[[#This Row],[clean Salary (in local currency)]]*VLOOKUP(tblSalaries6[[#This Row],[Currency]],tblXrate[],2,FALSE)</f>
        <v>50000</v>
      </c>
      <c r="H1387" t="s">
        <v>1573</v>
      </c>
      <c r="I1387" t="s">
        <v>310</v>
      </c>
      <c r="J1387" t="s">
        <v>15</v>
      </c>
      <c r="K1387" t="str">
        <f>VLOOKUP(tblSalaries6[[#This Row],[Where do you work]],tblCountries[[Actual]:[Mapping]],2,FALSE)</f>
        <v>USA</v>
      </c>
      <c r="L1387" t="s">
        <v>9</v>
      </c>
      <c r="M1387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1387">
        <v>15</v>
      </c>
    </row>
    <row r="1388" spans="2:14" ht="15" customHeight="1">
      <c r="B1388" t="s">
        <v>3392</v>
      </c>
      <c r="C1388" s="1">
        <v>41059.017858796295</v>
      </c>
      <c r="D1388" s="4">
        <v>120000</v>
      </c>
      <c r="E1388">
        <v>120000</v>
      </c>
      <c r="F1388" t="s">
        <v>6</v>
      </c>
      <c r="G1388" s="8">
        <f>tblSalaries6[[#This Row],[clean Salary (in local currency)]]*VLOOKUP(tblSalaries6[[#This Row],[Currency]],tblXrate[],2,FALSE)</f>
        <v>120000</v>
      </c>
      <c r="H1388" t="s">
        <v>642</v>
      </c>
      <c r="I1388" t="s">
        <v>52</v>
      </c>
      <c r="J1388" t="s">
        <v>15</v>
      </c>
      <c r="K1388" t="str">
        <f>VLOOKUP(tblSalaries6[[#This Row],[Where do you work]],tblCountries[[Actual]:[Mapping]],2,FALSE)</f>
        <v>USA</v>
      </c>
      <c r="L1388" t="s">
        <v>18</v>
      </c>
      <c r="M1388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1388">
        <v>10</v>
      </c>
    </row>
    <row r="1389" spans="2:14" ht="15" customHeight="1">
      <c r="B1389" t="s">
        <v>3393</v>
      </c>
      <c r="C1389" s="1">
        <v>41059.024224537039</v>
      </c>
      <c r="D1389" s="4">
        <v>107000</v>
      </c>
      <c r="E1389">
        <v>107000</v>
      </c>
      <c r="F1389" t="s">
        <v>6</v>
      </c>
      <c r="G1389" s="8">
        <f>tblSalaries6[[#This Row],[clean Salary (in local currency)]]*VLOOKUP(tblSalaries6[[#This Row],[Currency]],tblXrate[],2,FALSE)</f>
        <v>107000</v>
      </c>
      <c r="H1389" t="s">
        <v>1574</v>
      </c>
      <c r="I1389" t="s">
        <v>52</v>
      </c>
      <c r="J1389" t="s">
        <v>15</v>
      </c>
      <c r="K1389" t="str">
        <f>VLOOKUP(tblSalaries6[[#This Row],[Where do you work]],tblCountries[[Actual]:[Mapping]],2,FALSE)</f>
        <v>USA</v>
      </c>
      <c r="L1389" t="s">
        <v>13</v>
      </c>
      <c r="M1389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1389">
        <v>29</v>
      </c>
    </row>
    <row r="1390" spans="2:14" ht="15" customHeight="1">
      <c r="B1390" t="s">
        <v>3394</v>
      </c>
      <c r="C1390" s="1">
        <v>41059.029745370368</v>
      </c>
      <c r="D1390" s="4">
        <v>40000</v>
      </c>
      <c r="E1390">
        <v>40000</v>
      </c>
      <c r="F1390" t="s">
        <v>6</v>
      </c>
      <c r="G1390" s="8">
        <f>tblSalaries6[[#This Row],[clean Salary (in local currency)]]*VLOOKUP(tblSalaries6[[#This Row],[Currency]],tblXrate[],2,FALSE)</f>
        <v>40000</v>
      </c>
      <c r="H1390" t="s">
        <v>621</v>
      </c>
      <c r="I1390" t="s">
        <v>20</v>
      </c>
      <c r="J1390" t="s">
        <v>15</v>
      </c>
      <c r="K1390" t="str">
        <f>VLOOKUP(tblSalaries6[[#This Row],[Where do you work]],tblCountries[[Actual]:[Mapping]],2,FALSE)</f>
        <v>USA</v>
      </c>
      <c r="L1390" t="s">
        <v>18</v>
      </c>
      <c r="M1390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5 and 10</v>
      </c>
      <c r="N1390">
        <v>6</v>
      </c>
    </row>
    <row r="1391" spans="2:14" ht="15" customHeight="1">
      <c r="B1391" t="s">
        <v>3395</v>
      </c>
      <c r="C1391" s="1">
        <v>41059.034756944442</v>
      </c>
      <c r="D1391" s="4">
        <v>81000</v>
      </c>
      <c r="E1391">
        <v>81000</v>
      </c>
      <c r="F1391" t="s">
        <v>6</v>
      </c>
      <c r="G1391" s="8">
        <f>tblSalaries6[[#This Row],[clean Salary (in local currency)]]*VLOOKUP(tblSalaries6[[#This Row],[Currency]],tblXrate[],2,FALSE)</f>
        <v>81000</v>
      </c>
      <c r="H1391" t="s">
        <v>1575</v>
      </c>
      <c r="I1391" t="s">
        <v>52</v>
      </c>
      <c r="J1391" t="s">
        <v>15</v>
      </c>
      <c r="K1391" t="str">
        <f>VLOOKUP(tblSalaries6[[#This Row],[Where do you work]],tblCountries[[Actual]:[Mapping]],2,FALSE)</f>
        <v>USA</v>
      </c>
      <c r="L1391" t="s">
        <v>25</v>
      </c>
      <c r="M1391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1391">
        <v>12</v>
      </c>
    </row>
    <row r="1392" spans="2:14" ht="15" customHeight="1">
      <c r="B1392" t="s">
        <v>3396</v>
      </c>
      <c r="C1392" s="1">
        <v>41059.045439814814</v>
      </c>
      <c r="D1392" s="4">
        <v>45000</v>
      </c>
      <c r="E1392">
        <v>45000</v>
      </c>
      <c r="F1392" t="s">
        <v>6</v>
      </c>
      <c r="G1392" s="8">
        <f>tblSalaries6[[#This Row],[clean Salary (in local currency)]]*VLOOKUP(tblSalaries6[[#This Row],[Currency]],tblXrate[],2,FALSE)</f>
        <v>45000</v>
      </c>
      <c r="H1392" t="s">
        <v>1576</v>
      </c>
      <c r="I1392" t="s">
        <v>67</v>
      </c>
      <c r="J1392" t="s">
        <v>15</v>
      </c>
      <c r="K1392" t="str">
        <f>VLOOKUP(tblSalaries6[[#This Row],[Where do you work]],tblCountries[[Actual]:[Mapping]],2,FALSE)</f>
        <v>USA</v>
      </c>
      <c r="L1392" t="s">
        <v>9</v>
      </c>
      <c r="M1392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1392">
        <v>20</v>
      </c>
    </row>
    <row r="1393" spans="2:14" ht="15" customHeight="1">
      <c r="B1393" t="s">
        <v>3397</v>
      </c>
      <c r="C1393" s="1">
        <v>41059.050046296295</v>
      </c>
      <c r="D1393" s="4">
        <v>49000</v>
      </c>
      <c r="E1393">
        <v>49000</v>
      </c>
      <c r="F1393" t="s">
        <v>6</v>
      </c>
      <c r="G1393" s="8">
        <f>tblSalaries6[[#This Row],[clean Salary (in local currency)]]*VLOOKUP(tblSalaries6[[#This Row],[Currency]],tblXrate[],2,FALSE)</f>
        <v>49000</v>
      </c>
      <c r="H1393" t="s">
        <v>1577</v>
      </c>
      <c r="I1393" t="s">
        <v>67</v>
      </c>
      <c r="J1393" t="s">
        <v>15</v>
      </c>
      <c r="K1393" t="str">
        <f>VLOOKUP(tblSalaries6[[#This Row],[Where do you work]],tblCountries[[Actual]:[Mapping]],2,FALSE)</f>
        <v>USA</v>
      </c>
      <c r="L1393" t="s">
        <v>9</v>
      </c>
      <c r="M1393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5 and 10</v>
      </c>
      <c r="N1393">
        <v>5</v>
      </c>
    </row>
    <row r="1394" spans="2:14" ht="15" customHeight="1">
      <c r="B1394" t="s">
        <v>3398</v>
      </c>
      <c r="C1394" s="1">
        <v>41059.050405092596</v>
      </c>
      <c r="D1394" s="4" t="s">
        <v>1578</v>
      </c>
      <c r="E1394">
        <v>750000</v>
      </c>
      <c r="F1394" t="s">
        <v>40</v>
      </c>
      <c r="G1394" s="8">
        <f>tblSalaries6[[#This Row],[clean Salary (in local currency)]]*VLOOKUP(tblSalaries6[[#This Row],[Currency]],tblXrate[],2,FALSE)</f>
        <v>13355.937515581925</v>
      </c>
      <c r="H1394" t="s">
        <v>1579</v>
      </c>
      <c r="I1394" t="s">
        <v>4001</v>
      </c>
      <c r="J1394" t="s">
        <v>8</v>
      </c>
      <c r="K1394" t="str">
        <f>VLOOKUP(tblSalaries6[[#This Row],[Where do you work]],tblCountries[[Actual]:[Mapping]],2,FALSE)</f>
        <v>India</v>
      </c>
      <c r="L1394" t="s">
        <v>25</v>
      </c>
      <c r="M1394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Less than 3</v>
      </c>
      <c r="N1394">
        <v>1</v>
      </c>
    </row>
    <row r="1395" spans="2:14" ht="15" customHeight="1">
      <c r="B1395" t="s">
        <v>3399</v>
      </c>
      <c r="C1395" s="1">
        <v>41059.052453703705</v>
      </c>
      <c r="D1395" s="4">
        <v>72000</v>
      </c>
      <c r="E1395">
        <v>72000</v>
      </c>
      <c r="F1395" t="s">
        <v>6</v>
      </c>
      <c r="G1395" s="8">
        <f>tblSalaries6[[#This Row],[clean Salary (in local currency)]]*VLOOKUP(tblSalaries6[[#This Row],[Currency]],tblXrate[],2,FALSE)</f>
        <v>72000</v>
      </c>
      <c r="H1395" t="s">
        <v>52</v>
      </c>
      <c r="I1395" t="s">
        <v>52</v>
      </c>
      <c r="J1395" t="s">
        <v>15</v>
      </c>
      <c r="K1395" t="str">
        <f>VLOOKUP(tblSalaries6[[#This Row],[Where do you work]],tblCountries[[Actual]:[Mapping]],2,FALSE)</f>
        <v>USA</v>
      </c>
      <c r="L1395" t="s">
        <v>25</v>
      </c>
      <c r="M1395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1395">
        <v>20</v>
      </c>
    </row>
    <row r="1396" spans="2:14" ht="15" customHeight="1">
      <c r="B1396" t="s">
        <v>3400</v>
      </c>
      <c r="C1396" s="1">
        <v>41059.059224537035</v>
      </c>
      <c r="D1396" s="4">
        <v>50000</v>
      </c>
      <c r="E1396">
        <v>50000</v>
      </c>
      <c r="F1396" t="s">
        <v>6</v>
      </c>
      <c r="G1396" s="8">
        <f>tblSalaries6[[#This Row],[clean Salary (in local currency)]]*VLOOKUP(tblSalaries6[[#This Row],[Currency]],tblXrate[],2,FALSE)</f>
        <v>50000</v>
      </c>
      <c r="H1396" t="s">
        <v>1580</v>
      </c>
      <c r="I1396" t="s">
        <v>20</v>
      </c>
      <c r="J1396" t="s">
        <v>15</v>
      </c>
      <c r="K1396" t="str">
        <f>VLOOKUP(tblSalaries6[[#This Row],[Where do you work]],tblCountries[[Actual]:[Mapping]],2,FALSE)</f>
        <v>USA</v>
      </c>
      <c r="L1396" t="s">
        <v>9</v>
      </c>
      <c r="M1396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5 and 10</v>
      </c>
      <c r="N1396">
        <v>7</v>
      </c>
    </row>
    <row r="1397" spans="2:14" ht="15" customHeight="1">
      <c r="B1397" t="s">
        <v>3401</v>
      </c>
      <c r="C1397" s="1">
        <v>41059.059328703705</v>
      </c>
      <c r="D1397" s="4">
        <v>57678.400000000001</v>
      </c>
      <c r="E1397">
        <v>57678</v>
      </c>
      <c r="F1397" t="s">
        <v>6</v>
      </c>
      <c r="G1397" s="8">
        <f>tblSalaries6[[#This Row],[clean Salary (in local currency)]]*VLOOKUP(tblSalaries6[[#This Row],[Currency]],tblXrate[],2,FALSE)</f>
        <v>57678</v>
      </c>
      <c r="H1397" t="s">
        <v>14</v>
      </c>
      <c r="I1397" t="s">
        <v>20</v>
      </c>
      <c r="J1397" t="s">
        <v>15</v>
      </c>
      <c r="K1397" t="str">
        <f>VLOOKUP(tblSalaries6[[#This Row],[Where do you work]],tblCountries[[Actual]:[Mapping]],2,FALSE)</f>
        <v>USA</v>
      </c>
      <c r="L1397" t="s">
        <v>9</v>
      </c>
      <c r="M1397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Less than 3</v>
      </c>
      <c r="N1397">
        <v>2</v>
      </c>
    </row>
    <row r="1398" spans="2:14" ht="15" customHeight="1">
      <c r="B1398" t="s">
        <v>3402</v>
      </c>
      <c r="C1398" s="1">
        <v>41059.062395833331</v>
      </c>
      <c r="D1398" s="4">
        <v>80442</v>
      </c>
      <c r="E1398">
        <v>80442</v>
      </c>
      <c r="F1398" t="s">
        <v>6</v>
      </c>
      <c r="G1398" s="8">
        <f>tblSalaries6[[#This Row],[clean Salary (in local currency)]]*VLOOKUP(tblSalaries6[[#This Row],[Currency]],tblXrate[],2,FALSE)</f>
        <v>80442</v>
      </c>
      <c r="H1398" t="s">
        <v>1581</v>
      </c>
      <c r="I1398" t="s">
        <v>20</v>
      </c>
      <c r="J1398" t="s">
        <v>15</v>
      </c>
      <c r="K1398" t="str">
        <f>VLOOKUP(tblSalaries6[[#This Row],[Where do you work]],tblCountries[[Actual]:[Mapping]],2,FALSE)</f>
        <v>USA</v>
      </c>
      <c r="L1398" t="s">
        <v>9</v>
      </c>
      <c r="M1398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1398">
        <v>16</v>
      </c>
    </row>
    <row r="1399" spans="2:14" ht="15" customHeight="1">
      <c r="B1399" t="s">
        <v>3403</v>
      </c>
      <c r="C1399" s="1">
        <v>41059.075208333335</v>
      </c>
      <c r="D1399" s="4">
        <v>75000</v>
      </c>
      <c r="E1399">
        <v>75000</v>
      </c>
      <c r="F1399" t="s">
        <v>6</v>
      </c>
      <c r="G1399" s="8">
        <f>tblSalaries6[[#This Row],[clean Salary (in local currency)]]*VLOOKUP(tblSalaries6[[#This Row],[Currency]],tblXrate[],2,FALSE)</f>
        <v>75000</v>
      </c>
      <c r="H1399" t="s">
        <v>1582</v>
      </c>
      <c r="I1399" t="s">
        <v>52</v>
      </c>
      <c r="J1399" t="s">
        <v>15</v>
      </c>
      <c r="K1399" t="str">
        <f>VLOOKUP(tblSalaries6[[#This Row],[Where do you work]],tblCountries[[Actual]:[Mapping]],2,FALSE)</f>
        <v>USA</v>
      </c>
      <c r="L1399" t="s">
        <v>25</v>
      </c>
      <c r="M1399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5 and 10</v>
      </c>
      <c r="N1399">
        <v>9</v>
      </c>
    </row>
    <row r="1400" spans="2:14" ht="15" customHeight="1">
      <c r="B1400" t="s">
        <v>3404</v>
      </c>
      <c r="C1400" s="1">
        <v>41059.078159722223</v>
      </c>
      <c r="D1400" s="4">
        <v>61000</v>
      </c>
      <c r="E1400">
        <v>61000</v>
      </c>
      <c r="F1400" t="s">
        <v>6</v>
      </c>
      <c r="G1400" s="8">
        <f>tblSalaries6[[#This Row],[clean Salary (in local currency)]]*VLOOKUP(tblSalaries6[[#This Row],[Currency]],tblXrate[],2,FALSE)</f>
        <v>61000</v>
      </c>
      <c r="H1400" t="s">
        <v>1583</v>
      </c>
      <c r="I1400" t="s">
        <v>20</v>
      </c>
      <c r="J1400" t="s">
        <v>15</v>
      </c>
      <c r="K1400" t="str">
        <f>VLOOKUP(tblSalaries6[[#This Row],[Where do you work]],tblCountries[[Actual]:[Mapping]],2,FALSE)</f>
        <v>USA</v>
      </c>
      <c r="L1400" t="s">
        <v>9</v>
      </c>
      <c r="M1400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1400">
        <v>12</v>
      </c>
    </row>
    <row r="1401" spans="2:14" ht="15" customHeight="1">
      <c r="B1401" t="s">
        <v>3405</v>
      </c>
      <c r="C1401" s="1">
        <v>41059.081921296296</v>
      </c>
      <c r="D1401" s="4">
        <v>77000</v>
      </c>
      <c r="E1401">
        <v>77000</v>
      </c>
      <c r="F1401" t="s">
        <v>6</v>
      </c>
      <c r="G1401" s="8">
        <f>tblSalaries6[[#This Row],[clean Salary (in local currency)]]*VLOOKUP(tblSalaries6[[#This Row],[Currency]],tblXrate[],2,FALSE)</f>
        <v>77000</v>
      </c>
      <c r="H1401" t="s">
        <v>1584</v>
      </c>
      <c r="I1401" t="s">
        <v>279</v>
      </c>
      <c r="J1401" t="s">
        <v>15</v>
      </c>
      <c r="K1401" t="str">
        <f>VLOOKUP(tblSalaries6[[#This Row],[Where do you work]],tblCountries[[Actual]:[Mapping]],2,FALSE)</f>
        <v>USA</v>
      </c>
      <c r="L1401" t="s">
        <v>9</v>
      </c>
      <c r="M1401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1401">
        <v>10</v>
      </c>
    </row>
    <row r="1402" spans="2:14" ht="15" customHeight="1">
      <c r="B1402" t="s">
        <v>3406</v>
      </c>
      <c r="C1402" s="1">
        <v>41059.095856481479</v>
      </c>
      <c r="D1402" s="4" t="s">
        <v>1585</v>
      </c>
      <c r="E1402">
        <v>92000</v>
      </c>
      <c r="F1402" t="s">
        <v>6</v>
      </c>
      <c r="G1402" s="8">
        <f>tblSalaries6[[#This Row],[clean Salary (in local currency)]]*VLOOKUP(tblSalaries6[[#This Row],[Currency]],tblXrate[],2,FALSE)</f>
        <v>92000</v>
      </c>
      <c r="H1402" t="s">
        <v>488</v>
      </c>
      <c r="I1402" t="s">
        <v>488</v>
      </c>
      <c r="J1402" t="s">
        <v>15</v>
      </c>
      <c r="K1402" t="str">
        <f>VLOOKUP(tblSalaries6[[#This Row],[Where do you work]],tblCountries[[Actual]:[Mapping]],2,FALSE)</f>
        <v>USA</v>
      </c>
      <c r="L1402" t="s">
        <v>18</v>
      </c>
      <c r="M1402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5 and 10</v>
      </c>
      <c r="N1402">
        <v>9</v>
      </c>
    </row>
    <row r="1403" spans="2:14" ht="15" customHeight="1">
      <c r="B1403" t="s">
        <v>3407</v>
      </c>
      <c r="C1403" s="1">
        <v>41059.096180555556</v>
      </c>
      <c r="D1403" s="4">
        <v>72000</v>
      </c>
      <c r="E1403">
        <v>72000</v>
      </c>
      <c r="F1403" t="s">
        <v>6</v>
      </c>
      <c r="G1403" s="8">
        <f>tblSalaries6[[#This Row],[clean Salary (in local currency)]]*VLOOKUP(tblSalaries6[[#This Row],[Currency]],tblXrate[],2,FALSE)</f>
        <v>72000</v>
      </c>
      <c r="H1403" t="s">
        <v>1586</v>
      </c>
      <c r="I1403" t="s">
        <v>20</v>
      </c>
      <c r="J1403" t="s">
        <v>15</v>
      </c>
      <c r="K1403" t="str">
        <f>VLOOKUP(tblSalaries6[[#This Row],[Where do you work]],tblCountries[[Actual]:[Mapping]],2,FALSE)</f>
        <v>USA</v>
      </c>
      <c r="L1403" t="s">
        <v>13</v>
      </c>
      <c r="M1403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1403">
        <v>10</v>
      </c>
    </row>
    <row r="1404" spans="2:14" ht="15" customHeight="1">
      <c r="B1404" t="s">
        <v>3408</v>
      </c>
      <c r="C1404" s="1">
        <v>41059.099062499998</v>
      </c>
      <c r="D1404" s="4">
        <v>14000</v>
      </c>
      <c r="E1404">
        <v>14000</v>
      </c>
      <c r="F1404" t="s">
        <v>6</v>
      </c>
      <c r="G1404" s="8">
        <f>tblSalaries6[[#This Row],[clean Salary (in local currency)]]*VLOOKUP(tblSalaries6[[#This Row],[Currency]],tblXrate[],2,FALSE)</f>
        <v>14000</v>
      </c>
      <c r="H1404" t="s">
        <v>356</v>
      </c>
      <c r="I1404" t="s">
        <v>356</v>
      </c>
      <c r="J1404" t="s">
        <v>8</v>
      </c>
      <c r="K1404" t="str">
        <f>VLOOKUP(tblSalaries6[[#This Row],[Where do you work]],tblCountries[[Actual]:[Mapping]],2,FALSE)</f>
        <v>India</v>
      </c>
      <c r="L1404" t="s">
        <v>9</v>
      </c>
      <c r="M1404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Less than 3</v>
      </c>
      <c r="N1404">
        <v>3</v>
      </c>
    </row>
    <row r="1405" spans="2:14" ht="15" customHeight="1">
      <c r="B1405" t="s">
        <v>3409</v>
      </c>
      <c r="C1405" s="1">
        <v>41059.099293981482</v>
      </c>
      <c r="D1405" s="4">
        <v>111000</v>
      </c>
      <c r="E1405">
        <v>111000</v>
      </c>
      <c r="F1405" t="s">
        <v>6</v>
      </c>
      <c r="G1405" s="8">
        <f>tblSalaries6[[#This Row],[clean Salary (in local currency)]]*VLOOKUP(tblSalaries6[[#This Row],[Currency]],tblXrate[],2,FALSE)</f>
        <v>111000</v>
      </c>
      <c r="H1405" t="s">
        <v>1587</v>
      </c>
      <c r="I1405" t="s">
        <v>52</v>
      </c>
      <c r="J1405" t="s">
        <v>15</v>
      </c>
      <c r="K1405" t="str">
        <f>VLOOKUP(tblSalaries6[[#This Row],[Where do you work]],tblCountries[[Actual]:[Mapping]],2,FALSE)</f>
        <v>USA</v>
      </c>
      <c r="L1405" t="s">
        <v>18</v>
      </c>
      <c r="M1405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1405">
        <v>10</v>
      </c>
    </row>
    <row r="1406" spans="2:14" ht="15" customHeight="1">
      <c r="B1406" t="s">
        <v>3410</v>
      </c>
      <c r="C1406" s="1">
        <v>41059.105752314812</v>
      </c>
      <c r="D1406" s="4">
        <v>80000</v>
      </c>
      <c r="E1406">
        <v>80000</v>
      </c>
      <c r="F1406" t="s">
        <v>6</v>
      </c>
      <c r="G1406" s="8">
        <f>tblSalaries6[[#This Row],[clean Salary (in local currency)]]*VLOOKUP(tblSalaries6[[#This Row],[Currency]],tblXrate[],2,FALSE)</f>
        <v>80000</v>
      </c>
      <c r="H1406" t="s">
        <v>1588</v>
      </c>
      <c r="I1406" t="s">
        <v>20</v>
      </c>
      <c r="J1406" t="s">
        <v>15</v>
      </c>
      <c r="K1406" t="str">
        <f>VLOOKUP(tblSalaries6[[#This Row],[Where do you work]],tblCountries[[Actual]:[Mapping]],2,FALSE)</f>
        <v>USA</v>
      </c>
      <c r="L1406" t="s">
        <v>9</v>
      </c>
      <c r="M1406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1406">
        <v>20</v>
      </c>
    </row>
    <row r="1407" spans="2:14" ht="15" customHeight="1">
      <c r="B1407" t="s">
        <v>3411</v>
      </c>
      <c r="C1407" s="1">
        <v>41059.108101851853</v>
      </c>
      <c r="D1407" s="4" t="s">
        <v>1589</v>
      </c>
      <c r="E1407">
        <v>3250000</v>
      </c>
      <c r="F1407" t="s">
        <v>40</v>
      </c>
      <c r="G1407" s="8">
        <f>tblSalaries6[[#This Row],[clean Salary (in local currency)]]*VLOOKUP(tblSalaries6[[#This Row],[Currency]],tblXrate[],2,FALSE)</f>
        <v>57875.729234188344</v>
      </c>
      <c r="H1407" t="s">
        <v>1590</v>
      </c>
      <c r="I1407" t="s">
        <v>20</v>
      </c>
      <c r="J1407" t="s">
        <v>8</v>
      </c>
      <c r="K1407" t="str">
        <f>VLOOKUP(tblSalaries6[[#This Row],[Where do you work]],tblCountries[[Actual]:[Mapping]],2,FALSE)</f>
        <v>India</v>
      </c>
      <c r="L1407" t="s">
        <v>9</v>
      </c>
      <c r="M1407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5 and 10</v>
      </c>
      <c r="N1407">
        <v>5.5</v>
      </c>
    </row>
    <row r="1408" spans="2:14" ht="15" customHeight="1">
      <c r="B1408" t="s">
        <v>3412</v>
      </c>
      <c r="C1408" s="1">
        <v>41059.110995370371</v>
      </c>
      <c r="D1408" s="4">
        <v>25000</v>
      </c>
      <c r="E1408">
        <v>25000</v>
      </c>
      <c r="F1408" t="s">
        <v>6</v>
      </c>
      <c r="G1408" s="8">
        <f>tblSalaries6[[#This Row],[clean Salary (in local currency)]]*VLOOKUP(tblSalaries6[[#This Row],[Currency]],tblXrate[],2,FALSE)</f>
        <v>25000</v>
      </c>
      <c r="H1408" t="s">
        <v>310</v>
      </c>
      <c r="I1408" t="s">
        <v>310</v>
      </c>
      <c r="J1408" t="s">
        <v>8</v>
      </c>
      <c r="K1408" t="str">
        <f>VLOOKUP(tblSalaries6[[#This Row],[Where do you work]],tblCountries[[Actual]:[Mapping]],2,FALSE)</f>
        <v>India</v>
      </c>
      <c r="L1408" t="s">
        <v>18</v>
      </c>
      <c r="M1408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5 and 10</v>
      </c>
      <c r="N1408">
        <v>8</v>
      </c>
    </row>
    <row r="1409" spans="2:14" ht="15" customHeight="1">
      <c r="B1409" t="s">
        <v>3413</v>
      </c>
      <c r="C1409" s="1">
        <v>41059.139085648145</v>
      </c>
      <c r="D1409" s="4" t="s">
        <v>1591</v>
      </c>
      <c r="E1409">
        <v>24000</v>
      </c>
      <c r="F1409" t="s">
        <v>6</v>
      </c>
      <c r="G1409" s="8">
        <f>tblSalaries6[[#This Row],[clean Salary (in local currency)]]*VLOOKUP(tblSalaries6[[#This Row],[Currency]],tblXrate[],2,FALSE)</f>
        <v>24000</v>
      </c>
      <c r="H1409" t="s">
        <v>1592</v>
      </c>
      <c r="I1409" t="s">
        <v>488</v>
      </c>
      <c r="J1409" t="s">
        <v>15</v>
      </c>
      <c r="K1409" t="str">
        <f>VLOOKUP(tblSalaries6[[#This Row],[Where do you work]],tblCountries[[Actual]:[Mapping]],2,FALSE)</f>
        <v>USA</v>
      </c>
      <c r="L1409" t="s">
        <v>25</v>
      </c>
      <c r="M1409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Less than 3</v>
      </c>
      <c r="N1409">
        <v>2</v>
      </c>
    </row>
    <row r="1410" spans="2:14" ht="15" customHeight="1">
      <c r="B1410" t="s">
        <v>3414</v>
      </c>
      <c r="C1410" s="1">
        <v>41059.17627314815</v>
      </c>
      <c r="D1410" s="4">
        <v>61000</v>
      </c>
      <c r="E1410">
        <v>61000</v>
      </c>
      <c r="F1410" t="s">
        <v>6</v>
      </c>
      <c r="G1410" s="8">
        <f>tblSalaries6[[#This Row],[clean Salary (in local currency)]]*VLOOKUP(tblSalaries6[[#This Row],[Currency]],tblXrate[],2,FALSE)</f>
        <v>61000</v>
      </c>
      <c r="H1410" t="s">
        <v>1593</v>
      </c>
      <c r="I1410" t="s">
        <v>52</v>
      </c>
      <c r="J1410" t="s">
        <v>15</v>
      </c>
      <c r="K1410" t="str">
        <f>VLOOKUP(tblSalaries6[[#This Row],[Where do you work]],tblCountries[[Actual]:[Mapping]],2,FALSE)</f>
        <v>USA</v>
      </c>
      <c r="L1410" t="s">
        <v>18</v>
      </c>
      <c r="M1410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1410">
        <v>25</v>
      </c>
    </row>
    <row r="1411" spans="2:14" ht="15" customHeight="1">
      <c r="B1411" t="s">
        <v>3415</v>
      </c>
      <c r="C1411" s="1">
        <v>41059.33699074074</v>
      </c>
      <c r="D1411" s="4" t="s">
        <v>1594</v>
      </c>
      <c r="E1411">
        <v>55000</v>
      </c>
      <c r="F1411" t="s">
        <v>82</v>
      </c>
      <c r="G1411" s="8">
        <f>tblSalaries6[[#This Row],[clean Salary (in local currency)]]*VLOOKUP(tblSalaries6[[#This Row],[Currency]],tblXrate[],2,FALSE)</f>
        <v>56095.031102144967</v>
      </c>
      <c r="H1411" t="s">
        <v>1595</v>
      </c>
      <c r="I1411" t="s">
        <v>20</v>
      </c>
      <c r="J1411" t="s">
        <v>84</v>
      </c>
      <c r="K1411" t="str">
        <f>VLOOKUP(tblSalaries6[[#This Row],[Where do you work]],tblCountries[[Actual]:[Mapping]],2,FALSE)</f>
        <v>Australia</v>
      </c>
      <c r="L1411" t="s">
        <v>18</v>
      </c>
      <c r="M1411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1411">
        <v>11</v>
      </c>
    </row>
    <row r="1412" spans="2:14" ht="15" customHeight="1">
      <c r="B1412" t="s">
        <v>3416</v>
      </c>
      <c r="C1412" s="1">
        <v>41059.404178240744</v>
      </c>
      <c r="D1412" s="4">
        <v>70000</v>
      </c>
      <c r="E1412">
        <v>70000</v>
      </c>
      <c r="F1412" t="s">
        <v>82</v>
      </c>
      <c r="G1412" s="8">
        <f>tblSalaries6[[#This Row],[clean Salary (in local currency)]]*VLOOKUP(tblSalaries6[[#This Row],[Currency]],tblXrate[],2,FALSE)</f>
        <v>71393.675948184507</v>
      </c>
      <c r="H1412" t="s">
        <v>1287</v>
      </c>
      <c r="I1412" t="s">
        <v>310</v>
      </c>
      <c r="J1412" t="s">
        <v>84</v>
      </c>
      <c r="K1412" t="str">
        <f>VLOOKUP(tblSalaries6[[#This Row],[Where do you work]],tblCountries[[Actual]:[Mapping]],2,FALSE)</f>
        <v>Australia</v>
      </c>
      <c r="L1412" t="s">
        <v>18</v>
      </c>
      <c r="M1412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5 and 10</v>
      </c>
      <c r="N1412">
        <v>5</v>
      </c>
    </row>
    <row r="1413" spans="2:14" ht="15" customHeight="1">
      <c r="B1413" t="s">
        <v>3417</v>
      </c>
      <c r="C1413" s="1">
        <v>41059.424525462964</v>
      </c>
      <c r="D1413" s="4">
        <v>96230</v>
      </c>
      <c r="E1413">
        <v>96230</v>
      </c>
      <c r="F1413" t="s">
        <v>6</v>
      </c>
      <c r="G1413" s="8">
        <f>tblSalaries6[[#This Row],[clean Salary (in local currency)]]*VLOOKUP(tblSalaries6[[#This Row],[Currency]],tblXrate[],2,FALSE)</f>
        <v>96230</v>
      </c>
      <c r="H1413" t="s">
        <v>1596</v>
      </c>
      <c r="I1413" t="s">
        <v>52</v>
      </c>
      <c r="J1413" t="s">
        <v>15</v>
      </c>
      <c r="K1413" t="str">
        <f>VLOOKUP(tblSalaries6[[#This Row],[Where do you work]],tblCountries[[Actual]:[Mapping]],2,FALSE)</f>
        <v>USA</v>
      </c>
      <c r="L1413" t="s">
        <v>9</v>
      </c>
      <c r="M1413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1413">
        <v>18</v>
      </c>
    </row>
    <row r="1414" spans="2:14" ht="15" customHeight="1">
      <c r="B1414" t="s">
        <v>3418</v>
      </c>
      <c r="C1414" s="1">
        <v>41059.444722222222</v>
      </c>
      <c r="D1414" s="4">
        <v>75000</v>
      </c>
      <c r="E1414">
        <v>75000</v>
      </c>
      <c r="F1414" t="s">
        <v>6</v>
      </c>
      <c r="G1414" s="8">
        <f>tblSalaries6[[#This Row],[clean Salary (in local currency)]]*VLOOKUP(tblSalaries6[[#This Row],[Currency]],tblXrate[],2,FALSE)</f>
        <v>75000</v>
      </c>
      <c r="H1414" t="s">
        <v>207</v>
      </c>
      <c r="I1414" t="s">
        <v>20</v>
      </c>
      <c r="J1414" t="s">
        <v>15</v>
      </c>
      <c r="K1414" t="str">
        <f>VLOOKUP(tblSalaries6[[#This Row],[Where do you work]],tblCountries[[Actual]:[Mapping]],2,FALSE)</f>
        <v>USA</v>
      </c>
      <c r="L1414" t="s">
        <v>18</v>
      </c>
      <c r="M1414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Less than 3</v>
      </c>
      <c r="N1414">
        <v>1.5</v>
      </c>
    </row>
    <row r="1415" spans="2:14" ht="15" customHeight="1">
      <c r="B1415" t="s">
        <v>3419</v>
      </c>
      <c r="C1415" s="1">
        <v>41059.456689814811</v>
      </c>
      <c r="D1415" s="4">
        <v>8500</v>
      </c>
      <c r="E1415">
        <v>102000</v>
      </c>
      <c r="F1415" t="s">
        <v>6</v>
      </c>
      <c r="G1415" s="8">
        <f>tblSalaries6[[#This Row],[clean Salary (in local currency)]]*VLOOKUP(tblSalaries6[[#This Row],[Currency]],tblXrate[],2,FALSE)</f>
        <v>102000</v>
      </c>
      <c r="H1415" t="s">
        <v>108</v>
      </c>
      <c r="I1415" t="s">
        <v>20</v>
      </c>
      <c r="J1415" t="s">
        <v>15</v>
      </c>
      <c r="K1415" t="str">
        <f>VLOOKUP(tblSalaries6[[#This Row],[Where do you work]],tblCountries[[Actual]:[Mapping]],2,FALSE)</f>
        <v>USA</v>
      </c>
      <c r="L1415" t="s">
        <v>9</v>
      </c>
      <c r="M1415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5 and 10</v>
      </c>
      <c r="N1415">
        <v>5</v>
      </c>
    </row>
    <row r="1416" spans="2:14" ht="15" customHeight="1">
      <c r="B1416" t="s">
        <v>3420</v>
      </c>
      <c r="C1416" s="1">
        <v>41059.472604166665</v>
      </c>
      <c r="D1416" s="4" t="s">
        <v>1597</v>
      </c>
      <c r="E1416">
        <v>60000</v>
      </c>
      <c r="F1416" t="s">
        <v>3939</v>
      </c>
      <c r="G1416" s="8">
        <f>tblSalaries6[[#This Row],[clean Salary (in local currency)]]*VLOOKUP(tblSalaries6[[#This Row],[Currency]],tblXrate[],2,FALSE)</f>
        <v>19008.034062397041</v>
      </c>
      <c r="H1416" t="s">
        <v>1598</v>
      </c>
      <c r="I1416" t="s">
        <v>52</v>
      </c>
      <c r="J1416" t="s">
        <v>1131</v>
      </c>
      <c r="K1416" t="str">
        <f>VLOOKUP(tblSalaries6[[#This Row],[Where do you work]],tblCountries[[Actual]:[Mapping]],2,FALSE)</f>
        <v>malaysia</v>
      </c>
      <c r="L1416" t="s">
        <v>9</v>
      </c>
      <c r="M1416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Less than 3</v>
      </c>
      <c r="N1416">
        <v>3</v>
      </c>
    </row>
    <row r="1417" spans="2:14" ht="15" customHeight="1">
      <c r="B1417" t="s">
        <v>3421</v>
      </c>
      <c r="C1417" s="1">
        <v>41059.485335648147</v>
      </c>
      <c r="D1417" s="4">
        <v>363</v>
      </c>
      <c r="E1417">
        <v>4356</v>
      </c>
      <c r="F1417" t="s">
        <v>6</v>
      </c>
      <c r="G1417" s="8">
        <f>tblSalaries6[[#This Row],[clean Salary (in local currency)]]*VLOOKUP(tblSalaries6[[#This Row],[Currency]],tblXrate[],2,FALSE)</f>
        <v>4356</v>
      </c>
      <c r="H1417" t="s">
        <v>207</v>
      </c>
      <c r="I1417" t="s">
        <v>20</v>
      </c>
      <c r="J1417" t="s">
        <v>8</v>
      </c>
      <c r="K1417" t="str">
        <f>VLOOKUP(tblSalaries6[[#This Row],[Where do you work]],tblCountries[[Actual]:[Mapping]],2,FALSE)</f>
        <v>India</v>
      </c>
      <c r="L1417" t="s">
        <v>9</v>
      </c>
      <c r="M1417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5 and 10</v>
      </c>
      <c r="N1417">
        <v>5</v>
      </c>
    </row>
    <row r="1418" spans="2:14" ht="15" customHeight="1">
      <c r="B1418" t="s">
        <v>3422</v>
      </c>
      <c r="C1418" s="1">
        <v>41059.48877314815</v>
      </c>
      <c r="D1418" s="4">
        <v>300000</v>
      </c>
      <c r="E1418">
        <v>300000</v>
      </c>
      <c r="F1418" t="s">
        <v>40</v>
      </c>
      <c r="G1418" s="8">
        <f>tblSalaries6[[#This Row],[clean Salary (in local currency)]]*VLOOKUP(tblSalaries6[[#This Row],[Currency]],tblXrate[],2,FALSE)</f>
        <v>5342.3750062327708</v>
      </c>
      <c r="H1418" t="s">
        <v>932</v>
      </c>
      <c r="I1418" t="s">
        <v>310</v>
      </c>
      <c r="J1418" t="s">
        <v>8</v>
      </c>
      <c r="K1418" t="str">
        <f>VLOOKUP(tblSalaries6[[#This Row],[Where do you work]],tblCountries[[Actual]:[Mapping]],2,FALSE)</f>
        <v>India</v>
      </c>
      <c r="L1418" t="s">
        <v>9</v>
      </c>
      <c r="M1418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3 and 5</v>
      </c>
      <c r="N1418">
        <v>4</v>
      </c>
    </row>
    <row r="1419" spans="2:14" ht="15" customHeight="1">
      <c r="B1419" t="s">
        <v>3423</v>
      </c>
      <c r="C1419" s="1">
        <v>41059.508773148147</v>
      </c>
      <c r="D1419" s="4">
        <v>67000</v>
      </c>
      <c r="E1419">
        <v>67000</v>
      </c>
      <c r="F1419" t="s">
        <v>6</v>
      </c>
      <c r="G1419" s="8">
        <f>tblSalaries6[[#This Row],[clean Salary (in local currency)]]*VLOOKUP(tblSalaries6[[#This Row],[Currency]],tblXrate[],2,FALSE)</f>
        <v>67000</v>
      </c>
      <c r="H1419" t="s">
        <v>1599</v>
      </c>
      <c r="I1419" t="s">
        <v>52</v>
      </c>
      <c r="J1419" t="s">
        <v>15</v>
      </c>
      <c r="K1419" t="str">
        <f>VLOOKUP(tblSalaries6[[#This Row],[Where do you work]],tblCountries[[Actual]:[Mapping]],2,FALSE)</f>
        <v>USA</v>
      </c>
      <c r="L1419" t="s">
        <v>18</v>
      </c>
      <c r="M1419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1419">
        <v>20</v>
      </c>
    </row>
    <row r="1420" spans="2:14" ht="15" customHeight="1">
      <c r="B1420" t="s">
        <v>3424</v>
      </c>
      <c r="C1420" s="1">
        <v>41059.517627314817</v>
      </c>
      <c r="D1420" s="4">
        <v>480000</v>
      </c>
      <c r="E1420">
        <v>480000</v>
      </c>
      <c r="F1420" t="s">
        <v>40</v>
      </c>
      <c r="G1420" s="8">
        <f>tblSalaries6[[#This Row],[clean Salary (in local currency)]]*VLOOKUP(tblSalaries6[[#This Row],[Currency]],tblXrate[],2,FALSE)</f>
        <v>8547.8000099724322</v>
      </c>
      <c r="H1420" t="s">
        <v>1324</v>
      </c>
      <c r="I1420" t="s">
        <v>20</v>
      </c>
      <c r="J1420" t="s">
        <v>8</v>
      </c>
      <c r="K1420" t="str">
        <f>VLOOKUP(tblSalaries6[[#This Row],[Where do you work]],tblCountries[[Actual]:[Mapping]],2,FALSE)</f>
        <v>India</v>
      </c>
      <c r="L1420" t="s">
        <v>9</v>
      </c>
      <c r="M1420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5 and 10</v>
      </c>
      <c r="N1420">
        <v>7</v>
      </c>
    </row>
    <row r="1421" spans="2:14" ht="15" customHeight="1">
      <c r="B1421" t="s">
        <v>3425</v>
      </c>
      <c r="C1421" s="1">
        <v>41059.524398148147</v>
      </c>
      <c r="D1421" s="4" t="s">
        <v>1600</v>
      </c>
      <c r="E1421">
        <v>900000</v>
      </c>
      <c r="F1421" t="s">
        <v>40</v>
      </c>
      <c r="G1421" s="8">
        <f>tblSalaries6[[#This Row],[clean Salary (in local currency)]]*VLOOKUP(tblSalaries6[[#This Row],[Currency]],tblXrate[],2,FALSE)</f>
        <v>16027.125018698311</v>
      </c>
      <c r="H1421" t="s">
        <v>153</v>
      </c>
      <c r="I1421" t="s">
        <v>20</v>
      </c>
      <c r="J1421" t="s">
        <v>8</v>
      </c>
      <c r="K1421" t="str">
        <f>VLOOKUP(tblSalaries6[[#This Row],[Where do you work]],tblCountries[[Actual]:[Mapping]],2,FALSE)</f>
        <v>India</v>
      </c>
      <c r="L1421" t="s">
        <v>9</v>
      </c>
      <c r="M1421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3 and 5</v>
      </c>
      <c r="N1421">
        <v>4</v>
      </c>
    </row>
    <row r="1422" spans="2:14" ht="15" customHeight="1">
      <c r="B1422" t="s">
        <v>3426</v>
      </c>
      <c r="C1422" s="1">
        <v>41059.5393287037</v>
      </c>
      <c r="D1422" s="4" t="s">
        <v>1601</v>
      </c>
      <c r="E1422">
        <v>600000</v>
      </c>
      <c r="F1422" t="s">
        <v>40</v>
      </c>
      <c r="G1422" s="8">
        <f>tblSalaries6[[#This Row],[clean Salary (in local currency)]]*VLOOKUP(tblSalaries6[[#This Row],[Currency]],tblXrate[],2,FALSE)</f>
        <v>10684.750012465542</v>
      </c>
      <c r="H1422" t="s">
        <v>83</v>
      </c>
      <c r="I1422" t="s">
        <v>356</v>
      </c>
      <c r="J1422" t="s">
        <v>8</v>
      </c>
      <c r="K1422" t="str">
        <f>VLOOKUP(tblSalaries6[[#This Row],[Where do you work]],tblCountries[[Actual]:[Mapping]],2,FALSE)</f>
        <v>India</v>
      </c>
      <c r="L1422" t="s">
        <v>18</v>
      </c>
      <c r="M1422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1422">
        <v>36</v>
      </c>
    </row>
    <row r="1423" spans="2:14" ht="15" customHeight="1">
      <c r="B1423" t="s">
        <v>3427</v>
      </c>
      <c r="C1423" s="1">
        <v>41059.545972222222</v>
      </c>
      <c r="D1423" s="4">
        <v>30000</v>
      </c>
      <c r="E1423">
        <v>30000</v>
      </c>
      <c r="F1423" t="s">
        <v>6</v>
      </c>
      <c r="G1423" s="8">
        <f>tblSalaries6[[#This Row],[clean Salary (in local currency)]]*VLOOKUP(tblSalaries6[[#This Row],[Currency]],tblXrate[],2,FALSE)</f>
        <v>30000</v>
      </c>
      <c r="H1423" t="s">
        <v>1602</v>
      </c>
      <c r="I1423" t="s">
        <v>310</v>
      </c>
      <c r="J1423" t="s">
        <v>179</v>
      </c>
      <c r="K1423" t="str">
        <f>VLOOKUP(tblSalaries6[[#This Row],[Where do you work]],tblCountries[[Actual]:[Mapping]],2,FALSE)</f>
        <v>UAE</v>
      </c>
      <c r="L1423" t="s">
        <v>9</v>
      </c>
      <c r="M1423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5 and 10</v>
      </c>
      <c r="N1423">
        <v>8</v>
      </c>
    </row>
    <row r="1424" spans="2:14" ht="15" customHeight="1">
      <c r="B1424" t="s">
        <v>3428</v>
      </c>
      <c r="C1424" s="1">
        <v>41059.556319444448</v>
      </c>
      <c r="D1424" s="4">
        <v>500000</v>
      </c>
      <c r="E1424">
        <v>500000</v>
      </c>
      <c r="F1424" t="s">
        <v>40</v>
      </c>
      <c r="G1424" s="8">
        <f>tblSalaries6[[#This Row],[clean Salary (in local currency)]]*VLOOKUP(tblSalaries6[[#This Row],[Currency]],tblXrate[],2,FALSE)</f>
        <v>8903.9583437212841</v>
      </c>
      <c r="H1424" t="s">
        <v>1603</v>
      </c>
      <c r="I1424" t="s">
        <v>52</v>
      </c>
      <c r="J1424" t="s">
        <v>8</v>
      </c>
      <c r="K1424" t="str">
        <f>VLOOKUP(tblSalaries6[[#This Row],[Where do you work]],tblCountries[[Actual]:[Mapping]],2,FALSE)</f>
        <v>India</v>
      </c>
      <c r="L1424" t="s">
        <v>18</v>
      </c>
      <c r="M1424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Less than 3</v>
      </c>
      <c r="N1424">
        <v>0</v>
      </c>
    </row>
    <row r="1425" spans="2:14" ht="15" customHeight="1">
      <c r="B1425" t="s">
        <v>3429</v>
      </c>
      <c r="C1425" s="1">
        <v>41059.559166666666</v>
      </c>
      <c r="D1425" s="4">
        <v>20000</v>
      </c>
      <c r="E1425">
        <v>20000</v>
      </c>
      <c r="F1425" t="s">
        <v>6</v>
      </c>
      <c r="G1425" s="8">
        <f>tblSalaries6[[#This Row],[clean Salary (in local currency)]]*VLOOKUP(tblSalaries6[[#This Row],[Currency]],tblXrate[],2,FALSE)</f>
        <v>20000</v>
      </c>
      <c r="H1425" t="s">
        <v>635</v>
      </c>
      <c r="I1425" t="s">
        <v>52</v>
      </c>
      <c r="J1425" t="s">
        <v>8</v>
      </c>
      <c r="K1425" t="str">
        <f>VLOOKUP(tblSalaries6[[#This Row],[Where do you work]],tblCountries[[Actual]:[Mapping]],2,FALSE)</f>
        <v>India</v>
      </c>
      <c r="L1425" t="s">
        <v>186</v>
      </c>
      <c r="M1425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1425">
        <v>10</v>
      </c>
    </row>
    <row r="1426" spans="2:14" ht="15" customHeight="1">
      <c r="B1426" t="s">
        <v>3430</v>
      </c>
      <c r="C1426" s="1">
        <v>41059.563599537039</v>
      </c>
      <c r="D1426" s="4">
        <v>86000</v>
      </c>
      <c r="E1426">
        <v>86000</v>
      </c>
      <c r="F1426" t="s">
        <v>82</v>
      </c>
      <c r="G1426" s="8">
        <f>tblSalaries6[[#This Row],[clean Salary (in local currency)]]*VLOOKUP(tblSalaries6[[#This Row],[Currency]],tblXrate[],2,FALSE)</f>
        <v>87712.230450626681</v>
      </c>
      <c r="H1426" t="s">
        <v>214</v>
      </c>
      <c r="I1426" t="s">
        <v>20</v>
      </c>
      <c r="J1426" t="s">
        <v>84</v>
      </c>
      <c r="K1426" t="str">
        <f>VLOOKUP(tblSalaries6[[#This Row],[Where do you work]],tblCountries[[Actual]:[Mapping]],2,FALSE)</f>
        <v>Australia</v>
      </c>
      <c r="L1426" t="s">
        <v>9</v>
      </c>
      <c r="M1426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1426">
        <v>10</v>
      </c>
    </row>
    <row r="1427" spans="2:14" ht="15" customHeight="1">
      <c r="B1427" t="s">
        <v>3431</v>
      </c>
      <c r="C1427" s="1">
        <v>41059.567152777781</v>
      </c>
      <c r="D1427" s="4">
        <v>1000000</v>
      </c>
      <c r="E1427">
        <v>1000000</v>
      </c>
      <c r="F1427" t="s">
        <v>40</v>
      </c>
      <c r="G1427" s="8">
        <f>tblSalaries6[[#This Row],[clean Salary (in local currency)]]*VLOOKUP(tblSalaries6[[#This Row],[Currency]],tblXrate[],2,FALSE)</f>
        <v>17807.916687442568</v>
      </c>
      <c r="H1427" t="s">
        <v>1604</v>
      </c>
      <c r="I1427" t="s">
        <v>52</v>
      </c>
      <c r="J1427" t="s">
        <v>8</v>
      </c>
      <c r="K1427" t="str">
        <f>VLOOKUP(tblSalaries6[[#This Row],[Where do you work]],tblCountries[[Actual]:[Mapping]],2,FALSE)</f>
        <v>India</v>
      </c>
      <c r="L1427" t="s">
        <v>13</v>
      </c>
      <c r="M1427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5 and 10</v>
      </c>
      <c r="N1427">
        <v>6</v>
      </c>
    </row>
    <row r="1428" spans="2:14" ht="15" customHeight="1">
      <c r="B1428" t="s">
        <v>3432</v>
      </c>
      <c r="C1428" s="1">
        <v>41059.56722222222</v>
      </c>
      <c r="D1428" s="4">
        <v>41000</v>
      </c>
      <c r="E1428">
        <v>41000</v>
      </c>
      <c r="F1428" t="s">
        <v>6</v>
      </c>
      <c r="G1428" s="8">
        <f>tblSalaries6[[#This Row],[clean Salary (in local currency)]]*VLOOKUP(tblSalaries6[[#This Row],[Currency]],tblXrate[],2,FALSE)</f>
        <v>41000</v>
      </c>
      <c r="H1428" t="s">
        <v>135</v>
      </c>
      <c r="I1428" t="s">
        <v>20</v>
      </c>
      <c r="J1428" t="s">
        <v>654</v>
      </c>
      <c r="K1428" t="str">
        <f>VLOOKUP(tblSalaries6[[#This Row],[Where do you work]],tblCountries[[Actual]:[Mapping]],2,FALSE)</f>
        <v>Japan</v>
      </c>
      <c r="L1428" t="s">
        <v>18</v>
      </c>
      <c r="M1428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Less than 3</v>
      </c>
      <c r="N1428">
        <v>2</v>
      </c>
    </row>
    <row r="1429" spans="2:14" ht="15" customHeight="1">
      <c r="B1429" t="s">
        <v>3433</v>
      </c>
      <c r="C1429" s="1">
        <v>41059.570613425924</v>
      </c>
      <c r="D1429" s="4">
        <v>60000</v>
      </c>
      <c r="E1429">
        <v>60000</v>
      </c>
      <c r="F1429" t="s">
        <v>6</v>
      </c>
      <c r="G1429" s="8">
        <f>tblSalaries6[[#This Row],[clean Salary (in local currency)]]*VLOOKUP(tblSalaries6[[#This Row],[Currency]],tblXrate[],2,FALSE)</f>
        <v>60000</v>
      </c>
      <c r="H1429" t="s">
        <v>1605</v>
      </c>
      <c r="I1429" t="s">
        <v>52</v>
      </c>
      <c r="J1429" t="s">
        <v>15</v>
      </c>
      <c r="K1429" t="str">
        <f>VLOOKUP(tblSalaries6[[#This Row],[Where do you work]],tblCountries[[Actual]:[Mapping]],2,FALSE)</f>
        <v>USA</v>
      </c>
      <c r="L1429" t="s">
        <v>18</v>
      </c>
      <c r="M1429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3 and 5</v>
      </c>
      <c r="N1429">
        <v>4</v>
      </c>
    </row>
    <row r="1430" spans="2:14" ht="15" customHeight="1">
      <c r="B1430" t="s">
        <v>3434</v>
      </c>
      <c r="C1430" s="1">
        <v>41059.574895833335</v>
      </c>
      <c r="D1430" s="4" t="s">
        <v>1606</v>
      </c>
      <c r="E1430">
        <v>264000</v>
      </c>
      <c r="F1430" t="s">
        <v>585</v>
      </c>
      <c r="G1430" s="8">
        <f>tblSalaries6[[#This Row],[clean Salary (in local currency)]]*VLOOKUP(tblSalaries6[[#This Row],[Currency]],tblXrate[],2,FALSE)</f>
        <v>32187.34988380854</v>
      </c>
      <c r="H1430" t="s">
        <v>20</v>
      </c>
      <c r="I1430" t="s">
        <v>20</v>
      </c>
      <c r="J1430" t="s">
        <v>1607</v>
      </c>
      <c r="K1430" t="str">
        <f>VLOOKUP(tblSalaries6[[#This Row],[Where do you work]],tblCountries[[Actual]:[Mapping]],2,FALSE)</f>
        <v>South Africa</v>
      </c>
      <c r="L1430" t="s">
        <v>13</v>
      </c>
      <c r="M1430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Less than 3</v>
      </c>
      <c r="N1430">
        <v>2</v>
      </c>
    </row>
    <row r="1431" spans="2:14" ht="15" customHeight="1">
      <c r="B1431" t="s">
        <v>3435</v>
      </c>
      <c r="C1431" s="1">
        <v>41059.580868055556</v>
      </c>
      <c r="D1431" s="4">
        <v>50000</v>
      </c>
      <c r="E1431">
        <v>50000</v>
      </c>
      <c r="F1431" t="s">
        <v>670</v>
      </c>
      <c r="G1431" s="8">
        <f>tblSalaries6[[#This Row],[clean Salary (in local currency)]]*VLOOKUP(tblSalaries6[[#This Row],[Currency]],tblXrate[],2,FALSE)</f>
        <v>39879.404680246938</v>
      </c>
      <c r="H1431" t="s">
        <v>1608</v>
      </c>
      <c r="I1431" t="s">
        <v>279</v>
      </c>
      <c r="J1431" t="s">
        <v>1609</v>
      </c>
      <c r="K1431" t="str">
        <f>VLOOKUP(tblSalaries6[[#This Row],[Where do you work]],tblCountries[[Actual]:[Mapping]],2,FALSE)</f>
        <v>New Zealand</v>
      </c>
      <c r="L1431" t="s">
        <v>9</v>
      </c>
      <c r="M1431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5 and 10</v>
      </c>
      <c r="N1431">
        <v>5</v>
      </c>
    </row>
    <row r="1432" spans="2:14" ht="15" customHeight="1">
      <c r="B1432" t="s">
        <v>3436</v>
      </c>
      <c r="C1432" s="1">
        <v>41059.581111111111</v>
      </c>
      <c r="D1432" s="4" t="s">
        <v>1610</v>
      </c>
      <c r="E1432">
        <v>320000</v>
      </c>
      <c r="F1432" t="s">
        <v>40</v>
      </c>
      <c r="G1432" s="8">
        <f>tblSalaries6[[#This Row],[clean Salary (in local currency)]]*VLOOKUP(tblSalaries6[[#This Row],[Currency]],tblXrate[],2,FALSE)</f>
        <v>5698.5333399816218</v>
      </c>
      <c r="H1432" t="s">
        <v>20</v>
      </c>
      <c r="I1432" t="s">
        <v>20</v>
      </c>
      <c r="J1432" t="s">
        <v>8</v>
      </c>
      <c r="K1432" t="str">
        <f>VLOOKUP(tblSalaries6[[#This Row],[Where do you work]],tblCountries[[Actual]:[Mapping]],2,FALSE)</f>
        <v>India</v>
      </c>
      <c r="L1432" t="s">
        <v>18</v>
      </c>
      <c r="M1432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Less than 3</v>
      </c>
      <c r="N1432">
        <v>2</v>
      </c>
    </row>
    <row r="1433" spans="2:14" ht="15" customHeight="1">
      <c r="B1433" t="s">
        <v>3437</v>
      </c>
      <c r="C1433" s="1">
        <v>41059.589699074073</v>
      </c>
      <c r="D1433" s="4" t="s">
        <v>1611</v>
      </c>
      <c r="E1433">
        <v>400000</v>
      </c>
      <c r="F1433" t="s">
        <v>40</v>
      </c>
      <c r="G1433" s="8">
        <f>tblSalaries6[[#This Row],[clean Salary (in local currency)]]*VLOOKUP(tblSalaries6[[#This Row],[Currency]],tblXrate[],2,FALSE)</f>
        <v>7123.1666749770275</v>
      </c>
      <c r="H1433" t="s">
        <v>986</v>
      </c>
      <c r="I1433" t="s">
        <v>52</v>
      </c>
      <c r="J1433" t="s">
        <v>8</v>
      </c>
      <c r="K1433" t="str">
        <f>VLOOKUP(tblSalaries6[[#This Row],[Where do you work]],tblCountries[[Actual]:[Mapping]],2,FALSE)</f>
        <v>India</v>
      </c>
      <c r="L1433" t="s">
        <v>9</v>
      </c>
      <c r="M1433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5 and 10</v>
      </c>
      <c r="N1433">
        <v>6</v>
      </c>
    </row>
    <row r="1434" spans="2:14" ht="15" customHeight="1">
      <c r="B1434" t="s">
        <v>3438</v>
      </c>
      <c r="C1434" s="1">
        <v>41059.596608796295</v>
      </c>
      <c r="D1434" s="4" t="s">
        <v>1612</v>
      </c>
      <c r="E1434">
        <v>250000</v>
      </c>
      <c r="F1434" t="s">
        <v>40</v>
      </c>
      <c r="G1434" s="8">
        <f>tblSalaries6[[#This Row],[clean Salary (in local currency)]]*VLOOKUP(tblSalaries6[[#This Row],[Currency]],tblXrate[],2,FALSE)</f>
        <v>4451.9791718606421</v>
      </c>
      <c r="H1434" t="s">
        <v>1613</v>
      </c>
      <c r="I1434" t="s">
        <v>52</v>
      </c>
      <c r="J1434" t="s">
        <v>8</v>
      </c>
      <c r="K1434" t="str">
        <f>VLOOKUP(tblSalaries6[[#This Row],[Where do you work]],tblCountries[[Actual]:[Mapping]],2,FALSE)</f>
        <v>India</v>
      </c>
      <c r="L1434" t="s">
        <v>18</v>
      </c>
      <c r="M1434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1434">
        <v>15</v>
      </c>
    </row>
    <row r="1435" spans="2:14" ht="15" customHeight="1">
      <c r="B1435" t="s">
        <v>3439</v>
      </c>
      <c r="C1435" s="1">
        <v>41059.598576388889</v>
      </c>
      <c r="D1435" s="4">
        <v>360000</v>
      </c>
      <c r="E1435">
        <v>360000</v>
      </c>
      <c r="F1435" t="s">
        <v>40</v>
      </c>
      <c r="G1435" s="8">
        <f>tblSalaries6[[#This Row],[clean Salary (in local currency)]]*VLOOKUP(tblSalaries6[[#This Row],[Currency]],tblXrate[],2,FALSE)</f>
        <v>6410.8500074793246</v>
      </c>
      <c r="H1435" t="s">
        <v>256</v>
      </c>
      <c r="I1435" t="s">
        <v>20</v>
      </c>
      <c r="J1435" t="s">
        <v>8</v>
      </c>
      <c r="K1435" t="str">
        <f>VLOOKUP(tblSalaries6[[#This Row],[Where do you work]],tblCountries[[Actual]:[Mapping]],2,FALSE)</f>
        <v>India</v>
      </c>
      <c r="L1435" t="s">
        <v>18</v>
      </c>
      <c r="M1435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5 and 10</v>
      </c>
      <c r="N1435">
        <v>6</v>
      </c>
    </row>
    <row r="1436" spans="2:14" ht="15" customHeight="1">
      <c r="B1436" t="s">
        <v>3440</v>
      </c>
      <c r="C1436" s="1">
        <v>41059.603437500002</v>
      </c>
      <c r="D1436" s="4" t="s">
        <v>1614</v>
      </c>
      <c r="E1436">
        <v>1150000</v>
      </c>
      <c r="F1436" t="s">
        <v>40</v>
      </c>
      <c r="G1436" s="8">
        <f>tblSalaries6[[#This Row],[clean Salary (in local currency)]]*VLOOKUP(tblSalaries6[[#This Row],[Currency]],tblXrate[],2,FALSE)</f>
        <v>20479.104190558952</v>
      </c>
      <c r="H1436" t="s">
        <v>201</v>
      </c>
      <c r="I1436" t="s">
        <v>52</v>
      </c>
      <c r="J1436" t="s">
        <v>8</v>
      </c>
      <c r="K1436" t="str">
        <f>VLOOKUP(tblSalaries6[[#This Row],[Where do you work]],tblCountries[[Actual]:[Mapping]],2,FALSE)</f>
        <v>India</v>
      </c>
      <c r="L1436" t="s">
        <v>13</v>
      </c>
      <c r="M1436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1436">
        <v>12</v>
      </c>
    </row>
    <row r="1437" spans="2:14" ht="15" customHeight="1">
      <c r="B1437" t="s">
        <v>3441</v>
      </c>
      <c r="C1437" s="1">
        <v>41059.605243055557</v>
      </c>
      <c r="D1437" s="4">
        <v>620000</v>
      </c>
      <c r="E1437">
        <v>620000</v>
      </c>
      <c r="F1437" t="s">
        <v>40</v>
      </c>
      <c r="G1437" s="8">
        <f>tblSalaries6[[#This Row],[clean Salary (in local currency)]]*VLOOKUP(tblSalaries6[[#This Row],[Currency]],tblXrate[],2,FALSE)</f>
        <v>11040.908346214392</v>
      </c>
      <c r="H1437" t="s">
        <v>1615</v>
      </c>
      <c r="I1437" t="s">
        <v>20</v>
      </c>
      <c r="J1437" t="s">
        <v>8</v>
      </c>
      <c r="K1437" t="str">
        <f>VLOOKUP(tblSalaries6[[#This Row],[Where do you work]],tblCountries[[Actual]:[Mapping]],2,FALSE)</f>
        <v>India</v>
      </c>
      <c r="L1437" t="s">
        <v>25</v>
      </c>
      <c r="M1437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5 and 10</v>
      </c>
      <c r="N1437">
        <v>5</v>
      </c>
    </row>
    <row r="1438" spans="2:14" ht="15" customHeight="1">
      <c r="B1438" t="s">
        <v>3442</v>
      </c>
      <c r="C1438" s="1">
        <v>41059.665983796294</v>
      </c>
      <c r="D1438" s="4" t="s">
        <v>1616</v>
      </c>
      <c r="E1438">
        <v>1000000</v>
      </c>
      <c r="F1438" t="s">
        <v>40</v>
      </c>
      <c r="G1438" s="8">
        <f>tblSalaries6[[#This Row],[clean Salary (in local currency)]]*VLOOKUP(tblSalaries6[[#This Row],[Currency]],tblXrate[],2,FALSE)</f>
        <v>17807.916687442568</v>
      </c>
      <c r="H1438" t="s">
        <v>658</v>
      </c>
      <c r="I1438" t="s">
        <v>67</v>
      </c>
      <c r="J1438" t="s">
        <v>8</v>
      </c>
      <c r="K1438" t="str">
        <f>VLOOKUP(tblSalaries6[[#This Row],[Where do you work]],tblCountries[[Actual]:[Mapping]],2,FALSE)</f>
        <v>India</v>
      </c>
      <c r="L1438" t="s">
        <v>18</v>
      </c>
      <c r="M1438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5 and 10</v>
      </c>
      <c r="N1438">
        <v>7</v>
      </c>
    </row>
    <row r="1439" spans="2:14" ht="15" customHeight="1">
      <c r="B1439" t="s">
        <v>3443</v>
      </c>
      <c r="C1439" s="1">
        <v>41059.675393518519</v>
      </c>
      <c r="D1439" s="4" t="s">
        <v>733</v>
      </c>
      <c r="E1439">
        <v>200000</v>
      </c>
      <c r="F1439" t="s">
        <v>40</v>
      </c>
      <c r="G1439" s="8">
        <f>tblSalaries6[[#This Row],[clean Salary (in local currency)]]*VLOOKUP(tblSalaries6[[#This Row],[Currency]],tblXrate[],2,FALSE)</f>
        <v>3561.5833374885137</v>
      </c>
      <c r="H1439" t="s">
        <v>749</v>
      </c>
      <c r="I1439" t="s">
        <v>20</v>
      </c>
      <c r="J1439" t="s">
        <v>8</v>
      </c>
      <c r="K1439" t="str">
        <f>VLOOKUP(tblSalaries6[[#This Row],[Where do you work]],tblCountries[[Actual]:[Mapping]],2,FALSE)</f>
        <v>India</v>
      </c>
      <c r="L1439" t="s">
        <v>9</v>
      </c>
      <c r="M1439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1439">
        <v>11</v>
      </c>
    </row>
    <row r="1440" spans="2:14" ht="15" customHeight="1">
      <c r="B1440" t="s">
        <v>3444</v>
      </c>
      <c r="C1440" s="1">
        <v>41059.682164351849</v>
      </c>
      <c r="D1440" s="4" t="s">
        <v>1617</v>
      </c>
      <c r="E1440">
        <v>17000</v>
      </c>
      <c r="F1440" t="s">
        <v>69</v>
      </c>
      <c r="G1440" s="8">
        <f>tblSalaries6[[#This Row],[clean Salary (in local currency)]]*VLOOKUP(tblSalaries6[[#This Row],[Currency]],tblXrate[],2,FALSE)</f>
        <v>26795.030625143831</v>
      </c>
      <c r="H1440" t="s">
        <v>1618</v>
      </c>
      <c r="I1440" t="s">
        <v>20</v>
      </c>
      <c r="J1440" t="s">
        <v>71</v>
      </c>
      <c r="K1440" t="str">
        <f>VLOOKUP(tblSalaries6[[#This Row],[Where do you work]],tblCountries[[Actual]:[Mapping]],2,FALSE)</f>
        <v>UK</v>
      </c>
      <c r="L1440" t="s">
        <v>18</v>
      </c>
      <c r="M1440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5 and 10</v>
      </c>
      <c r="N1440">
        <v>5</v>
      </c>
    </row>
    <row r="1441" spans="2:14" ht="15" customHeight="1">
      <c r="B1441" t="s">
        <v>3445</v>
      </c>
      <c r="C1441" s="1">
        <v>41059.700370370374</v>
      </c>
      <c r="D1441" s="4">
        <v>1700</v>
      </c>
      <c r="E1441">
        <v>20400</v>
      </c>
      <c r="F1441" t="s">
        <v>6</v>
      </c>
      <c r="G1441" s="8">
        <f>tblSalaries6[[#This Row],[clean Salary (in local currency)]]*VLOOKUP(tblSalaries6[[#This Row],[Currency]],tblXrate[],2,FALSE)</f>
        <v>20400</v>
      </c>
      <c r="H1441" t="s">
        <v>1619</v>
      </c>
      <c r="I1441" t="s">
        <v>52</v>
      </c>
      <c r="J1441" t="s">
        <v>1620</v>
      </c>
      <c r="K1441" t="str">
        <f>VLOOKUP(tblSalaries6[[#This Row],[Where do you work]],tblCountries[[Actual]:[Mapping]],2,FALSE)</f>
        <v>Myanmar</v>
      </c>
      <c r="L1441" t="s">
        <v>25</v>
      </c>
      <c r="M1441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1441">
        <v>10</v>
      </c>
    </row>
    <row r="1442" spans="2:14" ht="15" customHeight="1">
      <c r="B1442" t="s">
        <v>3446</v>
      </c>
      <c r="C1442" s="1">
        <v>41059.700868055559</v>
      </c>
      <c r="D1442" s="4" t="s">
        <v>1251</v>
      </c>
      <c r="E1442">
        <v>25000</v>
      </c>
      <c r="F1442" t="s">
        <v>69</v>
      </c>
      <c r="G1442" s="8">
        <f>tblSalaries6[[#This Row],[clean Salary (in local currency)]]*VLOOKUP(tblSalaries6[[#This Row],[Currency]],tblXrate[],2,FALSE)</f>
        <v>39404.456801682099</v>
      </c>
      <c r="H1442" t="s">
        <v>1621</v>
      </c>
      <c r="I1442" t="s">
        <v>310</v>
      </c>
      <c r="J1442" t="s">
        <v>71</v>
      </c>
      <c r="K1442" t="str">
        <f>VLOOKUP(tblSalaries6[[#This Row],[Where do you work]],tblCountries[[Actual]:[Mapping]],2,FALSE)</f>
        <v>UK</v>
      </c>
      <c r="L1442" t="s">
        <v>9</v>
      </c>
      <c r="M1442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1442">
        <v>35</v>
      </c>
    </row>
    <row r="1443" spans="2:14" ht="15" customHeight="1">
      <c r="B1443" t="s">
        <v>3447</v>
      </c>
      <c r="C1443" s="1">
        <v>41059.705451388887</v>
      </c>
      <c r="D1443" s="4">
        <v>118000</v>
      </c>
      <c r="E1443">
        <v>118000</v>
      </c>
      <c r="F1443" t="s">
        <v>22</v>
      </c>
      <c r="G1443" s="8">
        <f>tblSalaries6[[#This Row],[clean Salary (in local currency)]]*VLOOKUP(tblSalaries6[[#This Row],[Currency]],tblXrate[],2,FALSE)</f>
        <v>149907.13380100971</v>
      </c>
      <c r="H1443" t="s">
        <v>1622</v>
      </c>
      <c r="I1443" t="s">
        <v>20</v>
      </c>
      <c r="J1443" t="s">
        <v>1623</v>
      </c>
      <c r="K1443" t="str">
        <f>VLOOKUP(tblSalaries6[[#This Row],[Where do you work]],tblCountries[[Actual]:[Mapping]],2,FALSE)</f>
        <v>Europe</v>
      </c>
      <c r="L1443" t="s">
        <v>9</v>
      </c>
      <c r="M1443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5 and 10</v>
      </c>
      <c r="N1443">
        <v>7</v>
      </c>
    </row>
    <row r="1444" spans="2:14" ht="15" customHeight="1">
      <c r="B1444" t="s">
        <v>3448</v>
      </c>
      <c r="C1444" s="1">
        <v>41059.709143518521</v>
      </c>
      <c r="D1444" s="4">
        <v>230000</v>
      </c>
      <c r="E1444">
        <v>230000</v>
      </c>
      <c r="F1444" t="s">
        <v>40</v>
      </c>
      <c r="G1444" s="8">
        <f>tblSalaries6[[#This Row],[clean Salary (in local currency)]]*VLOOKUP(tblSalaries6[[#This Row],[Currency]],tblXrate[],2,FALSE)</f>
        <v>4095.8208381117906</v>
      </c>
      <c r="H1444" t="s">
        <v>1624</v>
      </c>
      <c r="I1444" t="s">
        <v>20</v>
      </c>
      <c r="J1444" t="s">
        <v>8</v>
      </c>
      <c r="K1444" t="str">
        <f>VLOOKUP(tblSalaries6[[#This Row],[Where do you work]],tblCountries[[Actual]:[Mapping]],2,FALSE)</f>
        <v>India</v>
      </c>
      <c r="L1444" t="s">
        <v>9</v>
      </c>
      <c r="M1444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Less than 3</v>
      </c>
      <c r="N1444">
        <v>1.6</v>
      </c>
    </row>
    <row r="1445" spans="2:14" ht="15" customHeight="1">
      <c r="B1445" t="s">
        <v>3449</v>
      </c>
      <c r="C1445" s="1">
        <v>41059.711724537039</v>
      </c>
      <c r="D1445" s="4" t="s">
        <v>1625</v>
      </c>
      <c r="E1445">
        <v>125000</v>
      </c>
      <c r="F1445" t="s">
        <v>82</v>
      </c>
      <c r="G1445" s="8">
        <f>tblSalaries6[[#This Row],[clean Salary (in local currency)]]*VLOOKUP(tblSalaries6[[#This Row],[Currency]],tblXrate[],2,FALSE)</f>
        <v>127488.70705032947</v>
      </c>
      <c r="H1445" t="s">
        <v>1626</v>
      </c>
      <c r="I1445" t="s">
        <v>310</v>
      </c>
      <c r="J1445" t="s">
        <v>84</v>
      </c>
      <c r="K1445" t="str">
        <f>VLOOKUP(tblSalaries6[[#This Row],[Where do you work]],tblCountries[[Actual]:[Mapping]],2,FALSE)</f>
        <v>Australia</v>
      </c>
      <c r="L1445" t="s">
        <v>9</v>
      </c>
      <c r="M1445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5 and 10</v>
      </c>
      <c r="N1445">
        <v>7</v>
      </c>
    </row>
    <row r="1446" spans="2:14" ht="15" customHeight="1">
      <c r="B1446" t="s">
        <v>3450</v>
      </c>
      <c r="C1446" s="1">
        <v>41059.713738425926</v>
      </c>
      <c r="D1446" s="4" t="s">
        <v>1627</v>
      </c>
      <c r="E1446">
        <v>37000</v>
      </c>
      <c r="F1446" t="s">
        <v>69</v>
      </c>
      <c r="G1446" s="8">
        <f>tblSalaries6[[#This Row],[clean Salary (in local currency)]]*VLOOKUP(tblSalaries6[[#This Row],[Currency]],tblXrate[],2,FALSE)</f>
        <v>58318.59606648951</v>
      </c>
      <c r="H1446" t="s">
        <v>1628</v>
      </c>
      <c r="I1446" t="s">
        <v>52</v>
      </c>
      <c r="J1446" t="s">
        <v>71</v>
      </c>
      <c r="K1446" t="str">
        <f>VLOOKUP(tblSalaries6[[#This Row],[Where do you work]],tblCountries[[Actual]:[Mapping]],2,FALSE)</f>
        <v>UK</v>
      </c>
      <c r="L1446" t="s">
        <v>13</v>
      </c>
      <c r="M1446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1446">
        <v>20</v>
      </c>
    </row>
    <row r="1447" spans="2:14" ht="15" customHeight="1">
      <c r="B1447" t="s">
        <v>3451</v>
      </c>
      <c r="C1447" s="1">
        <v>41059.718368055554</v>
      </c>
      <c r="D1447" s="4" t="s">
        <v>1629</v>
      </c>
      <c r="E1447">
        <v>78000</v>
      </c>
      <c r="F1447" t="s">
        <v>585</v>
      </c>
      <c r="G1447" s="8">
        <f>tblSalaries6[[#This Row],[clean Salary (in local currency)]]*VLOOKUP(tblSalaries6[[#This Row],[Currency]],tblXrate[],2,FALSE)</f>
        <v>9509.8988293070688</v>
      </c>
      <c r="H1447" t="s">
        <v>1630</v>
      </c>
      <c r="I1447" t="s">
        <v>488</v>
      </c>
      <c r="J1447" t="s">
        <v>48</v>
      </c>
      <c r="K1447" t="str">
        <f>VLOOKUP(tblSalaries6[[#This Row],[Where do you work]],tblCountries[[Actual]:[Mapping]],2,FALSE)</f>
        <v>South Africa</v>
      </c>
      <c r="L1447" t="s">
        <v>9</v>
      </c>
      <c r="M1447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Less than 3</v>
      </c>
      <c r="N1447">
        <v>2</v>
      </c>
    </row>
    <row r="1448" spans="2:14" ht="15" customHeight="1">
      <c r="B1448" t="s">
        <v>3452</v>
      </c>
      <c r="C1448" s="1">
        <v>41059.721273148149</v>
      </c>
      <c r="D1448" s="4" t="s">
        <v>1631</v>
      </c>
      <c r="E1448">
        <v>720000</v>
      </c>
      <c r="F1448" t="s">
        <v>40</v>
      </c>
      <c r="G1448" s="8">
        <f>tblSalaries6[[#This Row],[clean Salary (in local currency)]]*VLOOKUP(tblSalaries6[[#This Row],[Currency]],tblXrate[],2,FALSE)</f>
        <v>12821.700014958649</v>
      </c>
      <c r="H1448" t="s">
        <v>1632</v>
      </c>
      <c r="I1448" t="s">
        <v>20</v>
      </c>
      <c r="J1448" t="s">
        <v>8</v>
      </c>
      <c r="K1448" t="str">
        <f>VLOOKUP(tblSalaries6[[#This Row],[Where do you work]],tblCountries[[Actual]:[Mapping]],2,FALSE)</f>
        <v>India</v>
      </c>
      <c r="L1448" t="s">
        <v>9</v>
      </c>
      <c r="M1448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Less than 3</v>
      </c>
      <c r="N1448">
        <v>3</v>
      </c>
    </row>
    <row r="1449" spans="2:14" ht="15" customHeight="1">
      <c r="B1449" t="s">
        <v>3453</v>
      </c>
      <c r="C1449" s="1">
        <v>41059.760740740741</v>
      </c>
      <c r="D1449" s="4">
        <v>4000</v>
      </c>
      <c r="E1449">
        <v>4000</v>
      </c>
      <c r="F1449" t="s">
        <v>6</v>
      </c>
      <c r="G1449" s="8">
        <f>tblSalaries6[[#This Row],[clean Salary (in local currency)]]*VLOOKUP(tblSalaries6[[#This Row],[Currency]],tblXrate[],2,FALSE)</f>
        <v>4000</v>
      </c>
      <c r="H1449" t="s">
        <v>1633</v>
      </c>
      <c r="I1449" t="s">
        <v>20</v>
      </c>
      <c r="J1449" t="s">
        <v>8</v>
      </c>
      <c r="K1449" t="str">
        <f>VLOOKUP(tblSalaries6[[#This Row],[Where do you work]],tblCountries[[Actual]:[Mapping]],2,FALSE)</f>
        <v>India</v>
      </c>
      <c r="L1449" t="s">
        <v>13</v>
      </c>
      <c r="M1449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5 and 10</v>
      </c>
      <c r="N1449">
        <v>6</v>
      </c>
    </row>
    <row r="1450" spans="2:14" ht="15" customHeight="1">
      <c r="B1450" t="s">
        <v>3454</v>
      </c>
      <c r="C1450" s="1">
        <v>41059.76116898148</v>
      </c>
      <c r="D1450" s="4">
        <v>42000</v>
      </c>
      <c r="E1450">
        <v>42000</v>
      </c>
      <c r="F1450" t="s">
        <v>6</v>
      </c>
      <c r="G1450" s="8">
        <f>tblSalaries6[[#This Row],[clean Salary (in local currency)]]*VLOOKUP(tblSalaries6[[#This Row],[Currency]],tblXrate[],2,FALSE)</f>
        <v>42000</v>
      </c>
      <c r="H1450" t="s">
        <v>1634</v>
      </c>
      <c r="I1450" t="s">
        <v>20</v>
      </c>
      <c r="J1450" t="s">
        <v>15</v>
      </c>
      <c r="K1450" t="str">
        <f>VLOOKUP(tblSalaries6[[#This Row],[Where do you work]],tblCountries[[Actual]:[Mapping]],2,FALSE)</f>
        <v>USA</v>
      </c>
      <c r="L1450" t="s">
        <v>13</v>
      </c>
      <c r="M1450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Less than 3</v>
      </c>
      <c r="N1450">
        <v>2</v>
      </c>
    </row>
    <row r="1451" spans="2:14" ht="15" customHeight="1">
      <c r="B1451" t="s">
        <v>3455</v>
      </c>
      <c r="C1451" s="1">
        <v>41059.782835648148</v>
      </c>
      <c r="D1451" s="4" t="s">
        <v>1635</v>
      </c>
      <c r="E1451">
        <v>3200</v>
      </c>
      <c r="F1451" t="s">
        <v>6</v>
      </c>
      <c r="G1451" s="8">
        <f>tblSalaries6[[#This Row],[clean Salary (in local currency)]]*VLOOKUP(tblSalaries6[[#This Row],[Currency]],tblXrate[],2,FALSE)</f>
        <v>3200</v>
      </c>
      <c r="H1451" t="s">
        <v>1636</v>
      </c>
      <c r="I1451" t="s">
        <v>52</v>
      </c>
      <c r="J1451" t="s">
        <v>8</v>
      </c>
      <c r="K1451" t="str">
        <f>VLOOKUP(tblSalaries6[[#This Row],[Where do you work]],tblCountries[[Actual]:[Mapping]],2,FALSE)</f>
        <v>India</v>
      </c>
      <c r="L1451" t="s">
        <v>13</v>
      </c>
      <c r="M1451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1451">
        <v>19</v>
      </c>
    </row>
    <row r="1452" spans="2:14" ht="15" customHeight="1">
      <c r="B1452" t="s">
        <v>3456</v>
      </c>
      <c r="C1452" s="1">
        <v>41059.786076388889</v>
      </c>
      <c r="D1452" s="4">
        <v>60000</v>
      </c>
      <c r="E1452">
        <v>60000</v>
      </c>
      <c r="F1452" t="s">
        <v>6</v>
      </c>
      <c r="G1452" s="8">
        <f>tblSalaries6[[#This Row],[clean Salary (in local currency)]]*VLOOKUP(tblSalaries6[[#This Row],[Currency]],tblXrate[],2,FALSE)</f>
        <v>60000</v>
      </c>
      <c r="H1452" t="s">
        <v>1637</v>
      </c>
      <c r="I1452" t="s">
        <v>20</v>
      </c>
      <c r="J1452" t="s">
        <v>1638</v>
      </c>
      <c r="K1452" t="str">
        <f>VLOOKUP(tblSalaries6[[#This Row],[Where do you work]],tblCountries[[Actual]:[Mapping]],2,FALSE)</f>
        <v>Turkey</v>
      </c>
      <c r="L1452" t="s">
        <v>18</v>
      </c>
      <c r="M1452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1452">
        <v>10</v>
      </c>
    </row>
    <row r="1453" spans="2:14" ht="15" customHeight="1">
      <c r="B1453" t="s">
        <v>3457</v>
      </c>
      <c r="C1453" s="1">
        <v>41059.792592592596</v>
      </c>
      <c r="D1453" s="4">
        <v>85000</v>
      </c>
      <c r="E1453">
        <v>85000</v>
      </c>
      <c r="F1453" t="s">
        <v>6</v>
      </c>
      <c r="G1453" s="8">
        <f>tblSalaries6[[#This Row],[clean Salary (in local currency)]]*VLOOKUP(tblSalaries6[[#This Row],[Currency]],tblXrate[],2,FALSE)</f>
        <v>85000</v>
      </c>
      <c r="H1453" t="s">
        <v>1639</v>
      </c>
      <c r="I1453" t="s">
        <v>20</v>
      </c>
      <c r="J1453" t="s">
        <v>15</v>
      </c>
      <c r="K1453" t="str">
        <f>VLOOKUP(tblSalaries6[[#This Row],[Where do you work]],tblCountries[[Actual]:[Mapping]],2,FALSE)</f>
        <v>USA</v>
      </c>
      <c r="L1453" t="s">
        <v>9</v>
      </c>
      <c r="M1453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5 and 10</v>
      </c>
      <c r="N1453">
        <v>9</v>
      </c>
    </row>
    <row r="1454" spans="2:14" ht="15" customHeight="1">
      <c r="B1454" t="s">
        <v>3458</v>
      </c>
      <c r="C1454" s="1">
        <v>41059.794953703706</v>
      </c>
      <c r="D1454" s="4">
        <v>109000</v>
      </c>
      <c r="E1454">
        <v>109000</v>
      </c>
      <c r="F1454" t="s">
        <v>6</v>
      </c>
      <c r="G1454" s="8">
        <f>tblSalaries6[[#This Row],[clean Salary (in local currency)]]*VLOOKUP(tblSalaries6[[#This Row],[Currency]],tblXrate[],2,FALSE)</f>
        <v>109000</v>
      </c>
      <c r="H1454" t="s">
        <v>1640</v>
      </c>
      <c r="I1454" t="s">
        <v>52</v>
      </c>
      <c r="J1454" t="s">
        <v>15</v>
      </c>
      <c r="K1454" t="str">
        <f>VLOOKUP(tblSalaries6[[#This Row],[Where do you work]],tblCountries[[Actual]:[Mapping]],2,FALSE)</f>
        <v>USA</v>
      </c>
      <c r="L1454" t="s">
        <v>9</v>
      </c>
      <c r="M1454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1454">
        <v>15</v>
      </c>
    </row>
    <row r="1455" spans="2:14" ht="15" customHeight="1">
      <c r="B1455" t="s">
        <v>3459</v>
      </c>
      <c r="C1455" s="1">
        <v>41059.81082175926</v>
      </c>
      <c r="D1455" s="4" t="s">
        <v>1641</v>
      </c>
      <c r="E1455">
        <v>60000</v>
      </c>
      <c r="F1455" t="s">
        <v>22</v>
      </c>
      <c r="G1455" s="8">
        <f>tblSalaries6[[#This Row],[clean Salary (in local currency)]]*VLOOKUP(tblSalaries6[[#This Row],[Currency]],tblXrate[],2,FALSE)</f>
        <v>76223.966339496474</v>
      </c>
      <c r="H1455" t="s">
        <v>108</v>
      </c>
      <c r="I1455" t="s">
        <v>20</v>
      </c>
      <c r="J1455" t="s">
        <v>1351</v>
      </c>
      <c r="K1455" t="str">
        <f>VLOOKUP(tblSalaries6[[#This Row],[Where do you work]],tblCountries[[Actual]:[Mapping]],2,FALSE)</f>
        <v>italy</v>
      </c>
      <c r="L1455" t="s">
        <v>13</v>
      </c>
      <c r="M1455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1455">
        <v>14</v>
      </c>
    </row>
    <row r="1456" spans="2:14" ht="15" customHeight="1">
      <c r="B1456" t="s">
        <v>3460</v>
      </c>
      <c r="C1456" s="1">
        <v>41059.821412037039</v>
      </c>
      <c r="D1456" s="4">
        <v>77000</v>
      </c>
      <c r="E1456">
        <v>77000</v>
      </c>
      <c r="F1456" t="s">
        <v>6</v>
      </c>
      <c r="G1456" s="8">
        <f>tblSalaries6[[#This Row],[clean Salary (in local currency)]]*VLOOKUP(tblSalaries6[[#This Row],[Currency]],tblXrate[],2,FALSE)</f>
        <v>77000</v>
      </c>
      <c r="H1456" t="s">
        <v>1642</v>
      </c>
      <c r="I1456" t="s">
        <v>279</v>
      </c>
      <c r="J1456" t="s">
        <v>15</v>
      </c>
      <c r="K1456" t="str">
        <f>VLOOKUP(tblSalaries6[[#This Row],[Where do you work]],tblCountries[[Actual]:[Mapping]],2,FALSE)</f>
        <v>USA</v>
      </c>
      <c r="L1456" t="s">
        <v>18</v>
      </c>
      <c r="M1456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1456">
        <v>13</v>
      </c>
    </row>
    <row r="1457" spans="2:14" ht="15" customHeight="1">
      <c r="B1457" t="s">
        <v>3461</v>
      </c>
      <c r="C1457" s="1">
        <v>41059.822025462963</v>
      </c>
      <c r="D1457" s="4">
        <v>25000</v>
      </c>
      <c r="E1457">
        <v>25000</v>
      </c>
      <c r="F1457" t="s">
        <v>6</v>
      </c>
      <c r="G1457" s="8">
        <f>tblSalaries6[[#This Row],[clean Salary (in local currency)]]*VLOOKUP(tblSalaries6[[#This Row],[Currency]],tblXrate[],2,FALSE)</f>
        <v>25000</v>
      </c>
      <c r="H1457" t="s">
        <v>214</v>
      </c>
      <c r="I1457" t="s">
        <v>20</v>
      </c>
      <c r="J1457" t="s">
        <v>8</v>
      </c>
      <c r="K1457" t="str">
        <f>VLOOKUP(tblSalaries6[[#This Row],[Where do you work]],tblCountries[[Actual]:[Mapping]],2,FALSE)</f>
        <v>India</v>
      </c>
      <c r="L1457" t="s">
        <v>13</v>
      </c>
      <c r="M1457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3 and 5</v>
      </c>
      <c r="N1457">
        <v>4</v>
      </c>
    </row>
    <row r="1458" spans="2:14" ht="15" customHeight="1">
      <c r="B1458" t="s">
        <v>3462</v>
      </c>
      <c r="C1458" s="1">
        <v>41059.847118055557</v>
      </c>
      <c r="D1458" s="4">
        <v>64000</v>
      </c>
      <c r="E1458">
        <v>64000</v>
      </c>
      <c r="F1458" t="s">
        <v>6</v>
      </c>
      <c r="G1458" s="8">
        <f>tblSalaries6[[#This Row],[clean Salary (in local currency)]]*VLOOKUP(tblSalaries6[[#This Row],[Currency]],tblXrate[],2,FALSE)</f>
        <v>64000</v>
      </c>
      <c r="H1458" t="s">
        <v>564</v>
      </c>
      <c r="I1458" t="s">
        <v>52</v>
      </c>
      <c r="J1458" t="s">
        <v>15</v>
      </c>
      <c r="K1458" t="str">
        <f>VLOOKUP(tblSalaries6[[#This Row],[Where do you work]],tblCountries[[Actual]:[Mapping]],2,FALSE)</f>
        <v>USA</v>
      </c>
      <c r="L1458" t="s">
        <v>18</v>
      </c>
      <c r="M1458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1458">
        <v>12</v>
      </c>
    </row>
    <row r="1459" spans="2:14" ht="15" customHeight="1">
      <c r="B1459" t="s">
        <v>3463</v>
      </c>
      <c r="C1459" s="1">
        <v>41059.851504629631</v>
      </c>
      <c r="D1459" s="4">
        <v>146633</v>
      </c>
      <c r="E1459">
        <v>146633</v>
      </c>
      <c r="F1459" t="s">
        <v>69</v>
      </c>
      <c r="G1459" s="8">
        <f>tblSalaries6[[#This Row],[clean Salary (in local currency)]]*VLOOKUP(tblSalaries6[[#This Row],[Currency]],tblXrate[],2,FALSE)</f>
        <v>231119.74856804207</v>
      </c>
      <c r="H1459" t="s">
        <v>1643</v>
      </c>
      <c r="I1459" t="s">
        <v>279</v>
      </c>
      <c r="J1459" t="s">
        <v>71</v>
      </c>
      <c r="K1459" t="str">
        <f>VLOOKUP(tblSalaries6[[#This Row],[Where do you work]],tblCountries[[Actual]:[Mapping]],2,FALSE)</f>
        <v>UK</v>
      </c>
      <c r="L1459" t="s">
        <v>18</v>
      </c>
      <c r="M1459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1459">
        <v>10</v>
      </c>
    </row>
    <row r="1460" spans="2:14" ht="15" customHeight="1">
      <c r="B1460" t="s">
        <v>3464</v>
      </c>
      <c r="C1460" s="1">
        <v>41059.861631944441</v>
      </c>
      <c r="D1460" s="4">
        <v>76000</v>
      </c>
      <c r="E1460">
        <v>76000</v>
      </c>
      <c r="F1460" t="s">
        <v>6</v>
      </c>
      <c r="G1460" s="8">
        <f>tblSalaries6[[#This Row],[clean Salary (in local currency)]]*VLOOKUP(tblSalaries6[[#This Row],[Currency]],tblXrate[],2,FALSE)</f>
        <v>76000</v>
      </c>
      <c r="H1460" t="s">
        <v>688</v>
      </c>
      <c r="I1460" t="s">
        <v>20</v>
      </c>
      <c r="J1460" t="s">
        <v>15</v>
      </c>
      <c r="K1460" t="str">
        <f>VLOOKUP(tblSalaries6[[#This Row],[Where do you work]],tblCountries[[Actual]:[Mapping]],2,FALSE)</f>
        <v>USA</v>
      </c>
      <c r="L1460" t="s">
        <v>13</v>
      </c>
      <c r="M1460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1460">
        <v>10</v>
      </c>
    </row>
    <row r="1461" spans="2:14" ht="15" customHeight="1">
      <c r="B1461" t="s">
        <v>3465</v>
      </c>
      <c r="C1461" s="1">
        <v>41059.862812500003</v>
      </c>
      <c r="D1461" s="4">
        <v>10000</v>
      </c>
      <c r="E1461">
        <v>10000</v>
      </c>
      <c r="F1461" t="s">
        <v>69</v>
      </c>
      <c r="G1461" s="8">
        <f>tblSalaries6[[#This Row],[clean Salary (in local currency)]]*VLOOKUP(tblSalaries6[[#This Row],[Currency]],tblXrate[],2,FALSE)</f>
        <v>15761.782720672842</v>
      </c>
      <c r="H1461" t="s">
        <v>20</v>
      </c>
      <c r="I1461" t="s">
        <v>20</v>
      </c>
      <c r="J1461" t="s">
        <v>71</v>
      </c>
      <c r="K1461" t="str">
        <f>VLOOKUP(tblSalaries6[[#This Row],[Where do you work]],tblCountries[[Actual]:[Mapping]],2,FALSE)</f>
        <v>UK</v>
      </c>
      <c r="L1461" t="s">
        <v>18</v>
      </c>
      <c r="M1461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5 and 10</v>
      </c>
      <c r="N1461">
        <v>8</v>
      </c>
    </row>
    <row r="1462" spans="2:14" ht="15" customHeight="1">
      <c r="B1462" t="s">
        <v>3466</v>
      </c>
      <c r="C1462" s="1">
        <v>41059.863043981481</v>
      </c>
      <c r="D1462" s="4" t="s">
        <v>1644</v>
      </c>
      <c r="E1462">
        <v>165000</v>
      </c>
      <c r="F1462" t="s">
        <v>82</v>
      </c>
      <c r="G1462" s="8">
        <f>tblSalaries6[[#This Row],[clean Salary (in local currency)]]*VLOOKUP(tblSalaries6[[#This Row],[Currency]],tblXrate[],2,FALSE)</f>
        <v>168285.09330643489</v>
      </c>
      <c r="H1462" t="s">
        <v>279</v>
      </c>
      <c r="I1462" t="s">
        <v>279</v>
      </c>
      <c r="J1462" t="s">
        <v>84</v>
      </c>
      <c r="K1462" t="str">
        <f>VLOOKUP(tblSalaries6[[#This Row],[Where do you work]],tblCountries[[Actual]:[Mapping]],2,FALSE)</f>
        <v>Australia</v>
      </c>
      <c r="L1462" t="s">
        <v>18</v>
      </c>
      <c r="M1462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1462">
        <v>17</v>
      </c>
    </row>
    <row r="1463" spans="2:14" ht="15" customHeight="1">
      <c r="B1463" t="s">
        <v>3467</v>
      </c>
      <c r="C1463" s="1">
        <v>41059.866608796299</v>
      </c>
      <c r="D1463" s="4" t="s">
        <v>1645</v>
      </c>
      <c r="E1463">
        <v>50000</v>
      </c>
      <c r="F1463" t="s">
        <v>6</v>
      </c>
      <c r="G1463" s="8">
        <f>tblSalaries6[[#This Row],[clean Salary (in local currency)]]*VLOOKUP(tblSalaries6[[#This Row],[Currency]],tblXrate[],2,FALSE)</f>
        <v>50000</v>
      </c>
      <c r="H1463" t="s">
        <v>282</v>
      </c>
      <c r="I1463" t="s">
        <v>20</v>
      </c>
      <c r="J1463" t="s">
        <v>1176</v>
      </c>
      <c r="K1463" t="str">
        <f>VLOOKUP(tblSalaries6[[#This Row],[Where do you work]],tblCountries[[Actual]:[Mapping]],2,FALSE)</f>
        <v>Kuwait</v>
      </c>
      <c r="L1463" t="s">
        <v>9</v>
      </c>
      <c r="M1463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1463">
        <v>13</v>
      </c>
    </row>
    <row r="1464" spans="2:14" ht="15" customHeight="1">
      <c r="B1464" t="s">
        <v>3468</v>
      </c>
      <c r="C1464" s="1">
        <v>41059.87027777778</v>
      </c>
      <c r="D1464" s="4" t="s">
        <v>1646</v>
      </c>
      <c r="E1464">
        <v>7200</v>
      </c>
      <c r="F1464" t="s">
        <v>6</v>
      </c>
      <c r="G1464" s="8">
        <f>tblSalaries6[[#This Row],[clean Salary (in local currency)]]*VLOOKUP(tblSalaries6[[#This Row],[Currency]],tblXrate[],2,FALSE)</f>
        <v>7200</v>
      </c>
      <c r="H1464" t="s">
        <v>1647</v>
      </c>
      <c r="I1464" t="s">
        <v>488</v>
      </c>
      <c r="J1464" t="s">
        <v>184</v>
      </c>
      <c r="K1464" t="str">
        <f>VLOOKUP(tblSalaries6[[#This Row],[Where do you work]],tblCountries[[Actual]:[Mapping]],2,FALSE)</f>
        <v>Colombia</v>
      </c>
      <c r="L1464" t="s">
        <v>9</v>
      </c>
      <c r="M1464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5 and 10</v>
      </c>
      <c r="N1464">
        <v>8</v>
      </c>
    </row>
    <row r="1465" spans="2:14" ht="15" customHeight="1">
      <c r="B1465" t="s">
        <v>3469</v>
      </c>
      <c r="C1465" s="1">
        <v>41059.880486111113</v>
      </c>
      <c r="D1465" s="4">
        <v>42000</v>
      </c>
      <c r="E1465">
        <v>42000</v>
      </c>
      <c r="F1465" t="s">
        <v>22</v>
      </c>
      <c r="G1465" s="8">
        <f>tblSalaries6[[#This Row],[clean Salary (in local currency)]]*VLOOKUP(tblSalaries6[[#This Row],[Currency]],tblXrate[],2,FALSE)</f>
        <v>53356.776437647524</v>
      </c>
      <c r="H1465" t="s">
        <v>1648</v>
      </c>
      <c r="I1465" t="s">
        <v>356</v>
      </c>
      <c r="J1465" t="s">
        <v>24</v>
      </c>
      <c r="K1465" t="str">
        <f>VLOOKUP(tblSalaries6[[#This Row],[Where do you work]],tblCountries[[Actual]:[Mapping]],2,FALSE)</f>
        <v>Germany</v>
      </c>
      <c r="L1465" t="s">
        <v>13</v>
      </c>
      <c r="M1465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5 and 10</v>
      </c>
      <c r="N1465">
        <v>7</v>
      </c>
    </row>
    <row r="1466" spans="2:14" ht="15" customHeight="1">
      <c r="B1466" t="s">
        <v>3470</v>
      </c>
      <c r="C1466" s="1">
        <v>41059.888553240744</v>
      </c>
      <c r="D1466" s="4">
        <v>45000</v>
      </c>
      <c r="E1466">
        <v>45000</v>
      </c>
      <c r="F1466" t="s">
        <v>6</v>
      </c>
      <c r="G1466" s="8">
        <f>tblSalaries6[[#This Row],[clean Salary (in local currency)]]*VLOOKUP(tblSalaries6[[#This Row],[Currency]],tblXrate[],2,FALSE)</f>
        <v>45000</v>
      </c>
      <c r="H1466" t="s">
        <v>1144</v>
      </c>
      <c r="I1466" t="s">
        <v>67</v>
      </c>
      <c r="J1466" t="s">
        <v>15</v>
      </c>
      <c r="K1466" t="str">
        <f>VLOOKUP(tblSalaries6[[#This Row],[Where do you work]],tblCountries[[Actual]:[Mapping]],2,FALSE)</f>
        <v>USA</v>
      </c>
      <c r="L1466" t="s">
        <v>18</v>
      </c>
      <c r="M1466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1466">
        <v>10</v>
      </c>
    </row>
    <row r="1467" spans="2:14" ht="15" customHeight="1">
      <c r="B1467" t="s">
        <v>3471</v>
      </c>
      <c r="C1467" s="1">
        <v>41059.893101851849</v>
      </c>
      <c r="D1467" s="4">
        <v>5000</v>
      </c>
      <c r="E1467">
        <v>5000</v>
      </c>
      <c r="F1467" t="s">
        <v>6</v>
      </c>
      <c r="G1467" s="8">
        <f>tblSalaries6[[#This Row],[clean Salary (in local currency)]]*VLOOKUP(tblSalaries6[[#This Row],[Currency]],tblXrate[],2,FALSE)</f>
        <v>5000</v>
      </c>
      <c r="H1467" t="s">
        <v>1649</v>
      </c>
      <c r="I1467" t="s">
        <v>52</v>
      </c>
      <c r="J1467" t="s">
        <v>8</v>
      </c>
      <c r="K1467" t="str">
        <f>VLOOKUP(tblSalaries6[[#This Row],[Where do you work]],tblCountries[[Actual]:[Mapping]],2,FALSE)</f>
        <v>India</v>
      </c>
      <c r="L1467" t="s">
        <v>13</v>
      </c>
      <c r="M1467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3 and 5</v>
      </c>
      <c r="N1467">
        <v>4</v>
      </c>
    </row>
    <row r="1468" spans="2:14" ht="15" customHeight="1">
      <c r="B1468" t="s">
        <v>3472</v>
      </c>
      <c r="C1468" s="1">
        <v>41059.906319444446</v>
      </c>
      <c r="D1468" s="4">
        <v>74000</v>
      </c>
      <c r="E1468">
        <v>74000</v>
      </c>
      <c r="F1468" t="s">
        <v>82</v>
      </c>
      <c r="G1468" s="8">
        <f>tblSalaries6[[#This Row],[clean Salary (in local currency)]]*VLOOKUP(tblSalaries6[[#This Row],[Currency]],tblXrate[],2,FALSE)</f>
        <v>75473.31457379504</v>
      </c>
      <c r="H1468" t="s">
        <v>1650</v>
      </c>
      <c r="I1468" t="s">
        <v>20</v>
      </c>
      <c r="J1468" t="s">
        <v>84</v>
      </c>
      <c r="K1468" t="str">
        <f>VLOOKUP(tblSalaries6[[#This Row],[Where do you work]],tblCountries[[Actual]:[Mapping]],2,FALSE)</f>
        <v>Australia</v>
      </c>
      <c r="L1468" t="s">
        <v>13</v>
      </c>
      <c r="M1468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1468">
        <v>20</v>
      </c>
    </row>
    <row r="1469" spans="2:14" ht="15" customHeight="1">
      <c r="B1469" t="s">
        <v>3473</v>
      </c>
      <c r="C1469" s="1">
        <v>41059.92454861111</v>
      </c>
      <c r="D1469" s="4" t="s">
        <v>816</v>
      </c>
      <c r="E1469">
        <v>15000</v>
      </c>
      <c r="F1469" t="s">
        <v>6</v>
      </c>
      <c r="G1469" s="8">
        <f>tblSalaries6[[#This Row],[clean Salary (in local currency)]]*VLOOKUP(tblSalaries6[[#This Row],[Currency]],tblXrate[],2,FALSE)</f>
        <v>15000</v>
      </c>
      <c r="H1469" t="s">
        <v>52</v>
      </c>
      <c r="I1469" t="s">
        <v>52</v>
      </c>
      <c r="J1469" t="s">
        <v>73</v>
      </c>
      <c r="K1469" t="str">
        <f>VLOOKUP(tblSalaries6[[#This Row],[Where do you work]],tblCountries[[Actual]:[Mapping]],2,FALSE)</f>
        <v>Romania</v>
      </c>
      <c r="L1469" t="s">
        <v>18</v>
      </c>
      <c r="M1469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5 and 10</v>
      </c>
      <c r="N1469">
        <v>5</v>
      </c>
    </row>
    <row r="1470" spans="2:14" ht="15" customHeight="1">
      <c r="B1470" t="s">
        <v>3474</v>
      </c>
      <c r="C1470" s="1">
        <v>41059.938576388886</v>
      </c>
      <c r="D1470" s="4" t="s">
        <v>1651</v>
      </c>
      <c r="E1470">
        <v>33500</v>
      </c>
      <c r="F1470" t="s">
        <v>22</v>
      </c>
      <c r="G1470" s="8">
        <f>tblSalaries6[[#This Row],[clean Salary (in local currency)]]*VLOOKUP(tblSalaries6[[#This Row],[Currency]],tblXrate[],2,FALSE)</f>
        <v>42558.381206218859</v>
      </c>
      <c r="H1470" t="s">
        <v>1652</v>
      </c>
      <c r="I1470" t="s">
        <v>488</v>
      </c>
      <c r="J1470" t="s">
        <v>24</v>
      </c>
      <c r="K1470" t="str">
        <f>VLOOKUP(tblSalaries6[[#This Row],[Where do you work]],tblCountries[[Actual]:[Mapping]],2,FALSE)</f>
        <v>Germany</v>
      </c>
      <c r="L1470" t="s">
        <v>13</v>
      </c>
      <c r="M1470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5 and 10</v>
      </c>
      <c r="N1470">
        <v>8</v>
      </c>
    </row>
    <row r="1471" spans="2:14" ht="15" customHeight="1">
      <c r="B1471" t="s">
        <v>3475</v>
      </c>
      <c r="C1471" s="1">
        <v>41059.938599537039</v>
      </c>
      <c r="D1471" s="4" t="s">
        <v>1653</v>
      </c>
      <c r="E1471">
        <v>61000</v>
      </c>
      <c r="F1471" t="s">
        <v>6</v>
      </c>
      <c r="G1471" s="8">
        <f>tblSalaries6[[#This Row],[clean Salary (in local currency)]]*VLOOKUP(tblSalaries6[[#This Row],[Currency]],tblXrate[],2,FALSE)</f>
        <v>61000</v>
      </c>
      <c r="H1471" t="s">
        <v>14</v>
      </c>
      <c r="I1471" t="s">
        <v>20</v>
      </c>
      <c r="J1471" t="s">
        <v>15</v>
      </c>
      <c r="K1471" t="str">
        <f>VLOOKUP(tblSalaries6[[#This Row],[Where do you work]],tblCountries[[Actual]:[Mapping]],2,FALSE)</f>
        <v>USA</v>
      </c>
      <c r="L1471" t="s">
        <v>9</v>
      </c>
      <c r="M1471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5 and 10</v>
      </c>
      <c r="N1471">
        <v>5</v>
      </c>
    </row>
    <row r="1472" spans="2:14" ht="15" customHeight="1">
      <c r="B1472" t="s">
        <v>3476</v>
      </c>
      <c r="C1472" s="1">
        <v>41059.939131944448</v>
      </c>
      <c r="D1472" s="4">
        <v>66000</v>
      </c>
      <c r="E1472">
        <v>66000</v>
      </c>
      <c r="F1472" t="s">
        <v>6</v>
      </c>
      <c r="G1472" s="8">
        <f>tblSalaries6[[#This Row],[clean Salary (in local currency)]]*VLOOKUP(tblSalaries6[[#This Row],[Currency]],tblXrate[],2,FALSE)</f>
        <v>66000</v>
      </c>
      <c r="H1472" t="s">
        <v>1654</v>
      </c>
      <c r="I1472" t="s">
        <v>20</v>
      </c>
      <c r="J1472" t="s">
        <v>15</v>
      </c>
      <c r="K1472" t="str">
        <f>VLOOKUP(tblSalaries6[[#This Row],[Where do you work]],tblCountries[[Actual]:[Mapping]],2,FALSE)</f>
        <v>USA</v>
      </c>
      <c r="L1472" t="s">
        <v>9</v>
      </c>
      <c r="M1472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Less than 3</v>
      </c>
      <c r="N1472">
        <v>2</v>
      </c>
    </row>
    <row r="1473" spans="2:14" ht="15" customHeight="1">
      <c r="B1473" t="s">
        <v>3477</v>
      </c>
      <c r="C1473" s="1">
        <v>41059.958148148151</v>
      </c>
      <c r="D1473" s="4" t="s">
        <v>1655</v>
      </c>
      <c r="E1473">
        <v>278000</v>
      </c>
      <c r="F1473" t="s">
        <v>40</v>
      </c>
      <c r="G1473" s="8">
        <f>tblSalaries6[[#This Row],[clean Salary (in local currency)]]*VLOOKUP(tblSalaries6[[#This Row],[Currency]],tblXrate[],2,FALSE)</f>
        <v>4950.6008391090336</v>
      </c>
      <c r="H1473" t="s">
        <v>721</v>
      </c>
      <c r="I1473" t="s">
        <v>3999</v>
      </c>
      <c r="J1473" t="s">
        <v>8</v>
      </c>
      <c r="K1473" t="str">
        <f>VLOOKUP(tblSalaries6[[#This Row],[Where do you work]],tblCountries[[Actual]:[Mapping]],2,FALSE)</f>
        <v>India</v>
      </c>
      <c r="L1473" t="s">
        <v>13</v>
      </c>
      <c r="M1473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5 and 10</v>
      </c>
      <c r="N1473">
        <v>8</v>
      </c>
    </row>
    <row r="1474" spans="2:14" ht="15" customHeight="1">
      <c r="B1474" t="s">
        <v>3478</v>
      </c>
      <c r="C1474" s="1">
        <v>41059.959583333337</v>
      </c>
      <c r="D1474" s="4">
        <v>55000</v>
      </c>
      <c r="E1474">
        <v>55000</v>
      </c>
      <c r="F1474" t="s">
        <v>6</v>
      </c>
      <c r="G1474" s="8">
        <f>tblSalaries6[[#This Row],[clean Salary (in local currency)]]*VLOOKUP(tblSalaries6[[#This Row],[Currency]],tblXrate[],2,FALSE)</f>
        <v>55000</v>
      </c>
      <c r="H1474" t="s">
        <v>1656</v>
      </c>
      <c r="I1474" t="s">
        <v>52</v>
      </c>
      <c r="J1474" t="s">
        <v>15</v>
      </c>
      <c r="K1474" t="str">
        <f>VLOOKUP(tblSalaries6[[#This Row],[Where do you work]],tblCountries[[Actual]:[Mapping]],2,FALSE)</f>
        <v>USA</v>
      </c>
      <c r="L1474" t="s">
        <v>18</v>
      </c>
      <c r="M1474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1474">
        <v>14</v>
      </c>
    </row>
    <row r="1475" spans="2:14" ht="15" customHeight="1">
      <c r="B1475" t="s">
        <v>3479</v>
      </c>
      <c r="C1475" s="1">
        <v>41059.976388888892</v>
      </c>
      <c r="D1475" s="4">
        <v>32000</v>
      </c>
      <c r="E1475">
        <v>32000</v>
      </c>
      <c r="F1475" t="s">
        <v>6</v>
      </c>
      <c r="G1475" s="8">
        <f>tblSalaries6[[#This Row],[clean Salary (in local currency)]]*VLOOKUP(tblSalaries6[[#This Row],[Currency]],tblXrate[],2,FALSE)</f>
        <v>32000</v>
      </c>
      <c r="H1475" t="s">
        <v>1657</v>
      </c>
      <c r="I1475" t="s">
        <v>3999</v>
      </c>
      <c r="J1475" t="s">
        <v>15</v>
      </c>
      <c r="K1475" t="str">
        <f>VLOOKUP(tblSalaries6[[#This Row],[Where do you work]],tblCountries[[Actual]:[Mapping]],2,FALSE)</f>
        <v>USA</v>
      </c>
      <c r="L1475" t="s">
        <v>9</v>
      </c>
      <c r="M1475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1475">
        <v>10</v>
      </c>
    </row>
    <row r="1476" spans="2:14" ht="15" customHeight="1">
      <c r="B1476" t="s">
        <v>3480</v>
      </c>
      <c r="C1476" s="1">
        <v>41059.979143518518</v>
      </c>
      <c r="D1476" s="4">
        <v>18000</v>
      </c>
      <c r="E1476">
        <v>18000</v>
      </c>
      <c r="F1476" t="s">
        <v>6</v>
      </c>
      <c r="G1476" s="8">
        <f>tblSalaries6[[#This Row],[clean Salary (in local currency)]]*VLOOKUP(tblSalaries6[[#This Row],[Currency]],tblXrate[],2,FALSE)</f>
        <v>18000</v>
      </c>
      <c r="H1476" t="s">
        <v>1658</v>
      </c>
      <c r="I1476" t="s">
        <v>20</v>
      </c>
      <c r="J1476" t="s">
        <v>8</v>
      </c>
      <c r="K1476" t="str">
        <f>VLOOKUP(tblSalaries6[[#This Row],[Where do you work]],tblCountries[[Actual]:[Mapping]],2,FALSE)</f>
        <v>India</v>
      </c>
      <c r="L1476" t="s">
        <v>13</v>
      </c>
      <c r="M1476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5 and 10</v>
      </c>
      <c r="N1476">
        <v>6</v>
      </c>
    </row>
    <row r="1477" spans="2:14" ht="15" customHeight="1">
      <c r="B1477" t="s">
        <v>3481</v>
      </c>
      <c r="C1477" s="1">
        <v>41059.999560185184</v>
      </c>
      <c r="D1477" s="4" t="s">
        <v>1659</v>
      </c>
      <c r="E1477">
        <v>650000</v>
      </c>
      <c r="F1477" t="s">
        <v>40</v>
      </c>
      <c r="G1477" s="8">
        <f>tblSalaries6[[#This Row],[clean Salary (in local currency)]]*VLOOKUP(tblSalaries6[[#This Row],[Currency]],tblXrate[],2,FALSE)</f>
        <v>11575.14584683767</v>
      </c>
      <c r="H1477" t="s">
        <v>1660</v>
      </c>
      <c r="I1477" t="s">
        <v>20</v>
      </c>
      <c r="J1477" t="s">
        <v>8</v>
      </c>
      <c r="K1477" t="str">
        <f>VLOOKUP(tblSalaries6[[#This Row],[Where do you work]],tblCountries[[Actual]:[Mapping]],2,FALSE)</f>
        <v>India</v>
      </c>
      <c r="L1477" t="s">
        <v>9</v>
      </c>
      <c r="M1477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1477">
        <v>21</v>
      </c>
    </row>
    <row r="1478" spans="2:14" ht="15" customHeight="1">
      <c r="B1478" t="s">
        <v>3482</v>
      </c>
      <c r="C1478" s="1">
        <v>41060.025347222225</v>
      </c>
      <c r="D1478" s="4">
        <v>50000</v>
      </c>
      <c r="E1478">
        <v>50000</v>
      </c>
      <c r="F1478" t="s">
        <v>22</v>
      </c>
      <c r="G1478" s="8">
        <f>tblSalaries6[[#This Row],[clean Salary (in local currency)]]*VLOOKUP(tblSalaries6[[#This Row],[Currency]],tblXrate[],2,FALSE)</f>
        <v>63519.971949580387</v>
      </c>
      <c r="H1478" t="s">
        <v>932</v>
      </c>
      <c r="I1478" t="s">
        <v>310</v>
      </c>
      <c r="J1478" t="s">
        <v>895</v>
      </c>
      <c r="K1478" t="str">
        <f>VLOOKUP(tblSalaries6[[#This Row],[Where do you work]],tblCountries[[Actual]:[Mapping]],2,FALSE)</f>
        <v>italy</v>
      </c>
      <c r="L1478" t="s">
        <v>13</v>
      </c>
      <c r="M1478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1478">
        <v>15</v>
      </c>
    </row>
    <row r="1479" spans="2:14" ht="15" customHeight="1">
      <c r="B1479" t="s">
        <v>3483</v>
      </c>
      <c r="C1479" s="1">
        <v>41060.032581018517</v>
      </c>
      <c r="D1479" s="4" t="s">
        <v>1661</v>
      </c>
      <c r="E1479">
        <v>4000000</v>
      </c>
      <c r="F1479" t="s">
        <v>40</v>
      </c>
      <c r="G1479" s="8">
        <f>tblSalaries6[[#This Row],[clean Salary (in local currency)]]*VLOOKUP(tblSalaries6[[#This Row],[Currency]],tblXrate[],2,FALSE)</f>
        <v>71231.666749770273</v>
      </c>
      <c r="H1479" t="s">
        <v>1662</v>
      </c>
      <c r="I1479" t="s">
        <v>67</v>
      </c>
      <c r="J1479" t="s">
        <v>8</v>
      </c>
      <c r="K1479" t="str">
        <f>VLOOKUP(tblSalaries6[[#This Row],[Where do you work]],tblCountries[[Actual]:[Mapping]],2,FALSE)</f>
        <v>India</v>
      </c>
      <c r="L1479" t="s">
        <v>13</v>
      </c>
      <c r="M1479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5 and 10</v>
      </c>
      <c r="N1479">
        <v>5</v>
      </c>
    </row>
    <row r="1480" spans="2:14" ht="15" customHeight="1">
      <c r="B1480" t="s">
        <v>3484</v>
      </c>
      <c r="C1480" s="1">
        <v>41060.047986111109</v>
      </c>
      <c r="D1480" s="4" t="s">
        <v>1663</v>
      </c>
      <c r="E1480">
        <v>10000</v>
      </c>
      <c r="F1480" t="s">
        <v>6</v>
      </c>
      <c r="G1480" s="8">
        <f>tblSalaries6[[#This Row],[clean Salary (in local currency)]]*VLOOKUP(tblSalaries6[[#This Row],[Currency]],tblXrate[],2,FALSE)</f>
        <v>10000</v>
      </c>
      <c r="H1480" t="s">
        <v>1664</v>
      </c>
      <c r="I1480" t="s">
        <v>20</v>
      </c>
      <c r="J1480" t="s">
        <v>143</v>
      </c>
      <c r="K1480" t="str">
        <f>VLOOKUP(tblSalaries6[[#This Row],[Where do you work]],tblCountries[[Actual]:[Mapping]],2,FALSE)</f>
        <v>Brazil</v>
      </c>
      <c r="L1480" t="s">
        <v>9</v>
      </c>
      <c r="M1480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Less than 3</v>
      </c>
      <c r="N1480">
        <v>1</v>
      </c>
    </row>
    <row r="1481" spans="2:14" ht="15" customHeight="1">
      <c r="B1481" t="s">
        <v>3485</v>
      </c>
      <c r="C1481" s="1">
        <v>41060.053657407407</v>
      </c>
      <c r="D1481" s="4">
        <v>74300</v>
      </c>
      <c r="E1481">
        <v>74300</v>
      </c>
      <c r="F1481" t="s">
        <v>6</v>
      </c>
      <c r="G1481" s="8">
        <f>tblSalaries6[[#This Row],[clean Salary (in local currency)]]*VLOOKUP(tblSalaries6[[#This Row],[Currency]],tblXrate[],2,FALSE)</f>
        <v>74300</v>
      </c>
      <c r="H1481" t="s">
        <v>1665</v>
      </c>
      <c r="I1481" t="s">
        <v>20</v>
      </c>
      <c r="J1481" t="s">
        <v>15</v>
      </c>
      <c r="K1481" t="str">
        <f>VLOOKUP(tblSalaries6[[#This Row],[Where do you work]],tblCountries[[Actual]:[Mapping]],2,FALSE)</f>
        <v>USA</v>
      </c>
      <c r="L1481" t="s">
        <v>9</v>
      </c>
      <c r="M1481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Less than 3</v>
      </c>
      <c r="N1481">
        <v>3</v>
      </c>
    </row>
    <row r="1482" spans="2:14" ht="15" customHeight="1">
      <c r="B1482" t="s">
        <v>3486</v>
      </c>
      <c r="C1482" s="1">
        <v>41060.054027777776</v>
      </c>
      <c r="D1482" s="4">
        <v>1500000</v>
      </c>
      <c r="E1482">
        <v>1500000</v>
      </c>
      <c r="F1482" t="s">
        <v>40</v>
      </c>
      <c r="G1482" s="8">
        <f>tblSalaries6[[#This Row],[clean Salary (in local currency)]]*VLOOKUP(tblSalaries6[[#This Row],[Currency]],tblXrate[],2,FALSE)</f>
        <v>26711.875031163851</v>
      </c>
      <c r="H1482" t="s">
        <v>1666</v>
      </c>
      <c r="I1482" t="s">
        <v>356</v>
      </c>
      <c r="J1482" t="s">
        <v>8</v>
      </c>
      <c r="K1482" t="str">
        <f>VLOOKUP(tblSalaries6[[#This Row],[Where do you work]],tblCountries[[Actual]:[Mapping]],2,FALSE)</f>
        <v>India</v>
      </c>
      <c r="L1482" t="s">
        <v>9</v>
      </c>
      <c r="M1482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1482">
        <v>10</v>
      </c>
    </row>
    <row r="1483" spans="2:14" ht="15" customHeight="1">
      <c r="B1483" t="s">
        <v>3487</v>
      </c>
      <c r="C1483" s="1">
        <v>41060.073472222219</v>
      </c>
      <c r="D1483" s="4" t="s">
        <v>1667</v>
      </c>
      <c r="E1483">
        <v>536000</v>
      </c>
      <c r="F1483" t="s">
        <v>40</v>
      </c>
      <c r="G1483" s="8">
        <f>tblSalaries6[[#This Row],[clean Salary (in local currency)]]*VLOOKUP(tblSalaries6[[#This Row],[Currency]],tblXrate[],2,FALSE)</f>
        <v>9545.0433444692171</v>
      </c>
      <c r="H1483" t="s">
        <v>91</v>
      </c>
      <c r="I1483" t="s">
        <v>52</v>
      </c>
      <c r="J1483" t="s">
        <v>8</v>
      </c>
      <c r="K1483" t="str">
        <f>VLOOKUP(tblSalaries6[[#This Row],[Where do you work]],tblCountries[[Actual]:[Mapping]],2,FALSE)</f>
        <v>India</v>
      </c>
      <c r="L1483" t="s">
        <v>9</v>
      </c>
      <c r="M1483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3 and 5</v>
      </c>
      <c r="N1483">
        <v>4</v>
      </c>
    </row>
    <row r="1484" spans="2:14" ht="15" customHeight="1">
      <c r="B1484" t="s">
        <v>3488</v>
      </c>
      <c r="C1484" s="1">
        <v>41060.076689814814</v>
      </c>
      <c r="D1484" s="4">
        <v>95000</v>
      </c>
      <c r="E1484">
        <v>95000</v>
      </c>
      <c r="F1484" t="s">
        <v>6</v>
      </c>
      <c r="G1484" s="8">
        <f>tblSalaries6[[#This Row],[clean Salary (in local currency)]]*VLOOKUP(tblSalaries6[[#This Row],[Currency]],tblXrate[],2,FALSE)</f>
        <v>95000</v>
      </c>
      <c r="H1484" t="s">
        <v>266</v>
      </c>
      <c r="I1484" t="s">
        <v>20</v>
      </c>
      <c r="J1484" t="s">
        <v>15</v>
      </c>
      <c r="K1484" t="str">
        <f>VLOOKUP(tblSalaries6[[#This Row],[Where do you work]],tblCountries[[Actual]:[Mapping]],2,FALSE)</f>
        <v>USA</v>
      </c>
      <c r="L1484" t="s">
        <v>9</v>
      </c>
      <c r="M1484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1484">
        <v>15</v>
      </c>
    </row>
    <row r="1485" spans="2:14" ht="15" customHeight="1">
      <c r="B1485" t="s">
        <v>3489</v>
      </c>
      <c r="C1485" s="1">
        <v>41060.100428240738</v>
      </c>
      <c r="D1485" s="4">
        <v>64300</v>
      </c>
      <c r="E1485">
        <v>64300</v>
      </c>
      <c r="F1485" t="s">
        <v>6</v>
      </c>
      <c r="G1485" s="8">
        <f>tblSalaries6[[#This Row],[clean Salary (in local currency)]]*VLOOKUP(tblSalaries6[[#This Row],[Currency]],tblXrate[],2,FALSE)</f>
        <v>64300</v>
      </c>
      <c r="H1485" t="s">
        <v>1668</v>
      </c>
      <c r="I1485" t="s">
        <v>310</v>
      </c>
      <c r="J1485" t="s">
        <v>15</v>
      </c>
      <c r="K1485" t="str">
        <f>VLOOKUP(tblSalaries6[[#This Row],[Where do you work]],tblCountries[[Actual]:[Mapping]],2,FALSE)</f>
        <v>USA</v>
      </c>
      <c r="L1485" t="s">
        <v>9</v>
      </c>
      <c r="M1485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1485">
        <v>15</v>
      </c>
    </row>
    <row r="1486" spans="2:14" ht="15" customHeight="1">
      <c r="B1486" t="s">
        <v>3490</v>
      </c>
      <c r="C1486" s="1">
        <v>41060.109131944446</v>
      </c>
      <c r="D1486" s="4">
        <v>250000</v>
      </c>
      <c r="E1486">
        <v>250000</v>
      </c>
      <c r="F1486" t="s">
        <v>6</v>
      </c>
      <c r="G1486" s="8">
        <f>tblSalaries6[[#This Row],[clean Salary (in local currency)]]*VLOOKUP(tblSalaries6[[#This Row],[Currency]],tblXrate[],2,FALSE)</f>
        <v>250000</v>
      </c>
      <c r="H1486" t="s">
        <v>83</v>
      </c>
      <c r="I1486" t="s">
        <v>356</v>
      </c>
      <c r="J1486" t="s">
        <v>15</v>
      </c>
      <c r="K1486" t="str">
        <f>VLOOKUP(tblSalaries6[[#This Row],[Where do you work]],tblCountries[[Actual]:[Mapping]],2,FALSE)</f>
        <v>USA</v>
      </c>
      <c r="L1486" t="s">
        <v>13</v>
      </c>
      <c r="M1486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1486">
        <v>20</v>
      </c>
    </row>
    <row r="1487" spans="2:14" ht="15" customHeight="1">
      <c r="B1487" t="s">
        <v>3491</v>
      </c>
      <c r="C1487" s="1">
        <v>41060.129965277774</v>
      </c>
      <c r="D1487" s="4">
        <v>89000</v>
      </c>
      <c r="E1487">
        <v>89000</v>
      </c>
      <c r="F1487" t="s">
        <v>6</v>
      </c>
      <c r="G1487" s="8">
        <f>tblSalaries6[[#This Row],[clean Salary (in local currency)]]*VLOOKUP(tblSalaries6[[#This Row],[Currency]],tblXrate[],2,FALSE)</f>
        <v>89000</v>
      </c>
      <c r="H1487" t="s">
        <v>642</v>
      </c>
      <c r="I1487" t="s">
        <v>52</v>
      </c>
      <c r="J1487" t="s">
        <v>15</v>
      </c>
      <c r="K1487" t="str">
        <f>VLOOKUP(tblSalaries6[[#This Row],[Where do you work]],tblCountries[[Actual]:[Mapping]],2,FALSE)</f>
        <v>USA</v>
      </c>
      <c r="L1487" t="s">
        <v>18</v>
      </c>
      <c r="M1487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1487">
        <v>10</v>
      </c>
    </row>
    <row r="1488" spans="2:14" ht="15" customHeight="1">
      <c r="B1488" t="s">
        <v>3492</v>
      </c>
      <c r="C1488" s="1">
        <v>41060.175219907411</v>
      </c>
      <c r="D1488" s="4">
        <v>75000</v>
      </c>
      <c r="E1488">
        <v>75000</v>
      </c>
      <c r="F1488" t="s">
        <v>6</v>
      </c>
      <c r="G1488" s="8">
        <f>tblSalaries6[[#This Row],[clean Salary (in local currency)]]*VLOOKUP(tblSalaries6[[#This Row],[Currency]],tblXrate[],2,FALSE)</f>
        <v>75000</v>
      </c>
      <c r="H1488" t="s">
        <v>14</v>
      </c>
      <c r="I1488" t="s">
        <v>20</v>
      </c>
      <c r="J1488" t="s">
        <v>15</v>
      </c>
      <c r="K1488" t="str">
        <f>VLOOKUP(tblSalaries6[[#This Row],[Where do you work]],tblCountries[[Actual]:[Mapping]],2,FALSE)</f>
        <v>USA</v>
      </c>
      <c r="L1488" t="s">
        <v>13</v>
      </c>
      <c r="M1488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Less than 3</v>
      </c>
      <c r="N1488">
        <v>1.5</v>
      </c>
    </row>
    <row r="1489" spans="2:14" ht="15" customHeight="1">
      <c r="B1489" t="s">
        <v>3493</v>
      </c>
      <c r="C1489" s="1">
        <v>41060.210405092592</v>
      </c>
      <c r="D1489" s="4">
        <v>45000</v>
      </c>
      <c r="E1489">
        <v>45000</v>
      </c>
      <c r="F1489" t="s">
        <v>6</v>
      </c>
      <c r="G1489" s="8">
        <f>tblSalaries6[[#This Row],[clean Salary (in local currency)]]*VLOOKUP(tblSalaries6[[#This Row],[Currency]],tblXrate[],2,FALSE)</f>
        <v>45000</v>
      </c>
      <c r="H1489" t="s">
        <v>1669</v>
      </c>
      <c r="I1489" t="s">
        <v>20</v>
      </c>
      <c r="J1489" t="s">
        <v>15</v>
      </c>
      <c r="K1489" t="str">
        <f>VLOOKUP(tblSalaries6[[#This Row],[Where do you work]],tblCountries[[Actual]:[Mapping]],2,FALSE)</f>
        <v>USA</v>
      </c>
      <c r="L1489" t="s">
        <v>13</v>
      </c>
      <c r="M1489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5 and 10</v>
      </c>
      <c r="N1489">
        <v>5</v>
      </c>
    </row>
    <row r="1490" spans="2:14" ht="15" customHeight="1">
      <c r="B1490" t="s">
        <v>3494</v>
      </c>
      <c r="C1490" s="1">
        <v>41060.224976851852</v>
      </c>
      <c r="D1490" s="4">
        <v>127500</v>
      </c>
      <c r="E1490">
        <v>127500</v>
      </c>
      <c r="F1490" t="s">
        <v>6</v>
      </c>
      <c r="G1490" s="8">
        <f>tblSalaries6[[#This Row],[clean Salary (in local currency)]]*VLOOKUP(tblSalaries6[[#This Row],[Currency]],tblXrate[],2,FALSE)</f>
        <v>127500</v>
      </c>
      <c r="H1490" t="s">
        <v>1670</v>
      </c>
      <c r="I1490" t="s">
        <v>4001</v>
      </c>
      <c r="J1490" t="s">
        <v>15</v>
      </c>
      <c r="K1490" t="str">
        <f>VLOOKUP(tblSalaries6[[#This Row],[Where do you work]],tblCountries[[Actual]:[Mapping]],2,FALSE)</f>
        <v>USA</v>
      </c>
      <c r="L1490" t="s">
        <v>13</v>
      </c>
      <c r="M1490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1490">
        <v>22</v>
      </c>
    </row>
    <row r="1491" spans="2:14" ht="15" customHeight="1">
      <c r="B1491" t="s">
        <v>3495</v>
      </c>
      <c r="C1491" s="1">
        <v>41060.230486111112</v>
      </c>
      <c r="D1491" s="4">
        <v>170000</v>
      </c>
      <c r="E1491">
        <v>170000</v>
      </c>
      <c r="F1491" t="s">
        <v>6</v>
      </c>
      <c r="G1491" s="8">
        <f>tblSalaries6[[#This Row],[clean Salary (in local currency)]]*VLOOKUP(tblSalaries6[[#This Row],[Currency]],tblXrate[],2,FALSE)</f>
        <v>170000</v>
      </c>
      <c r="H1491" t="s">
        <v>29</v>
      </c>
      <c r="I1491" t="s">
        <v>4001</v>
      </c>
      <c r="J1491" t="s">
        <v>15</v>
      </c>
      <c r="K1491" t="str">
        <f>VLOOKUP(tblSalaries6[[#This Row],[Where do you work]],tblCountries[[Actual]:[Mapping]],2,FALSE)</f>
        <v>USA</v>
      </c>
      <c r="L1491" t="s">
        <v>18</v>
      </c>
      <c r="M1491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1491">
        <v>18</v>
      </c>
    </row>
    <row r="1492" spans="2:14" ht="15" customHeight="1">
      <c r="B1492" t="s">
        <v>3496</v>
      </c>
      <c r="C1492" s="1">
        <v>41060.234363425923</v>
      </c>
      <c r="D1492" s="4">
        <v>800</v>
      </c>
      <c r="E1492">
        <v>9600</v>
      </c>
      <c r="F1492" t="s">
        <v>6</v>
      </c>
      <c r="G1492" s="8">
        <f>tblSalaries6[[#This Row],[clean Salary (in local currency)]]*VLOOKUP(tblSalaries6[[#This Row],[Currency]],tblXrate[],2,FALSE)</f>
        <v>9600</v>
      </c>
      <c r="H1492" t="s">
        <v>855</v>
      </c>
      <c r="I1492" t="s">
        <v>20</v>
      </c>
      <c r="J1492" t="s">
        <v>1671</v>
      </c>
      <c r="K1492" t="str">
        <f>VLOOKUP(tblSalaries6[[#This Row],[Where do you work]],tblCountries[[Actual]:[Mapping]],2,FALSE)</f>
        <v>Bolivia</v>
      </c>
      <c r="L1492" t="s">
        <v>13</v>
      </c>
      <c r="M1492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Less than 3</v>
      </c>
      <c r="N1492">
        <v>2</v>
      </c>
    </row>
    <row r="1493" spans="2:14" ht="15" customHeight="1">
      <c r="B1493" t="s">
        <v>3497</v>
      </c>
      <c r="C1493" s="1">
        <v>41060.259513888886</v>
      </c>
      <c r="D1493" s="4">
        <v>62000</v>
      </c>
      <c r="E1493">
        <v>62000</v>
      </c>
      <c r="F1493" t="s">
        <v>6</v>
      </c>
      <c r="G1493" s="8">
        <f>tblSalaries6[[#This Row],[clean Salary (in local currency)]]*VLOOKUP(tblSalaries6[[#This Row],[Currency]],tblXrate[],2,FALSE)</f>
        <v>62000</v>
      </c>
      <c r="H1493" t="s">
        <v>1672</v>
      </c>
      <c r="I1493" t="s">
        <v>20</v>
      </c>
      <c r="J1493" t="s">
        <v>15</v>
      </c>
      <c r="K1493" t="str">
        <f>VLOOKUP(tblSalaries6[[#This Row],[Where do you work]],tblCountries[[Actual]:[Mapping]],2,FALSE)</f>
        <v>USA</v>
      </c>
      <c r="L1493" t="s">
        <v>13</v>
      </c>
      <c r="M1493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1493">
        <v>27</v>
      </c>
    </row>
    <row r="1494" spans="2:14" ht="15" customHeight="1">
      <c r="B1494" t="s">
        <v>3498</v>
      </c>
      <c r="C1494" s="1">
        <v>41060.266076388885</v>
      </c>
      <c r="D1494" s="4">
        <v>22000</v>
      </c>
      <c r="E1494">
        <v>22000</v>
      </c>
      <c r="F1494" t="s">
        <v>6</v>
      </c>
      <c r="G1494" s="8">
        <f>tblSalaries6[[#This Row],[clean Salary (in local currency)]]*VLOOKUP(tblSalaries6[[#This Row],[Currency]],tblXrate[],2,FALSE)</f>
        <v>22000</v>
      </c>
      <c r="H1494" t="s">
        <v>1673</v>
      </c>
      <c r="I1494" t="s">
        <v>52</v>
      </c>
      <c r="J1494" t="s">
        <v>15</v>
      </c>
      <c r="K1494" t="str">
        <f>VLOOKUP(tblSalaries6[[#This Row],[Where do you work]],tblCountries[[Actual]:[Mapping]],2,FALSE)</f>
        <v>USA</v>
      </c>
      <c r="L1494" t="s">
        <v>9</v>
      </c>
      <c r="M1494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Less than 3</v>
      </c>
      <c r="N1494">
        <v>3</v>
      </c>
    </row>
    <row r="1495" spans="2:14" ht="15" customHeight="1">
      <c r="B1495" t="s">
        <v>3499</v>
      </c>
      <c r="C1495" s="1">
        <v>41060.266608796293</v>
      </c>
      <c r="D1495" s="4">
        <v>45000</v>
      </c>
      <c r="E1495">
        <v>45000</v>
      </c>
      <c r="F1495" t="s">
        <v>6</v>
      </c>
      <c r="G1495" s="8">
        <f>tblSalaries6[[#This Row],[clean Salary (in local currency)]]*VLOOKUP(tblSalaries6[[#This Row],[Currency]],tblXrate[],2,FALSE)</f>
        <v>45000</v>
      </c>
      <c r="H1495" t="s">
        <v>207</v>
      </c>
      <c r="I1495" t="s">
        <v>20</v>
      </c>
      <c r="J1495" t="s">
        <v>15</v>
      </c>
      <c r="K1495" t="str">
        <f>VLOOKUP(tblSalaries6[[#This Row],[Where do you work]],tblCountries[[Actual]:[Mapping]],2,FALSE)</f>
        <v>USA</v>
      </c>
      <c r="L1495" t="s">
        <v>9</v>
      </c>
      <c r="M1495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5 and 10</v>
      </c>
      <c r="N1495">
        <v>8</v>
      </c>
    </row>
    <row r="1496" spans="2:14" ht="15" customHeight="1">
      <c r="B1496" t="s">
        <v>3500</v>
      </c>
      <c r="C1496" s="1">
        <v>41060.303888888891</v>
      </c>
      <c r="D1496" s="4">
        <v>145000</v>
      </c>
      <c r="E1496">
        <v>145000</v>
      </c>
      <c r="F1496" t="s">
        <v>6</v>
      </c>
      <c r="G1496" s="8">
        <f>tblSalaries6[[#This Row],[clean Salary (in local currency)]]*VLOOKUP(tblSalaries6[[#This Row],[Currency]],tblXrate[],2,FALSE)</f>
        <v>145000</v>
      </c>
      <c r="H1496" t="s">
        <v>616</v>
      </c>
      <c r="I1496" t="s">
        <v>20</v>
      </c>
      <c r="J1496" t="s">
        <v>15</v>
      </c>
      <c r="K1496" t="str">
        <f>VLOOKUP(tblSalaries6[[#This Row],[Where do you work]],tblCountries[[Actual]:[Mapping]],2,FALSE)</f>
        <v>USA</v>
      </c>
      <c r="L1496" t="s">
        <v>9</v>
      </c>
      <c r="M1496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5 and 10</v>
      </c>
      <c r="N1496">
        <v>6</v>
      </c>
    </row>
    <row r="1497" spans="2:14" ht="15" customHeight="1">
      <c r="B1497" t="s">
        <v>3501</v>
      </c>
      <c r="C1497" s="1">
        <v>41060.347256944442</v>
      </c>
      <c r="D1497" s="4">
        <v>89000</v>
      </c>
      <c r="E1497">
        <v>89000</v>
      </c>
      <c r="F1497" t="s">
        <v>6</v>
      </c>
      <c r="G1497" s="8">
        <f>tblSalaries6[[#This Row],[clean Salary (in local currency)]]*VLOOKUP(tblSalaries6[[#This Row],[Currency]],tblXrate[],2,FALSE)</f>
        <v>89000</v>
      </c>
      <c r="H1497" t="s">
        <v>1288</v>
      </c>
      <c r="I1497" t="s">
        <v>20</v>
      </c>
      <c r="J1497" t="s">
        <v>15</v>
      </c>
      <c r="K1497" t="str">
        <f>VLOOKUP(tblSalaries6[[#This Row],[Where do you work]],tblCountries[[Actual]:[Mapping]],2,FALSE)</f>
        <v>USA</v>
      </c>
      <c r="L1497" t="s">
        <v>13</v>
      </c>
      <c r="M1497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1497">
        <v>14</v>
      </c>
    </row>
    <row r="1498" spans="2:14" ht="15" customHeight="1">
      <c r="B1498" t="s">
        <v>3502</v>
      </c>
      <c r="C1498" s="1">
        <v>41060.394502314812</v>
      </c>
      <c r="D1498" s="4">
        <v>38000</v>
      </c>
      <c r="E1498">
        <v>38000</v>
      </c>
      <c r="F1498" t="s">
        <v>6</v>
      </c>
      <c r="G1498" s="8">
        <f>tblSalaries6[[#This Row],[clean Salary (in local currency)]]*VLOOKUP(tblSalaries6[[#This Row],[Currency]],tblXrate[],2,FALSE)</f>
        <v>38000</v>
      </c>
      <c r="H1498" t="s">
        <v>310</v>
      </c>
      <c r="I1498" t="s">
        <v>310</v>
      </c>
      <c r="J1498" t="s">
        <v>15</v>
      </c>
      <c r="K1498" t="str">
        <f>VLOOKUP(tblSalaries6[[#This Row],[Where do you work]],tblCountries[[Actual]:[Mapping]],2,FALSE)</f>
        <v>USA</v>
      </c>
      <c r="L1498" t="s">
        <v>9</v>
      </c>
      <c r="M1498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1498">
        <v>11</v>
      </c>
    </row>
    <row r="1499" spans="2:14" ht="15" customHeight="1">
      <c r="B1499" t="s">
        <v>3503</v>
      </c>
      <c r="C1499" s="1">
        <v>41060.406354166669</v>
      </c>
      <c r="D1499" s="4">
        <v>50000</v>
      </c>
      <c r="E1499">
        <v>50000</v>
      </c>
      <c r="F1499" t="s">
        <v>86</v>
      </c>
      <c r="G1499" s="8">
        <f>tblSalaries6[[#This Row],[clean Salary (in local currency)]]*VLOOKUP(tblSalaries6[[#This Row],[Currency]],tblXrate[],2,FALSE)</f>
        <v>49168.076151516347</v>
      </c>
      <c r="H1499" t="s">
        <v>207</v>
      </c>
      <c r="I1499" t="s">
        <v>20</v>
      </c>
      <c r="J1499" t="s">
        <v>88</v>
      </c>
      <c r="K1499" t="str">
        <f>VLOOKUP(tblSalaries6[[#This Row],[Where do you work]],tblCountries[[Actual]:[Mapping]],2,FALSE)</f>
        <v>Canada</v>
      </c>
      <c r="L1499" t="s">
        <v>9</v>
      </c>
      <c r="M1499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Less than 3</v>
      </c>
      <c r="N1499">
        <v>3</v>
      </c>
    </row>
    <row r="1500" spans="2:14" ht="15" customHeight="1">
      <c r="B1500" t="s">
        <v>3504</v>
      </c>
      <c r="C1500" s="1">
        <v>41060.437291666669</v>
      </c>
      <c r="D1500" s="4">
        <v>500000</v>
      </c>
      <c r="E1500">
        <v>500000</v>
      </c>
      <c r="F1500" t="s">
        <v>40</v>
      </c>
      <c r="G1500" s="8">
        <f>tblSalaries6[[#This Row],[clean Salary (in local currency)]]*VLOOKUP(tblSalaries6[[#This Row],[Currency]],tblXrate[],2,FALSE)</f>
        <v>8903.9583437212841</v>
      </c>
      <c r="H1500" t="s">
        <v>1252</v>
      </c>
      <c r="I1500" t="s">
        <v>20</v>
      </c>
      <c r="J1500" t="s">
        <v>8</v>
      </c>
      <c r="K1500" t="str">
        <f>VLOOKUP(tblSalaries6[[#This Row],[Where do you work]],tblCountries[[Actual]:[Mapping]],2,FALSE)</f>
        <v>India</v>
      </c>
      <c r="L1500" t="s">
        <v>9</v>
      </c>
      <c r="M1500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5 and 10</v>
      </c>
      <c r="N1500">
        <v>8</v>
      </c>
    </row>
    <row r="1501" spans="2:14" ht="15" customHeight="1">
      <c r="B1501" t="s">
        <v>3505</v>
      </c>
      <c r="C1501" s="1">
        <v>41060.439664351848</v>
      </c>
      <c r="D1501" s="4" t="s">
        <v>1674</v>
      </c>
      <c r="E1501">
        <v>10000</v>
      </c>
      <c r="F1501" t="s">
        <v>6</v>
      </c>
      <c r="G1501" s="8">
        <f>tblSalaries6[[#This Row],[clean Salary (in local currency)]]*VLOOKUP(tblSalaries6[[#This Row],[Currency]],tblXrate[],2,FALSE)</f>
        <v>10000</v>
      </c>
      <c r="H1501" t="s">
        <v>1675</v>
      </c>
      <c r="I1501" t="s">
        <v>52</v>
      </c>
      <c r="J1501" t="s">
        <v>1676</v>
      </c>
      <c r="K1501" t="str">
        <f>VLOOKUP(tblSalaries6[[#This Row],[Where do you work]],tblCountries[[Actual]:[Mapping]],2,FALSE)</f>
        <v>Vietnam</v>
      </c>
      <c r="L1501" t="s">
        <v>18</v>
      </c>
      <c r="M1501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5 and 10</v>
      </c>
      <c r="N1501">
        <v>8</v>
      </c>
    </row>
    <row r="1502" spans="2:14" ht="15" customHeight="1">
      <c r="B1502" t="s">
        <v>3506</v>
      </c>
      <c r="C1502" s="1">
        <v>41060.442800925928</v>
      </c>
      <c r="D1502" s="4">
        <v>105000</v>
      </c>
      <c r="E1502">
        <v>105000</v>
      </c>
      <c r="F1502" t="s">
        <v>6</v>
      </c>
      <c r="G1502" s="8">
        <f>tblSalaries6[[#This Row],[clean Salary (in local currency)]]*VLOOKUP(tblSalaries6[[#This Row],[Currency]],tblXrate[],2,FALSE)</f>
        <v>105000</v>
      </c>
      <c r="H1502" t="s">
        <v>1677</v>
      </c>
      <c r="I1502" t="s">
        <v>52</v>
      </c>
      <c r="J1502" t="s">
        <v>15</v>
      </c>
      <c r="K1502" t="str">
        <f>VLOOKUP(tblSalaries6[[#This Row],[Where do you work]],tblCountries[[Actual]:[Mapping]],2,FALSE)</f>
        <v>USA</v>
      </c>
      <c r="L1502" t="s">
        <v>25</v>
      </c>
      <c r="M1502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1502">
        <v>30</v>
      </c>
    </row>
    <row r="1503" spans="2:14" ht="15" customHeight="1">
      <c r="B1503" t="s">
        <v>3507</v>
      </c>
      <c r="C1503" s="1">
        <v>41060.454722222225</v>
      </c>
      <c r="D1503" s="4">
        <v>1000</v>
      </c>
      <c r="E1503">
        <v>12000</v>
      </c>
      <c r="F1503" t="s">
        <v>6</v>
      </c>
      <c r="G1503" s="8">
        <f>tblSalaries6[[#This Row],[clean Salary (in local currency)]]*VLOOKUP(tblSalaries6[[#This Row],[Currency]],tblXrate[],2,FALSE)</f>
        <v>12000</v>
      </c>
      <c r="H1503" t="s">
        <v>1678</v>
      </c>
      <c r="I1503" t="s">
        <v>20</v>
      </c>
      <c r="J1503" t="s">
        <v>1679</v>
      </c>
      <c r="K1503" t="str">
        <f>VLOOKUP(tblSalaries6[[#This Row],[Where do you work]],tblCountries[[Actual]:[Mapping]],2,FALSE)</f>
        <v>MYS</v>
      </c>
      <c r="L1503" t="s">
        <v>18</v>
      </c>
      <c r="M1503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Less than 3</v>
      </c>
      <c r="N1503">
        <v>0</v>
      </c>
    </row>
    <row r="1504" spans="2:14" ht="15" customHeight="1">
      <c r="B1504" t="s">
        <v>3508</v>
      </c>
      <c r="C1504" s="1">
        <v>41060.464328703703</v>
      </c>
      <c r="D1504" s="4" t="s">
        <v>1680</v>
      </c>
      <c r="E1504">
        <v>200000</v>
      </c>
      <c r="F1504" t="s">
        <v>40</v>
      </c>
      <c r="G1504" s="8">
        <f>tblSalaries6[[#This Row],[clean Salary (in local currency)]]*VLOOKUP(tblSalaries6[[#This Row],[Currency]],tblXrate[],2,FALSE)</f>
        <v>3561.5833374885137</v>
      </c>
      <c r="H1504" t="s">
        <v>1681</v>
      </c>
      <c r="I1504" t="s">
        <v>310</v>
      </c>
      <c r="J1504" t="s">
        <v>8</v>
      </c>
      <c r="K1504" t="str">
        <f>VLOOKUP(tblSalaries6[[#This Row],[Where do you work]],tblCountries[[Actual]:[Mapping]],2,FALSE)</f>
        <v>India</v>
      </c>
      <c r="L1504" t="s">
        <v>13</v>
      </c>
      <c r="M1504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Less than 3</v>
      </c>
      <c r="N1504">
        <v>3</v>
      </c>
    </row>
    <row r="1505" spans="2:14" ht="15" customHeight="1">
      <c r="B1505" t="s">
        <v>3509</v>
      </c>
      <c r="C1505" s="1">
        <v>41060.559594907405</v>
      </c>
      <c r="D1505" s="4" t="s">
        <v>1682</v>
      </c>
      <c r="E1505">
        <v>85000</v>
      </c>
      <c r="F1505" t="s">
        <v>82</v>
      </c>
      <c r="G1505" s="8">
        <f>tblSalaries6[[#This Row],[clean Salary (in local currency)]]*VLOOKUP(tblSalaries6[[#This Row],[Currency]],tblXrate[],2,FALSE)</f>
        <v>86692.320794224041</v>
      </c>
      <c r="H1505" t="s">
        <v>1683</v>
      </c>
      <c r="I1505" t="s">
        <v>20</v>
      </c>
      <c r="J1505" t="s">
        <v>84</v>
      </c>
      <c r="K1505" t="str">
        <f>VLOOKUP(tblSalaries6[[#This Row],[Where do you work]],tblCountries[[Actual]:[Mapping]],2,FALSE)</f>
        <v>Australia</v>
      </c>
      <c r="L1505" t="s">
        <v>25</v>
      </c>
      <c r="M1505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5 and 10</v>
      </c>
      <c r="N1505">
        <v>5</v>
      </c>
    </row>
    <row r="1506" spans="2:14" ht="15" customHeight="1">
      <c r="B1506" t="s">
        <v>3510</v>
      </c>
      <c r="C1506" s="1">
        <v>41060.666851851849</v>
      </c>
      <c r="D1506" s="4">
        <v>8000</v>
      </c>
      <c r="E1506">
        <v>8000</v>
      </c>
      <c r="F1506" t="s">
        <v>6</v>
      </c>
      <c r="G1506" s="8">
        <f>tblSalaries6[[#This Row],[clean Salary (in local currency)]]*VLOOKUP(tblSalaries6[[#This Row],[Currency]],tblXrate[],2,FALSE)</f>
        <v>8000</v>
      </c>
      <c r="H1506" t="s">
        <v>458</v>
      </c>
      <c r="I1506" t="s">
        <v>4001</v>
      </c>
      <c r="J1506" t="s">
        <v>8</v>
      </c>
      <c r="K1506" t="str">
        <f>VLOOKUP(tblSalaries6[[#This Row],[Where do you work]],tblCountries[[Actual]:[Mapping]],2,FALSE)</f>
        <v>India</v>
      </c>
      <c r="L1506" t="s">
        <v>9</v>
      </c>
      <c r="M1506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1506">
        <v>18</v>
      </c>
    </row>
    <row r="1507" spans="2:14" ht="15" customHeight="1">
      <c r="B1507" t="s">
        <v>3511</v>
      </c>
      <c r="C1507" s="1">
        <v>41060.673935185187</v>
      </c>
      <c r="D1507" s="4" t="s">
        <v>1684</v>
      </c>
      <c r="E1507">
        <v>380000</v>
      </c>
      <c r="F1507" t="s">
        <v>40</v>
      </c>
      <c r="G1507" s="8">
        <f>tblSalaries6[[#This Row],[clean Salary (in local currency)]]*VLOOKUP(tblSalaries6[[#This Row],[Currency]],tblXrate[],2,FALSE)</f>
        <v>6767.0083412281756</v>
      </c>
      <c r="H1507" t="s">
        <v>1685</v>
      </c>
      <c r="I1507" t="s">
        <v>20</v>
      </c>
      <c r="J1507" t="s">
        <v>8</v>
      </c>
      <c r="K1507" t="str">
        <f>VLOOKUP(tblSalaries6[[#This Row],[Where do you work]],tblCountries[[Actual]:[Mapping]],2,FALSE)</f>
        <v>India</v>
      </c>
      <c r="L1507" t="s">
        <v>18</v>
      </c>
      <c r="M1507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5 and 10</v>
      </c>
      <c r="N1507">
        <v>6</v>
      </c>
    </row>
    <row r="1508" spans="2:14" ht="15" customHeight="1">
      <c r="B1508" t="s">
        <v>3512</v>
      </c>
      <c r="C1508" s="1">
        <v>41060.677905092591</v>
      </c>
      <c r="D1508" s="4" t="s">
        <v>1686</v>
      </c>
      <c r="E1508">
        <v>30500</v>
      </c>
      <c r="F1508" t="s">
        <v>69</v>
      </c>
      <c r="G1508" s="8">
        <f>tblSalaries6[[#This Row],[clean Salary (in local currency)]]*VLOOKUP(tblSalaries6[[#This Row],[Currency]],tblXrate[],2,FALSE)</f>
        <v>48073.437298052166</v>
      </c>
      <c r="H1508" t="s">
        <v>1687</v>
      </c>
      <c r="I1508" t="s">
        <v>356</v>
      </c>
      <c r="J1508" t="s">
        <v>71</v>
      </c>
      <c r="K1508" t="str">
        <f>VLOOKUP(tblSalaries6[[#This Row],[Where do you work]],tblCountries[[Actual]:[Mapping]],2,FALSE)</f>
        <v>UK</v>
      </c>
      <c r="L1508" t="s">
        <v>9</v>
      </c>
      <c r="M1508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1508">
        <v>14</v>
      </c>
    </row>
    <row r="1509" spans="2:14" ht="15" customHeight="1">
      <c r="B1509" t="s">
        <v>3513</v>
      </c>
      <c r="C1509" s="1">
        <v>41060.684293981481</v>
      </c>
      <c r="D1509" s="4" t="s">
        <v>1688</v>
      </c>
      <c r="E1509">
        <v>60000</v>
      </c>
      <c r="F1509" t="s">
        <v>22</v>
      </c>
      <c r="G1509" s="8">
        <f>tblSalaries6[[#This Row],[clean Salary (in local currency)]]*VLOOKUP(tblSalaries6[[#This Row],[Currency]],tblXrate[],2,FALSE)</f>
        <v>76223.966339496474</v>
      </c>
      <c r="H1509" t="s">
        <v>1689</v>
      </c>
      <c r="I1509" t="s">
        <v>52</v>
      </c>
      <c r="J1509" t="s">
        <v>1690</v>
      </c>
      <c r="K1509" t="str">
        <f>VLOOKUP(tblSalaries6[[#This Row],[Where do you work]],tblCountries[[Actual]:[Mapping]],2,FALSE)</f>
        <v>Netherlands</v>
      </c>
      <c r="L1509" t="s">
        <v>18</v>
      </c>
      <c r="M1509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1509">
        <v>15</v>
      </c>
    </row>
    <row r="1510" spans="2:14" ht="15" customHeight="1">
      <c r="B1510" t="s">
        <v>3514</v>
      </c>
      <c r="C1510" s="1">
        <v>41060.684305555558</v>
      </c>
      <c r="D1510" s="4">
        <v>320000</v>
      </c>
      <c r="E1510">
        <v>320000</v>
      </c>
      <c r="F1510" t="s">
        <v>3958</v>
      </c>
      <c r="G1510" s="8">
        <f>tblSalaries6[[#This Row],[clean Salary (in local currency)]]*VLOOKUP(tblSalaries6[[#This Row],[Currency]],tblXrate[],2,FALSE)</f>
        <v>85333.333333333328</v>
      </c>
      <c r="H1510" t="s">
        <v>1691</v>
      </c>
      <c r="I1510" t="s">
        <v>52</v>
      </c>
      <c r="J1510" t="s">
        <v>133</v>
      </c>
      <c r="K1510" t="str">
        <f>VLOOKUP(tblSalaries6[[#This Row],[Where do you work]],tblCountries[[Actual]:[Mapping]],2,FALSE)</f>
        <v>Saudi Arabia</v>
      </c>
      <c r="L1510" t="s">
        <v>18</v>
      </c>
      <c r="M1510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1510">
        <v>15</v>
      </c>
    </row>
    <row r="1511" spans="2:14" ht="15" customHeight="1">
      <c r="B1511" t="s">
        <v>3515</v>
      </c>
      <c r="C1511" s="1">
        <v>41060.687604166669</v>
      </c>
      <c r="D1511" s="4">
        <v>48360</v>
      </c>
      <c r="E1511">
        <v>48360</v>
      </c>
      <c r="F1511" t="s">
        <v>69</v>
      </c>
      <c r="G1511" s="8">
        <f>tblSalaries6[[#This Row],[clean Salary (in local currency)]]*VLOOKUP(tblSalaries6[[#This Row],[Currency]],tblXrate[],2,FALSE)</f>
        <v>76223.981237173866</v>
      </c>
      <c r="H1511" t="s">
        <v>1692</v>
      </c>
      <c r="I1511" t="s">
        <v>52</v>
      </c>
      <c r="J1511" t="s">
        <v>71</v>
      </c>
      <c r="K1511" t="str">
        <f>VLOOKUP(tblSalaries6[[#This Row],[Where do you work]],tblCountries[[Actual]:[Mapping]],2,FALSE)</f>
        <v>UK</v>
      </c>
      <c r="L1511" t="s">
        <v>13</v>
      </c>
      <c r="M1511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5 and 10</v>
      </c>
      <c r="N1511">
        <v>8</v>
      </c>
    </row>
    <row r="1512" spans="2:14" ht="15" customHeight="1">
      <c r="B1512" t="s">
        <v>3516</v>
      </c>
      <c r="C1512" s="1">
        <v>41060.714571759258</v>
      </c>
      <c r="D1512" s="4">
        <v>30000</v>
      </c>
      <c r="E1512">
        <v>30000</v>
      </c>
      <c r="F1512" t="s">
        <v>6</v>
      </c>
      <c r="G1512" s="8">
        <f>tblSalaries6[[#This Row],[clean Salary (in local currency)]]*VLOOKUP(tblSalaries6[[#This Row],[Currency]],tblXrate[],2,FALSE)</f>
        <v>30000</v>
      </c>
      <c r="H1512" t="s">
        <v>1693</v>
      </c>
      <c r="I1512" t="s">
        <v>52</v>
      </c>
      <c r="J1512" t="s">
        <v>17</v>
      </c>
      <c r="K1512" t="str">
        <f>VLOOKUP(tblSalaries6[[#This Row],[Where do you work]],tblCountries[[Actual]:[Mapping]],2,FALSE)</f>
        <v>Pakistan</v>
      </c>
      <c r="L1512" t="s">
        <v>9</v>
      </c>
      <c r="M1512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5 and 10</v>
      </c>
      <c r="N1512">
        <v>5</v>
      </c>
    </row>
    <row r="1513" spans="2:14" ht="15" customHeight="1">
      <c r="B1513" t="s">
        <v>3517</v>
      </c>
      <c r="C1513" s="1">
        <v>41060.723437499997</v>
      </c>
      <c r="D1513" s="4">
        <v>34000</v>
      </c>
      <c r="E1513">
        <v>34000</v>
      </c>
      <c r="F1513" t="s">
        <v>6</v>
      </c>
      <c r="G1513" s="8">
        <f>tblSalaries6[[#This Row],[clean Salary (in local currency)]]*VLOOKUP(tblSalaries6[[#This Row],[Currency]],tblXrate[],2,FALSE)</f>
        <v>34000</v>
      </c>
      <c r="H1513" t="s">
        <v>1694</v>
      </c>
      <c r="I1513" t="s">
        <v>20</v>
      </c>
      <c r="J1513" t="s">
        <v>8</v>
      </c>
      <c r="K1513" t="str">
        <f>VLOOKUP(tblSalaries6[[#This Row],[Where do you work]],tblCountries[[Actual]:[Mapping]],2,FALSE)</f>
        <v>India</v>
      </c>
      <c r="L1513" t="s">
        <v>13</v>
      </c>
      <c r="M1513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3 and 5</v>
      </c>
      <c r="N1513">
        <v>4</v>
      </c>
    </row>
    <row r="1514" spans="2:14" ht="15" customHeight="1">
      <c r="B1514" t="s">
        <v>3518</v>
      </c>
      <c r="C1514" s="1">
        <v>41060.73233796296</v>
      </c>
      <c r="D1514" s="4" t="s">
        <v>1695</v>
      </c>
      <c r="E1514">
        <v>180000</v>
      </c>
      <c r="F1514" t="s">
        <v>40</v>
      </c>
      <c r="G1514" s="8">
        <f>tblSalaries6[[#This Row],[clean Salary (in local currency)]]*VLOOKUP(tblSalaries6[[#This Row],[Currency]],tblXrate[],2,FALSE)</f>
        <v>3205.4250037396623</v>
      </c>
      <c r="H1514" t="s">
        <v>1696</v>
      </c>
      <c r="I1514" t="s">
        <v>52</v>
      </c>
      <c r="J1514" t="s">
        <v>8</v>
      </c>
      <c r="K1514" t="str">
        <f>VLOOKUP(tblSalaries6[[#This Row],[Where do you work]],tblCountries[[Actual]:[Mapping]],2,FALSE)</f>
        <v>India</v>
      </c>
      <c r="L1514" t="s">
        <v>9</v>
      </c>
      <c r="M1514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5 and 10</v>
      </c>
      <c r="N1514">
        <v>5</v>
      </c>
    </row>
    <row r="1515" spans="2:14" ht="15" customHeight="1">
      <c r="B1515" t="s">
        <v>3519</v>
      </c>
      <c r="C1515" s="1">
        <v>41060.733020833337</v>
      </c>
      <c r="D1515" s="4" t="s">
        <v>1697</v>
      </c>
      <c r="E1515">
        <v>45000</v>
      </c>
      <c r="F1515" t="s">
        <v>6</v>
      </c>
      <c r="G1515" s="8">
        <f>tblSalaries6[[#This Row],[clean Salary (in local currency)]]*VLOOKUP(tblSalaries6[[#This Row],[Currency]],tblXrate[],2,FALSE)</f>
        <v>45000</v>
      </c>
      <c r="H1515" t="s">
        <v>1698</v>
      </c>
      <c r="I1515" t="s">
        <v>52</v>
      </c>
      <c r="J1515" t="s">
        <v>24</v>
      </c>
      <c r="K1515" t="str">
        <f>VLOOKUP(tblSalaries6[[#This Row],[Where do you work]],tblCountries[[Actual]:[Mapping]],2,FALSE)</f>
        <v>Germany</v>
      </c>
      <c r="L1515" t="s">
        <v>18</v>
      </c>
      <c r="M1515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5 and 10</v>
      </c>
      <c r="N1515">
        <v>5</v>
      </c>
    </row>
    <row r="1516" spans="2:14" ht="15" customHeight="1">
      <c r="B1516" t="s">
        <v>3520</v>
      </c>
      <c r="C1516" s="1">
        <v>41060.774652777778</v>
      </c>
      <c r="D1516" s="4">
        <v>24864</v>
      </c>
      <c r="E1516">
        <v>24864</v>
      </c>
      <c r="F1516" t="s">
        <v>6</v>
      </c>
      <c r="G1516" s="8">
        <f>tblSalaries6[[#This Row],[clean Salary (in local currency)]]*VLOOKUP(tblSalaries6[[#This Row],[Currency]],tblXrate[],2,FALSE)</f>
        <v>24864</v>
      </c>
      <c r="H1516" t="s">
        <v>1699</v>
      </c>
      <c r="I1516" t="s">
        <v>52</v>
      </c>
      <c r="J1516" t="s">
        <v>1700</v>
      </c>
      <c r="K1516" t="str">
        <f>VLOOKUP(tblSalaries6[[#This Row],[Where do you work]],tblCountries[[Actual]:[Mapping]],2,FALSE)</f>
        <v>Libya</v>
      </c>
      <c r="L1516" t="s">
        <v>13</v>
      </c>
      <c r="M1516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5 and 10</v>
      </c>
      <c r="N1516">
        <v>8</v>
      </c>
    </row>
    <row r="1517" spans="2:14" ht="15" customHeight="1">
      <c r="B1517" t="s">
        <v>3521</v>
      </c>
      <c r="C1517" s="1">
        <v>41060.827418981484</v>
      </c>
      <c r="D1517" s="4" t="s">
        <v>137</v>
      </c>
      <c r="E1517">
        <v>30000</v>
      </c>
      <c r="F1517" t="s">
        <v>69</v>
      </c>
      <c r="G1517" s="8">
        <f>tblSalaries6[[#This Row],[clean Salary (in local currency)]]*VLOOKUP(tblSalaries6[[#This Row],[Currency]],tblXrate[],2,FALSE)</f>
        <v>47285.348162018527</v>
      </c>
      <c r="H1517" t="s">
        <v>653</v>
      </c>
      <c r="I1517" t="s">
        <v>20</v>
      </c>
      <c r="J1517" t="s">
        <v>71</v>
      </c>
      <c r="K1517" t="str">
        <f>VLOOKUP(tblSalaries6[[#This Row],[Where do you work]],tblCountries[[Actual]:[Mapping]],2,FALSE)</f>
        <v>UK</v>
      </c>
      <c r="L1517" t="s">
        <v>9</v>
      </c>
      <c r="M1517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5 and 10</v>
      </c>
      <c r="N1517">
        <v>7</v>
      </c>
    </row>
    <row r="1518" spans="2:14" ht="15" customHeight="1">
      <c r="B1518" t="s">
        <v>3522</v>
      </c>
      <c r="C1518" s="1">
        <v>41060.842673611114</v>
      </c>
      <c r="D1518" s="4">
        <v>1000000</v>
      </c>
      <c r="E1518">
        <v>1000000</v>
      </c>
      <c r="F1518" t="s">
        <v>40</v>
      </c>
      <c r="G1518" s="8">
        <f>tblSalaries6[[#This Row],[clean Salary (in local currency)]]*VLOOKUP(tblSalaries6[[#This Row],[Currency]],tblXrate[],2,FALSE)</f>
        <v>17807.916687442568</v>
      </c>
      <c r="H1518" t="s">
        <v>466</v>
      </c>
      <c r="I1518" t="s">
        <v>20</v>
      </c>
      <c r="J1518" t="s">
        <v>8</v>
      </c>
      <c r="K1518" t="str">
        <f>VLOOKUP(tblSalaries6[[#This Row],[Where do you work]],tblCountries[[Actual]:[Mapping]],2,FALSE)</f>
        <v>India</v>
      </c>
      <c r="L1518" t="s">
        <v>13</v>
      </c>
      <c r="M1518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1518">
        <v>10</v>
      </c>
    </row>
    <row r="1519" spans="2:14" ht="15" customHeight="1">
      <c r="B1519" t="s">
        <v>3523</v>
      </c>
      <c r="C1519" s="1">
        <v>41060.843287037038</v>
      </c>
      <c r="D1519" s="4" t="s">
        <v>68</v>
      </c>
      <c r="E1519">
        <v>35000</v>
      </c>
      <c r="F1519" t="s">
        <v>69</v>
      </c>
      <c r="G1519" s="8">
        <f>tblSalaries6[[#This Row],[clean Salary (in local currency)]]*VLOOKUP(tblSalaries6[[#This Row],[Currency]],tblXrate[],2,FALSE)</f>
        <v>55166.239522354947</v>
      </c>
      <c r="H1519" t="s">
        <v>200</v>
      </c>
      <c r="I1519" t="s">
        <v>20</v>
      </c>
      <c r="J1519" t="s">
        <v>71</v>
      </c>
      <c r="K1519" t="str">
        <f>VLOOKUP(tblSalaries6[[#This Row],[Where do you work]],tblCountries[[Actual]:[Mapping]],2,FALSE)</f>
        <v>UK</v>
      </c>
      <c r="L1519" t="s">
        <v>9</v>
      </c>
      <c r="M1519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Less than 3</v>
      </c>
      <c r="N1519">
        <v>3</v>
      </c>
    </row>
    <row r="1520" spans="2:14" ht="15" customHeight="1">
      <c r="B1520" t="s">
        <v>3524</v>
      </c>
      <c r="C1520" s="1">
        <v>41060.878495370373</v>
      </c>
      <c r="D1520" s="4" t="s">
        <v>1701</v>
      </c>
      <c r="E1520">
        <v>55000</v>
      </c>
      <c r="F1520" t="s">
        <v>22</v>
      </c>
      <c r="G1520" s="8">
        <f>tblSalaries6[[#This Row],[clean Salary (in local currency)]]*VLOOKUP(tblSalaries6[[#This Row],[Currency]],tblXrate[],2,FALSE)</f>
        <v>69871.969144538423</v>
      </c>
      <c r="H1520" t="s">
        <v>1702</v>
      </c>
      <c r="I1520" t="s">
        <v>52</v>
      </c>
      <c r="J1520" t="s">
        <v>96</v>
      </c>
      <c r="K1520" t="str">
        <f>VLOOKUP(tblSalaries6[[#This Row],[Where do you work]],tblCountries[[Actual]:[Mapping]],2,FALSE)</f>
        <v>Netherlands</v>
      </c>
      <c r="L1520" t="s">
        <v>25</v>
      </c>
      <c r="M1520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5 and 10</v>
      </c>
      <c r="N1520">
        <v>5</v>
      </c>
    </row>
    <row r="1521" spans="2:14" ht="15" customHeight="1">
      <c r="B1521" t="s">
        <v>3525</v>
      </c>
      <c r="C1521" s="1">
        <v>41060.879687499997</v>
      </c>
      <c r="D1521" s="4">
        <v>70970</v>
      </c>
      <c r="E1521">
        <v>70970</v>
      </c>
      <c r="F1521" t="s">
        <v>6</v>
      </c>
      <c r="G1521" s="8">
        <f>tblSalaries6[[#This Row],[clean Salary (in local currency)]]*VLOOKUP(tblSalaries6[[#This Row],[Currency]],tblXrate[],2,FALSE)</f>
        <v>70970</v>
      </c>
      <c r="H1521" t="s">
        <v>1703</v>
      </c>
      <c r="I1521" t="s">
        <v>20</v>
      </c>
      <c r="J1521" t="s">
        <v>15</v>
      </c>
      <c r="K1521" t="str">
        <f>VLOOKUP(tblSalaries6[[#This Row],[Where do you work]],tblCountries[[Actual]:[Mapping]],2,FALSE)</f>
        <v>USA</v>
      </c>
      <c r="L1521" t="s">
        <v>9</v>
      </c>
      <c r="M1521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1521">
        <v>17</v>
      </c>
    </row>
    <row r="1522" spans="2:14" ht="15" customHeight="1">
      <c r="B1522" t="s">
        <v>3526</v>
      </c>
      <c r="C1522" s="1">
        <v>41060.906284722223</v>
      </c>
      <c r="D1522" s="4" t="s">
        <v>1704</v>
      </c>
      <c r="E1522">
        <v>60000</v>
      </c>
      <c r="F1522" t="s">
        <v>22</v>
      </c>
      <c r="G1522" s="8">
        <f>tblSalaries6[[#This Row],[clean Salary (in local currency)]]*VLOOKUP(tblSalaries6[[#This Row],[Currency]],tblXrate[],2,FALSE)</f>
        <v>76223.966339496474</v>
      </c>
      <c r="H1522" t="s">
        <v>1705</v>
      </c>
      <c r="I1522" t="s">
        <v>279</v>
      </c>
      <c r="J1522" t="s">
        <v>628</v>
      </c>
      <c r="K1522" t="str">
        <f>VLOOKUP(tblSalaries6[[#This Row],[Where do you work]],tblCountries[[Actual]:[Mapping]],2,FALSE)</f>
        <v>Netherlands</v>
      </c>
      <c r="L1522" t="s">
        <v>9</v>
      </c>
      <c r="M1522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5 and 10</v>
      </c>
      <c r="N1522">
        <v>7</v>
      </c>
    </row>
    <row r="1523" spans="2:14" ht="15" customHeight="1">
      <c r="B1523" t="s">
        <v>3527</v>
      </c>
      <c r="C1523" s="1">
        <v>41060.908067129632</v>
      </c>
      <c r="D1523" s="4">
        <v>110000</v>
      </c>
      <c r="E1523">
        <v>110000</v>
      </c>
      <c r="F1523" t="s">
        <v>6</v>
      </c>
      <c r="G1523" s="8">
        <f>tblSalaries6[[#This Row],[clean Salary (in local currency)]]*VLOOKUP(tblSalaries6[[#This Row],[Currency]],tblXrate[],2,FALSE)</f>
        <v>110000</v>
      </c>
      <c r="H1523" t="s">
        <v>269</v>
      </c>
      <c r="I1523" t="s">
        <v>488</v>
      </c>
      <c r="J1523" t="s">
        <v>583</v>
      </c>
      <c r="K1523" t="str">
        <f>VLOOKUP(tblSalaries6[[#This Row],[Where do you work]],tblCountries[[Actual]:[Mapping]],2,FALSE)</f>
        <v>Norway</v>
      </c>
      <c r="L1523" t="s">
        <v>13</v>
      </c>
      <c r="M1523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5 and 10</v>
      </c>
      <c r="N1523">
        <v>5</v>
      </c>
    </row>
    <row r="1524" spans="2:14" ht="15" customHeight="1">
      <c r="B1524" t="s">
        <v>3528</v>
      </c>
      <c r="C1524" s="1">
        <v>41060.908738425926</v>
      </c>
      <c r="D1524" s="4">
        <v>1200</v>
      </c>
      <c r="E1524">
        <v>14400</v>
      </c>
      <c r="F1524" t="s">
        <v>6</v>
      </c>
      <c r="G1524" s="8">
        <f>tblSalaries6[[#This Row],[clean Salary (in local currency)]]*VLOOKUP(tblSalaries6[[#This Row],[Currency]],tblXrate[],2,FALSE)</f>
        <v>14400</v>
      </c>
      <c r="H1524" t="s">
        <v>1706</v>
      </c>
      <c r="I1524" t="s">
        <v>20</v>
      </c>
      <c r="J1524" t="s">
        <v>1707</v>
      </c>
      <c r="K1524" t="str">
        <f>VLOOKUP(tblSalaries6[[#This Row],[Where do you work]],tblCountries[[Actual]:[Mapping]],2,FALSE)</f>
        <v>Bulgaria</v>
      </c>
      <c r="L1524" t="s">
        <v>13</v>
      </c>
      <c r="M1524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1524">
        <v>15</v>
      </c>
    </row>
    <row r="1525" spans="2:14" ht="15" customHeight="1">
      <c r="B1525" t="s">
        <v>3529</v>
      </c>
      <c r="C1525" s="1">
        <v>41060.920173611114</v>
      </c>
      <c r="D1525" s="4">
        <v>125000</v>
      </c>
      <c r="E1525">
        <v>125000</v>
      </c>
      <c r="F1525" t="s">
        <v>6</v>
      </c>
      <c r="G1525" s="8">
        <f>tblSalaries6[[#This Row],[clean Salary (in local currency)]]*VLOOKUP(tblSalaries6[[#This Row],[Currency]],tblXrate[],2,FALSE)</f>
        <v>125000</v>
      </c>
      <c r="H1525" t="s">
        <v>356</v>
      </c>
      <c r="I1525" t="s">
        <v>356</v>
      </c>
      <c r="J1525" t="s">
        <v>15</v>
      </c>
      <c r="K1525" t="str">
        <f>VLOOKUP(tblSalaries6[[#This Row],[Where do you work]],tblCountries[[Actual]:[Mapping]],2,FALSE)</f>
        <v>USA</v>
      </c>
      <c r="L1525" t="s">
        <v>13</v>
      </c>
      <c r="M1525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5 and 10</v>
      </c>
      <c r="N1525">
        <v>8</v>
      </c>
    </row>
    <row r="1526" spans="2:14" ht="15" customHeight="1">
      <c r="B1526" t="s">
        <v>3530</v>
      </c>
      <c r="C1526" s="1">
        <v>41060.921516203707</v>
      </c>
      <c r="D1526" s="4">
        <v>74000</v>
      </c>
      <c r="E1526">
        <v>74000</v>
      </c>
      <c r="F1526" t="s">
        <v>86</v>
      </c>
      <c r="G1526" s="8">
        <f>tblSalaries6[[#This Row],[clean Salary (in local currency)]]*VLOOKUP(tblSalaries6[[#This Row],[Currency]],tblXrate[],2,FALSE)</f>
        <v>72768.752704244194</v>
      </c>
      <c r="H1526" t="s">
        <v>386</v>
      </c>
      <c r="I1526" t="s">
        <v>20</v>
      </c>
      <c r="J1526" t="s">
        <v>88</v>
      </c>
      <c r="K1526" t="str">
        <f>VLOOKUP(tblSalaries6[[#This Row],[Where do you work]],tblCountries[[Actual]:[Mapping]],2,FALSE)</f>
        <v>Canada</v>
      </c>
      <c r="L1526" t="s">
        <v>9</v>
      </c>
      <c r="M1526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1526">
        <v>10</v>
      </c>
    </row>
    <row r="1527" spans="2:14" ht="15" customHeight="1">
      <c r="B1527" t="s">
        <v>3531</v>
      </c>
      <c r="C1527" s="1">
        <v>41060.95579861111</v>
      </c>
      <c r="D1527" s="4" t="s">
        <v>1708</v>
      </c>
      <c r="E1527">
        <v>59000</v>
      </c>
      <c r="F1527" t="s">
        <v>6</v>
      </c>
      <c r="G1527" s="8">
        <f>tblSalaries6[[#This Row],[clean Salary (in local currency)]]*VLOOKUP(tblSalaries6[[#This Row],[Currency]],tblXrate[],2,FALSE)</f>
        <v>59000</v>
      </c>
      <c r="H1527" t="s">
        <v>1709</v>
      </c>
      <c r="I1527" t="s">
        <v>52</v>
      </c>
      <c r="J1527" t="s">
        <v>15</v>
      </c>
      <c r="K1527" t="str">
        <f>VLOOKUP(tblSalaries6[[#This Row],[Where do you work]],tblCountries[[Actual]:[Mapping]],2,FALSE)</f>
        <v>USA</v>
      </c>
      <c r="L1527" t="s">
        <v>9</v>
      </c>
      <c r="M1527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1527">
        <v>15</v>
      </c>
    </row>
    <row r="1528" spans="2:14" ht="15" customHeight="1">
      <c r="B1528" t="s">
        <v>3532</v>
      </c>
      <c r="C1528" s="1">
        <v>41060.96402777778</v>
      </c>
      <c r="D1528" s="4">
        <v>71500</v>
      </c>
      <c r="E1528">
        <v>71500</v>
      </c>
      <c r="F1528" t="s">
        <v>6</v>
      </c>
      <c r="G1528" s="8">
        <f>tblSalaries6[[#This Row],[clean Salary (in local currency)]]*VLOOKUP(tblSalaries6[[#This Row],[Currency]],tblXrate[],2,FALSE)</f>
        <v>71500</v>
      </c>
      <c r="H1528" t="s">
        <v>1710</v>
      </c>
      <c r="I1528" t="s">
        <v>20</v>
      </c>
      <c r="J1528" t="s">
        <v>15</v>
      </c>
      <c r="K1528" t="str">
        <f>VLOOKUP(tblSalaries6[[#This Row],[Where do you work]],tblCountries[[Actual]:[Mapping]],2,FALSE)</f>
        <v>USA</v>
      </c>
      <c r="L1528" t="s">
        <v>9</v>
      </c>
      <c r="M1528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5 and 10</v>
      </c>
      <c r="N1528">
        <v>5</v>
      </c>
    </row>
    <row r="1529" spans="2:14" ht="15" customHeight="1">
      <c r="B1529" t="s">
        <v>3533</v>
      </c>
      <c r="C1529" s="1">
        <v>41060.964675925927</v>
      </c>
      <c r="D1529" s="4" t="s">
        <v>1251</v>
      </c>
      <c r="E1529">
        <v>25000</v>
      </c>
      <c r="F1529" t="s">
        <v>69</v>
      </c>
      <c r="G1529" s="8">
        <f>tblSalaries6[[#This Row],[clean Salary (in local currency)]]*VLOOKUP(tblSalaries6[[#This Row],[Currency]],tblXrate[],2,FALSE)</f>
        <v>39404.456801682099</v>
      </c>
      <c r="H1529" t="s">
        <v>1711</v>
      </c>
      <c r="I1529" t="s">
        <v>3999</v>
      </c>
      <c r="J1529" t="s">
        <v>71</v>
      </c>
      <c r="K1529" t="str">
        <f>VLOOKUP(tblSalaries6[[#This Row],[Where do you work]],tblCountries[[Actual]:[Mapping]],2,FALSE)</f>
        <v>UK</v>
      </c>
      <c r="L1529" t="s">
        <v>9</v>
      </c>
      <c r="M1529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Less than 3</v>
      </c>
      <c r="N1529">
        <v>2</v>
      </c>
    </row>
    <row r="1530" spans="2:14" ht="15" customHeight="1">
      <c r="B1530" t="s">
        <v>3534</v>
      </c>
      <c r="C1530" s="1">
        <v>41060.965787037036</v>
      </c>
      <c r="D1530" s="4" t="s">
        <v>1712</v>
      </c>
      <c r="E1530">
        <v>70000</v>
      </c>
      <c r="F1530" t="s">
        <v>22</v>
      </c>
      <c r="G1530" s="8">
        <f>tblSalaries6[[#This Row],[clean Salary (in local currency)]]*VLOOKUP(tblSalaries6[[#This Row],[Currency]],tblXrate[],2,FALSE)</f>
        <v>88927.960729412545</v>
      </c>
      <c r="H1530" t="s">
        <v>1713</v>
      </c>
      <c r="I1530" t="s">
        <v>67</v>
      </c>
      <c r="J1530" t="s">
        <v>24</v>
      </c>
      <c r="K1530" t="str">
        <f>VLOOKUP(tblSalaries6[[#This Row],[Where do you work]],tblCountries[[Actual]:[Mapping]],2,FALSE)</f>
        <v>Germany</v>
      </c>
      <c r="L1530" t="s">
        <v>25</v>
      </c>
      <c r="M1530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5 and 10</v>
      </c>
      <c r="N1530">
        <v>5</v>
      </c>
    </row>
    <row r="1531" spans="2:14" ht="15" customHeight="1">
      <c r="B1531" t="s">
        <v>3535</v>
      </c>
      <c r="C1531" s="1">
        <v>41060.992083333331</v>
      </c>
      <c r="D1531" s="4" t="s">
        <v>1714</v>
      </c>
      <c r="E1531">
        <v>90000</v>
      </c>
      <c r="F1531" t="s">
        <v>6</v>
      </c>
      <c r="G1531" s="8">
        <f>tblSalaries6[[#This Row],[clean Salary (in local currency)]]*VLOOKUP(tblSalaries6[[#This Row],[Currency]],tblXrate[],2,FALSE)</f>
        <v>90000</v>
      </c>
      <c r="H1531" t="s">
        <v>1715</v>
      </c>
      <c r="I1531" t="s">
        <v>52</v>
      </c>
      <c r="J1531" t="s">
        <v>15</v>
      </c>
      <c r="K1531" t="str">
        <f>VLOOKUP(tblSalaries6[[#This Row],[Where do you work]],tblCountries[[Actual]:[Mapping]],2,FALSE)</f>
        <v>USA</v>
      </c>
      <c r="L1531" t="s">
        <v>9</v>
      </c>
      <c r="M1531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1531">
        <v>25</v>
      </c>
    </row>
    <row r="1532" spans="2:14" ht="15" customHeight="1">
      <c r="B1532" t="s">
        <v>3536</v>
      </c>
      <c r="C1532" s="1">
        <v>41061.001782407409</v>
      </c>
      <c r="D1532" s="4" t="s">
        <v>1186</v>
      </c>
      <c r="E1532">
        <v>700000</v>
      </c>
      <c r="F1532" t="s">
        <v>40</v>
      </c>
      <c r="G1532" s="8">
        <f>tblSalaries6[[#This Row],[clean Salary (in local currency)]]*VLOOKUP(tblSalaries6[[#This Row],[Currency]],tblXrate[],2,FALSE)</f>
        <v>12465.541681209797</v>
      </c>
      <c r="H1532" t="s">
        <v>1716</v>
      </c>
      <c r="I1532" t="s">
        <v>52</v>
      </c>
      <c r="J1532" t="s">
        <v>8</v>
      </c>
      <c r="K1532" t="str">
        <f>VLOOKUP(tblSalaries6[[#This Row],[Where do you work]],tblCountries[[Actual]:[Mapping]],2,FALSE)</f>
        <v>India</v>
      </c>
      <c r="L1532" t="s">
        <v>13</v>
      </c>
      <c r="M1532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1532">
        <v>30</v>
      </c>
    </row>
    <row r="1533" spans="2:14" ht="15" customHeight="1">
      <c r="B1533" t="s">
        <v>3537</v>
      </c>
      <c r="C1533" s="1">
        <v>41061.01290509259</v>
      </c>
      <c r="D1533" s="4" t="s">
        <v>1717</v>
      </c>
      <c r="E1533">
        <v>40000</v>
      </c>
      <c r="F1533" t="s">
        <v>6</v>
      </c>
      <c r="G1533" s="8">
        <f>tblSalaries6[[#This Row],[clean Salary (in local currency)]]*VLOOKUP(tblSalaries6[[#This Row],[Currency]],tblXrate[],2,FALSE)</f>
        <v>40000</v>
      </c>
      <c r="H1533" t="s">
        <v>1718</v>
      </c>
      <c r="I1533" t="s">
        <v>20</v>
      </c>
      <c r="J1533" t="s">
        <v>15</v>
      </c>
      <c r="K1533" t="str">
        <f>VLOOKUP(tblSalaries6[[#This Row],[Where do you work]],tblCountries[[Actual]:[Mapping]],2,FALSE)</f>
        <v>USA</v>
      </c>
      <c r="L1533" t="s">
        <v>9</v>
      </c>
      <c r="M1533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5 and 10</v>
      </c>
      <c r="N1533">
        <v>8</v>
      </c>
    </row>
    <row r="1534" spans="2:14" ht="15" customHeight="1">
      <c r="B1534" t="s">
        <v>3538</v>
      </c>
      <c r="C1534" s="1">
        <v>41061.016597222224</v>
      </c>
      <c r="D1534" s="4">
        <v>30000</v>
      </c>
      <c r="E1534">
        <v>30000</v>
      </c>
      <c r="F1534" t="s">
        <v>6</v>
      </c>
      <c r="G1534" s="8">
        <f>tblSalaries6[[#This Row],[clean Salary (in local currency)]]*VLOOKUP(tblSalaries6[[#This Row],[Currency]],tblXrate[],2,FALSE)</f>
        <v>30000</v>
      </c>
      <c r="H1534" t="s">
        <v>1719</v>
      </c>
      <c r="I1534" t="s">
        <v>20</v>
      </c>
      <c r="J1534" t="s">
        <v>8</v>
      </c>
      <c r="K1534" t="str">
        <f>VLOOKUP(tblSalaries6[[#This Row],[Where do you work]],tblCountries[[Actual]:[Mapping]],2,FALSE)</f>
        <v>India</v>
      </c>
      <c r="L1534" t="s">
        <v>13</v>
      </c>
      <c r="M1534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3 and 5</v>
      </c>
      <c r="N1534">
        <v>4</v>
      </c>
    </row>
    <row r="1535" spans="2:14" ht="15" customHeight="1">
      <c r="B1535" t="s">
        <v>3539</v>
      </c>
      <c r="C1535" s="1">
        <v>41061.061828703707</v>
      </c>
      <c r="D1535" s="4">
        <v>46325</v>
      </c>
      <c r="E1535">
        <v>46325</v>
      </c>
      <c r="F1535" t="s">
        <v>6</v>
      </c>
      <c r="G1535" s="8">
        <f>tblSalaries6[[#This Row],[clean Salary (in local currency)]]*VLOOKUP(tblSalaries6[[#This Row],[Currency]],tblXrate[],2,FALSE)</f>
        <v>46325</v>
      </c>
      <c r="H1535" t="s">
        <v>1720</v>
      </c>
      <c r="I1535" t="s">
        <v>488</v>
      </c>
      <c r="J1535" t="s">
        <v>15</v>
      </c>
      <c r="K1535" t="str">
        <f>VLOOKUP(tblSalaries6[[#This Row],[Where do you work]],tblCountries[[Actual]:[Mapping]],2,FALSE)</f>
        <v>USA</v>
      </c>
      <c r="L1535" t="s">
        <v>9</v>
      </c>
      <c r="M1535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Less than 3</v>
      </c>
      <c r="N1535">
        <v>1</v>
      </c>
    </row>
    <row r="1536" spans="2:14" ht="15" customHeight="1">
      <c r="B1536" t="s">
        <v>3540</v>
      </c>
      <c r="C1536" s="1">
        <v>41061.074803240743</v>
      </c>
      <c r="D1536" s="4">
        <v>15000</v>
      </c>
      <c r="E1536">
        <v>15000</v>
      </c>
      <c r="F1536" t="s">
        <v>6</v>
      </c>
      <c r="G1536" s="8">
        <f>tblSalaries6[[#This Row],[clean Salary (in local currency)]]*VLOOKUP(tblSalaries6[[#This Row],[Currency]],tblXrate[],2,FALSE)</f>
        <v>15000</v>
      </c>
      <c r="H1536" t="s">
        <v>955</v>
      </c>
      <c r="I1536" t="s">
        <v>20</v>
      </c>
      <c r="J1536" t="s">
        <v>15</v>
      </c>
      <c r="K1536" t="str">
        <f>VLOOKUP(tblSalaries6[[#This Row],[Where do you work]],tblCountries[[Actual]:[Mapping]],2,FALSE)</f>
        <v>USA</v>
      </c>
      <c r="L1536" t="s">
        <v>13</v>
      </c>
      <c r="M1536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5 and 10</v>
      </c>
      <c r="N1536">
        <v>8</v>
      </c>
    </row>
    <row r="1537" spans="2:14" ht="15" customHeight="1">
      <c r="B1537" t="s">
        <v>3541</v>
      </c>
      <c r="C1537" s="1">
        <v>41061.106273148151</v>
      </c>
      <c r="D1537" s="4">
        <v>31200</v>
      </c>
      <c r="E1537">
        <v>31200</v>
      </c>
      <c r="F1537" t="s">
        <v>6</v>
      </c>
      <c r="G1537" s="8">
        <f>tblSalaries6[[#This Row],[clean Salary (in local currency)]]*VLOOKUP(tblSalaries6[[#This Row],[Currency]],tblXrate[],2,FALSE)</f>
        <v>31200</v>
      </c>
      <c r="H1537" t="s">
        <v>153</v>
      </c>
      <c r="I1537" t="s">
        <v>20</v>
      </c>
      <c r="J1537" t="s">
        <v>15</v>
      </c>
      <c r="K1537" t="str">
        <f>VLOOKUP(tblSalaries6[[#This Row],[Where do you work]],tblCountries[[Actual]:[Mapping]],2,FALSE)</f>
        <v>USA</v>
      </c>
      <c r="L1537" t="s">
        <v>9</v>
      </c>
      <c r="M1537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1537">
        <v>15</v>
      </c>
    </row>
    <row r="1538" spans="2:14" ht="15" customHeight="1">
      <c r="B1538" t="s">
        <v>3542</v>
      </c>
      <c r="C1538" s="1">
        <v>41061.115520833337</v>
      </c>
      <c r="D1538" s="4" t="s">
        <v>457</v>
      </c>
      <c r="E1538">
        <v>500000</v>
      </c>
      <c r="F1538" t="s">
        <v>40</v>
      </c>
      <c r="G1538" s="8">
        <f>tblSalaries6[[#This Row],[clean Salary (in local currency)]]*VLOOKUP(tblSalaries6[[#This Row],[Currency]],tblXrate[],2,FALSE)</f>
        <v>8903.9583437212841</v>
      </c>
      <c r="H1538" t="s">
        <v>243</v>
      </c>
      <c r="I1538" t="s">
        <v>20</v>
      </c>
      <c r="J1538" t="s">
        <v>8</v>
      </c>
      <c r="K1538" t="str">
        <f>VLOOKUP(tblSalaries6[[#This Row],[Where do you work]],tblCountries[[Actual]:[Mapping]],2,FALSE)</f>
        <v>India</v>
      </c>
      <c r="L1538" t="s">
        <v>9</v>
      </c>
      <c r="M1538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5 and 10</v>
      </c>
      <c r="N1538">
        <v>9</v>
      </c>
    </row>
    <row r="1539" spans="2:14" ht="15" customHeight="1">
      <c r="B1539" t="s">
        <v>3543</v>
      </c>
      <c r="C1539" s="1">
        <v>41061.125740740739</v>
      </c>
      <c r="D1539" s="4">
        <v>1320</v>
      </c>
      <c r="E1539">
        <v>15840</v>
      </c>
      <c r="F1539" t="s">
        <v>6</v>
      </c>
      <c r="G1539" s="8">
        <f>tblSalaries6[[#This Row],[clean Salary (in local currency)]]*VLOOKUP(tblSalaries6[[#This Row],[Currency]],tblXrate[],2,FALSE)</f>
        <v>15840</v>
      </c>
      <c r="H1539" t="s">
        <v>1721</v>
      </c>
      <c r="I1539" t="s">
        <v>20</v>
      </c>
      <c r="J1539" t="s">
        <v>1722</v>
      </c>
      <c r="K1539" t="str">
        <f>VLOOKUP(tblSalaries6[[#This Row],[Where do you work]],tblCountries[[Actual]:[Mapping]],2,FALSE)</f>
        <v>Peru</v>
      </c>
      <c r="L1539" t="s">
        <v>13</v>
      </c>
      <c r="M1539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5 and 10</v>
      </c>
      <c r="N1539">
        <v>8</v>
      </c>
    </row>
    <row r="1540" spans="2:14" ht="15" customHeight="1">
      <c r="B1540" t="s">
        <v>3544</v>
      </c>
      <c r="C1540" s="1">
        <v>41061.130219907405</v>
      </c>
      <c r="D1540" s="4" t="s">
        <v>1723</v>
      </c>
      <c r="E1540">
        <v>850000</v>
      </c>
      <c r="F1540" t="s">
        <v>40</v>
      </c>
      <c r="G1540" s="8">
        <f>tblSalaries6[[#This Row],[clean Salary (in local currency)]]*VLOOKUP(tblSalaries6[[#This Row],[Currency]],tblXrate[],2,FALSE)</f>
        <v>15136.729184326183</v>
      </c>
      <c r="H1540" t="s">
        <v>1724</v>
      </c>
      <c r="I1540" t="s">
        <v>20</v>
      </c>
      <c r="J1540" t="s">
        <v>8</v>
      </c>
      <c r="K1540" t="str">
        <f>VLOOKUP(tblSalaries6[[#This Row],[Where do you work]],tblCountries[[Actual]:[Mapping]],2,FALSE)</f>
        <v>India</v>
      </c>
      <c r="L1540" t="s">
        <v>9</v>
      </c>
      <c r="M1540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5 and 10</v>
      </c>
      <c r="N1540">
        <v>5</v>
      </c>
    </row>
    <row r="1541" spans="2:14" ht="15" customHeight="1">
      <c r="B1541" t="s">
        <v>3545</v>
      </c>
      <c r="C1541" s="1">
        <v>41061.174212962964</v>
      </c>
      <c r="D1541" s="4">
        <v>41000</v>
      </c>
      <c r="E1541">
        <v>41000</v>
      </c>
      <c r="F1541" t="s">
        <v>6</v>
      </c>
      <c r="G1541" s="8">
        <f>tblSalaries6[[#This Row],[clean Salary (in local currency)]]*VLOOKUP(tblSalaries6[[#This Row],[Currency]],tblXrate[],2,FALSE)</f>
        <v>41000</v>
      </c>
      <c r="H1541" t="s">
        <v>1180</v>
      </c>
      <c r="I1541" t="s">
        <v>356</v>
      </c>
      <c r="J1541" t="s">
        <v>15</v>
      </c>
      <c r="K1541" t="str">
        <f>VLOOKUP(tblSalaries6[[#This Row],[Where do you work]],tblCountries[[Actual]:[Mapping]],2,FALSE)</f>
        <v>USA</v>
      </c>
      <c r="L1541" t="s">
        <v>9</v>
      </c>
      <c r="M1541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1541">
        <v>10</v>
      </c>
    </row>
    <row r="1542" spans="2:14" ht="15" customHeight="1">
      <c r="B1542" t="s">
        <v>3546</v>
      </c>
      <c r="C1542" s="1">
        <v>41061.197557870371</v>
      </c>
      <c r="D1542" s="4">
        <v>11000</v>
      </c>
      <c r="E1542">
        <v>11000</v>
      </c>
      <c r="F1542" t="s">
        <v>6</v>
      </c>
      <c r="G1542" s="8">
        <f>tblSalaries6[[#This Row],[clean Salary (in local currency)]]*VLOOKUP(tblSalaries6[[#This Row],[Currency]],tblXrate[],2,FALSE)</f>
        <v>11000</v>
      </c>
      <c r="H1542" t="s">
        <v>754</v>
      </c>
      <c r="I1542" t="s">
        <v>52</v>
      </c>
      <c r="J1542" t="s">
        <v>1031</v>
      </c>
      <c r="K1542" t="str">
        <f>VLOOKUP(tblSalaries6[[#This Row],[Where do you work]],tblCountries[[Actual]:[Mapping]],2,FALSE)</f>
        <v>Mexico</v>
      </c>
      <c r="L1542" t="s">
        <v>9</v>
      </c>
      <c r="M1542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Less than 3</v>
      </c>
      <c r="N1542">
        <v>2</v>
      </c>
    </row>
    <row r="1543" spans="2:14" ht="15" customHeight="1">
      <c r="B1543" t="s">
        <v>3547</v>
      </c>
      <c r="C1543" s="1">
        <v>41061.230914351851</v>
      </c>
      <c r="D1543" s="4" t="s">
        <v>1725</v>
      </c>
      <c r="E1543">
        <v>35000</v>
      </c>
      <c r="F1543" t="s">
        <v>69</v>
      </c>
      <c r="G1543" s="8">
        <f>tblSalaries6[[#This Row],[clean Salary (in local currency)]]*VLOOKUP(tblSalaries6[[#This Row],[Currency]],tblXrate[],2,FALSE)</f>
        <v>55166.239522354947</v>
      </c>
      <c r="H1543" t="s">
        <v>1726</v>
      </c>
      <c r="I1543" t="s">
        <v>4001</v>
      </c>
      <c r="J1543" t="s">
        <v>71</v>
      </c>
      <c r="K1543" t="str">
        <f>VLOOKUP(tblSalaries6[[#This Row],[Where do you work]],tblCountries[[Actual]:[Mapping]],2,FALSE)</f>
        <v>UK</v>
      </c>
      <c r="L1543" t="s">
        <v>18</v>
      </c>
      <c r="M1543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1543">
        <v>30</v>
      </c>
    </row>
    <row r="1544" spans="2:14" ht="15" customHeight="1">
      <c r="B1544" t="s">
        <v>3548</v>
      </c>
      <c r="C1544" s="1">
        <v>41061.234398148146</v>
      </c>
      <c r="D1544" s="4">
        <v>240000</v>
      </c>
      <c r="E1544">
        <v>240000</v>
      </c>
      <c r="F1544" t="s">
        <v>3951</v>
      </c>
      <c r="G1544" s="8">
        <f>tblSalaries6[[#This Row],[clean Salary (in local currency)]]*VLOOKUP(tblSalaries6[[#This Row],[Currency]],tblXrate[],2,FALSE)</f>
        <v>5689.2125418690484</v>
      </c>
      <c r="H1544" t="s">
        <v>1727</v>
      </c>
      <c r="I1544" t="s">
        <v>52</v>
      </c>
      <c r="J1544" t="s">
        <v>347</v>
      </c>
      <c r="K1544" t="str">
        <f>VLOOKUP(tblSalaries6[[#This Row],[Where do you work]],tblCountries[[Actual]:[Mapping]],2,FALSE)</f>
        <v>Philippines</v>
      </c>
      <c r="L1544" t="s">
        <v>9</v>
      </c>
      <c r="M1544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1544">
        <v>15</v>
      </c>
    </row>
    <row r="1545" spans="2:14" ht="15" customHeight="1">
      <c r="B1545" t="s">
        <v>3549</v>
      </c>
      <c r="C1545" s="1">
        <v>41061.244571759256</v>
      </c>
      <c r="D1545" s="4">
        <v>17728.57</v>
      </c>
      <c r="E1545">
        <v>17728</v>
      </c>
      <c r="F1545" t="s">
        <v>6</v>
      </c>
      <c r="G1545" s="8">
        <f>tblSalaries6[[#This Row],[clean Salary (in local currency)]]*VLOOKUP(tblSalaries6[[#This Row],[Currency]],tblXrate[],2,FALSE)</f>
        <v>17728</v>
      </c>
      <c r="H1545" t="s">
        <v>466</v>
      </c>
      <c r="I1545" t="s">
        <v>20</v>
      </c>
      <c r="J1545" t="s">
        <v>166</v>
      </c>
      <c r="K1545" t="str">
        <f>VLOOKUP(tblSalaries6[[#This Row],[Where do you work]],tblCountries[[Actual]:[Mapping]],2,FALSE)</f>
        <v>Mexico</v>
      </c>
      <c r="L1545" t="s">
        <v>9</v>
      </c>
      <c r="M1545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Less than 3</v>
      </c>
      <c r="N1545">
        <v>3</v>
      </c>
    </row>
    <row r="1546" spans="2:14" ht="15" customHeight="1">
      <c r="B1546" t="s">
        <v>3550</v>
      </c>
      <c r="C1546" s="1">
        <v>41061.247453703705</v>
      </c>
      <c r="D1546" s="4" t="s">
        <v>1728</v>
      </c>
      <c r="E1546">
        <v>120000</v>
      </c>
      <c r="F1546" t="s">
        <v>1729</v>
      </c>
      <c r="G1546" s="8">
        <f>tblSalaries6[[#This Row],[clean Salary (in local currency)]]*VLOOKUP(tblSalaries6[[#This Row],[Currency]],tblXrate[],2,FALSE)</f>
        <v>13745.704467353951</v>
      </c>
      <c r="H1546" t="s">
        <v>1730</v>
      </c>
      <c r="I1546" t="s">
        <v>488</v>
      </c>
      <c r="J1546" t="s">
        <v>1731</v>
      </c>
      <c r="K1546" t="str">
        <f>VLOOKUP(tblSalaries6[[#This Row],[Where do you work]],tblCountries[[Actual]:[Mapping]],2,FALSE)</f>
        <v>Morocco</v>
      </c>
      <c r="L1546" t="s">
        <v>13</v>
      </c>
      <c r="M1546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5 and 10</v>
      </c>
      <c r="N1546">
        <v>8</v>
      </c>
    </row>
    <row r="1547" spans="2:14" ht="15" customHeight="1">
      <c r="B1547" t="s">
        <v>3551</v>
      </c>
      <c r="C1547" s="1">
        <v>41061.262025462966</v>
      </c>
      <c r="D1547" s="4">
        <v>50000</v>
      </c>
      <c r="E1547">
        <v>50000</v>
      </c>
      <c r="F1547" t="s">
        <v>6</v>
      </c>
      <c r="G1547" s="8">
        <f>tblSalaries6[[#This Row],[clean Salary (in local currency)]]*VLOOKUP(tblSalaries6[[#This Row],[Currency]],tblXrate[],2,FALSE)</f>
        <v>50000</v>
      </c>
      <c r="H1547" t="s">
        <v>1369</v>
      </c>
      <c r="I1547" t="s">
        <v>310</v>
      </c>
      <c r="J1547" t="s">
        <v>15</v>
      </c>
      <c r="K1547" t="str">
        <f>VLOOKUP(tblSalaries6[[#This Row],[Where do you work]],tblCountries[[Actual]:[Mapping]],2,FALSE)</f>
        <v>USA</v>
      </c>
      <c r="L1547" t="s">
        <v>9</v>
      </c>
      <c r="M1547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1547">
        <v>15</v>
      </c>
    </row>
    <row r="1548" spans="2:14" ht="15" customHeight="1">
      <c r="B1548" t="s">
        <v>3552</v>
      </c>
      <c r="C1548" s="1">
        <v>41061.272094907406</v>
      </c>
      <c r="D1548" s="4">
        <v>80000</v>
      </c>
      <c r="E1548">
        <v>80000</v>
      </c>
      <c r="F1548" t="s">
        <v>86</v>
      </c>
      <c r="G1548" s="8">
        <f>tblSalaries6[[#This Row],[clean Salary (in local currency)]]*VLOOKUP(tblSalaries6[[#This Row],[Currency]],tblXrate[],2,FALSE)</f>
        <v>78668.921842426149</v>
      </c>
      <c r="H1548" t="s">
        <v>1732</v>
      </c>
      <c r="I1548" t="s">
        <v>20</v>
      </c>
      <c r="J1548" t="s">
        <v>88</v>
      </c>
      <c r="K1548" t="str">
        <f>VLOOKUP(tblSalaries6[[#This Row],[Where do you work]],tblCountries[[Actual]:[Mapping]],2,FALSE)</f>
        <v>Canada</v>
      </c>
      <c r="L1548" t="s">
        <v>9</v>
      </c>
      <c r="M1548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5 and 10</v>
      </c>
      <c r="N1548">
        <v>7</v>
      </c>
    </row>
    <row r="1549" spans="2:14" ht="15" customHeight="1">
      <c r="B1549" t="s">
        <v>3553</v>
      </c>
      <c r="C1549" s="1">
        <v>41061.287407407406</v>
      </c>
      <c r="D1549" s="4">
        <v>85000</v>
      </c>
      <c r="E1549">
        <v>85000</v>
      </c>
      <c r="F1549" t="s">
        <v>6</v>
      </c>
      <c r="G1549" s="8">
        <f>tblSalaries6[[#This Row],[clean Salary (in local currency)]]*VLOOKUP(tblSalaries6[[#This Row],[Currency]],tblXrate[],2,FALSE)</f>
        <v>85000</v>
      </c>
      <c r="H1549" t="s">
        <v>1733</v>
      </c>
      <c r="I1549" t="s">
        <v>3999</v>
      </c>
      <c r="J1549" t="s">
        <v>15</v>
      </c>
      <c r="K1549" t="str">
        <f>VLOOKUP(tblSalaries6[[#This Row],[Where do you work]],tblCountries[[Actual]:[Mapping]],2,FALSE)</f>
        <v>USA</v>
      </c>
      <c r="L1549" t="s">
        <v>9</v>
      </c>
      <c r="M1549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1549">
        <v>10</v>
      </c>
    </row>
    <row r="1550" spans="2:14" ht="15" customHeight="1">
      <c r="B1550" t="s">
        <v>3554</v>
      </c>
      <c r="C1550" s="1">
        <v>41061.30736111111</v>
      </c>
      <c r="D1550" s="4">
        <v>100000</v>
      </c>
      <c r="E1550">
        <v>100000</v>
      </c>
      <c r="F1550" t="s">
        <v>82</v>
      </c>
      <c r="G1550" s="8">
        <f>tblSalaries6[[#This Row],[clean Salary (in local currency)]]*VLOOKUP(tblSalaries6[[#This Row],[Currency]],tblXrate[],2,FALSE)</f>
        <v>101990.96564026357</v>
      </c>
      <c r="H1550" t="s">
        <v>772</v>
      </c>
      <c r="I1550" t="s">
        <v>52</v>
      </c>
      <c r="J1550" t="s">
        <v>84</v>
      </c>
      <c r="K1550" t="str">
        <f>VLOOKUP(tblSalaries6[[#This Row],[Where do you work]],tblCountries[[Actual]:[Mapping]],2,FALSE)</f>
        <v>Australia</v>
      </c>
      <c r="L1550" t="s">
        <v>9</v>
      </c>
      <c r="M1550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1550">
        <v>20</v>
      </c>
    </row>
    <row r="1551" spans="2:14" ht="15" customHeight="1">
      <c r="B1551" t="s">
        <v>3555</v>
      </c>
      <c r="C1551" s="1">
        <v>41061.337893518517</v>
      </c>
      <c r="D1551" s="4" t="s">
        <v>1734</v>
      </c>
      <c r="E1551">
        <v>5650000</v>
      </c>
      <c r="F1551" t="s">
        <v>40</v>
      </c>
      <c r="G1551" s="8">
        <f>tblSalaries6[[#This Row],[clean Salary (in local currency)]]*VLOOKUP(tblSalaries6[[#This Row],[Currency]],tblXrate[],2,FALSE)</f>
        <v>100614.72928405051</v>
      </c>
      <c r="H1551" t="s">
        <v>360</v>
      </c>
      <c r="I1551" t="s">
        <v>3999</v>
      </c>
      <c r="J1551" t="s">
        <v>8</v>
      </c>
      <c r="K1551" t="str">
        <f>VLOOKUP(tblSalaries6[[#This Row],[Where do you work]],tblCountries[[Actual]:[Mapping]],2,FALSE)</f>
        <v>India</v>
      </c>
      <c r="L1551" t="s">
        <v>18</v>
      </c>
      <c r="M1551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5 and 10</v>
      </c>
      <c r="N1551">
        <v>6</v>
      </c>
    </row>
    <row r="1552" spans="2:14" ht="15" customHeight="1">
      <c r="B1552" t="s">
        <v>3556</v>
      </c>
      <c r="C1552" s="1">
        <v>41061.369803240741</v>
      </c>
      <c r="D1552" s="4">
        <v>85000</v>
      </c>
      <c r="E1552">
        <v>85000</v>
      </c>
      <c r="F1552" t="s">
        <v>82</v>
      </c>
      <c r="G1552" s="8">
        <f>tblSalaries6[[#This Row],[clean Salary (in local currency)]]*VLOOKUP(tblSalaries6[[#This Row],[Currency]],tblXrate[],2,FALSE)</f>
        <v>86692.320794224041</v>
      </c>
      <c r="H1552" t="s">
        <v>1735</v>
      </c>
      <c r="I1552" t="s">
        <v>20</v>
      </c>
      <c r="J1552" t="s">
        <v>84</v>
      </c>
      <c r="K1552" t="str">
        <f>VLOOKUP(tblSalaries6[[#This Row],[Where do you work]],tblCountries[[Actual]:[Mapping]],2,FALSE)</f>
        <v>Australia</v>
      </c>
      <c r="L1552" t="s">
        <v>9</v>
      </c>
      <c r="M1552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1552">
        <v>30</v>
      </c>
    </row>
    <row r="1553" spans="2:14" ht="15" customHeight="1">
      <c r="B1553" t="s">
        <v>3557</v>
      </c>
      <c r="C1553" s="1">
        <v>41061.45517361111</v>
      </c>
      <c r="D1553" s="4" t="s">
        <v>1736</v>
      </c>
      <c r="E1553">
        <v>120000</v>
      </c>
      <c r="F1553" t="s">
        <v>82</v>
      </c>
      <c r="G1553" s="8">
        <f>tblSalaries6[[#This Row],[clean Salary (in local currency)]]*VLOOKUP(tblSalaries6[[#This Row],[Currency]],tblXrate[],2,FALSE)</f>
        <v>122389.15876831629</v>
      </c>
      <c r="H1553" t="s">
        <v>855</v>
      </c>
      <c r="I1553" t="s">
        <v>20</v>
      </c>
      <c r="J1553" t="s">
        <v>84</v>
      </c>
      <c r="K1553" t="str">
        <f>VLOOKUP(tblSalaries6[[#This Row],[Where do you work]],tblCountries[[Actual]:[Mapping]],2,FALSE)</f>
        <v>Australia</v>
      </c>
      <c r="L1553" t="s">
        <v>18</v>
      </c>
      <c r="M1553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5 and 10</v>
      </c>
      <c r="N1553">
        <v>5</v>
      </c>
    </row>
    <row r="1554" spans="2:14" ht="15" customHeight="1">
      <c r="B1554" t="s">
        <v>3558</v>
      </c>
      <c r="C1554" s="1">
        <v>41061.456932870373</v>
      </c>
      <c r="D1554" s="4" t="s">
        <v>419</v>
      </c>
      <c r="E1554">
        <v>360000</v>
      </c>
      <c r="F1554" t="s">
        <v>40</v>
      </c>
      <c r="G1554" s="8">
        <f>tblSalaries6[[#This Row],[clean Salary (in local currency)]]*VLOOKUP(tblSalaries6[[#This Row],[Currency]],tblXrate[],2,FALSE)</f>
        <v>6410.8500074793246</v>
      </c>
      <c r="H1554" t="s">
        <v>1737</v>
      </c>
      <c r="I1554" t="s">
        <v>52</v>
      </c>
      <c r="J1554" t="s">
        <v>8</v>
      </c>
      <c r="K1554" t="str">
        <f>VLOOKUP(tblSalaries6[[#This Row],[Where do you work]],tblCountries[[Actual]:[Mapping]],2,FALSE)</f>
        <v>India</v>
      </c>
      <c r="L1554" t="s">
        <v>18</v>
      </c>
      <c r="M1554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5 and 10</v>
      </c>
      <c r="N1554">
        <v>8</v>
      </c>
    </row>
    <row r="1555" spans="2:14" ht="15" customHeight="1">
      <c r="B1555" t="s">
        <v>3559</v>
      </c>
      <c r="C1555" s="1">
        <v>41061.543958333335</v>
      </c>
      <c r="D1555" s="4">
        <v>44000</v>
      </c>
      <c r="E1555">
        <v>44000</v>
      </c>
      <c r="F1555" t="s">
        <v>6</v>
      </c>
      <c r="G1555" s="8">
        <f>tblSalaries6[[#This Row],[clean Salary (in local currency)]]*VLOOKUP(tblSalaries6[[#This Row],[Currency]],tblXrate[],2,FALSE)</f>
        <v>44000</v>
      </c>
      <c r="H1555" t="s">
        <v>1738</v>
      </c>
      <c r="I1555" t="s">
        <v>20</v>
      </c>
      <c r="J1555" t="s">
        <v>15</v>
      </c>
      <c r="K1555" t="str">
        <f>VLOOKUP(tblSalaries6[[#This Row],[Where do you work]],tblCountries[[Actual]:[Mapping]],2,FALSE)</f>
        <v>USA</v>
      </c>
      <c r="L1555" t="s">
        <v>9</v>
      </c>
      <c r="M1555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3 and 5</v>
      </c>
      <c r="N1555">
        <v>3.5</v>
      </c>
    </row>
    <row r="1556" spans="2:14" ht="15" customHeight="1">
      <c r="B1556" t="s">
        <v>3560</v>
      </c>
      <c r="C1556" s="1">
        <v>41061.606030092589</v>
      </c>
      <c r="D1556" s="4">
        <v>250000</v>
      </c>
      <c r="E1556">
        <v>250000</v>
      </c>
      <c r="F1556" t="s">
        <v>40</v>
      </c>
      <c r="G1556" s="8">
        <f>tblSalaries6[[#This Row],[clean Salary (in local currency)]]*VLOOKUP(tblSalaries6[[#This Row],[Currency]],tblXrate[],2,FALSE)</f>
        <v>4451.9791718606421</v>
      </c>
      <c r="H1556" t="s">
        <v>1739</v>
      </c>
      <c r="I1556" t="s">
        <v>279</v>
      </c>
      <c r="J1556" t="s">
        <v>8</v>
      </c>
      <c r="K1556" t="str">
        <f>VLOOKUP(tblSalaries6[[#This Row],[Where do you work]],tblCountries[[Actual]:[Mapping]],2,FALSE)</f>
        <v>India</v>
      </c>
      <c r="L1556" t="s">
        <v>9</v>
      </c>
      <c r="M1556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Less than 3</v>
      </c>
      <c r="N1556">
        <v>2.5</v>
      </c>
    </row>
    <row r="1557" spans="2:14" ht="15" customHeight="1">
      <c r="B1557" t="s">
        <v>3561</v>
      </c>
      <c r="C1557" s="1">
        <v>41061.618530092594</v>
      </c>
      <c r="D1557" s="4">
        <v>4500</v>
      </c>
      <c r="E1557">
        <v>4500</v>
      </c>
      <c r="F1557" t="s">
        <v>6</v>
      </c>
      <c r="G1557" s="8">
        <f>tblSalaries6[[#This Row],[clean Salary (in local currency)]]*VLOOKUP(tblSalaries6[[#This Row],[Currency]],tblXrate[],2,FALSE)</f>
        <v>4500</v>
      </c>
      <c r="H1557" t="s">
        <v>1740</v>
      </c>
      <c r="I1557" t="s">
        <v>20</v>
      </c>
      <c r="J1557" t="s">
        <v>17</v>
      </c>
      <c r="K1557" t="str">
        <f>VLOOKUP(tblSalaries6[[#This Row],[Where do you work]],tblCountries[[Actual]:[Mapping]],2,FALSE)</f>
        <v>Pakistan</v>
      </c>
      <c r="L1557" t="s">
        <v>9</v>
      </c>
      <c r="M1557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5 and 10</v>
      </c>
      <c r="N1557">
        <v>6</v>
      </c>
    </row>
    <row r="1558" spans="2:14" ht="15" customHeight="1">
      <c r="B1558" t="s">
        <v>3562</v>
      </c>
      <c r="C1558" s="1">
        <v>41061.631562499999</v>
      </c>
      <c r="D1558" s="4">
        <v>1700000</v>
      </c>
      <c r="E1558">
        <v>1700000</v>
      </c>
      <c r="F1558" t="s">
        <v>40</v>
      </c>
      <c r="G1558" s="8">
        <f>tblSalaries6[[#This Row],[clean Salary (in local currency)]]*VLOOKUP(tblSalaries6[[#This Row],[Currency]],tblXrate[],2,FALSE)</f>
        <v>30273.458368652366</v>
      </c>
      <c r="H1558" t="s">
        <v>1741</v>
      </c>
      <c r="I1558" t="s">
        <v>4001</v>
      </c>
      <c r="J1558" t="s">
        <v>8</v>
      </c>
      <c r="K1558" t="str">
        <f>VLOOKUP(tblSalaries6[[#This Row],[Where do you work]],tblCountries[[Actual]:[Mapping]],2,FALSE)</f>
        <v>India</v>
      </c>
      <c r="L1558" t="s">
        <v>9</v>
      </c>
      <c r="M1558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5 and 10</v>
      </c>
      <c r="N1558">
        <v>6</v>
      </c>
    </row>
    <row r="1559" spans="2:14" ht="15" customHeight="1">
      <c r="B1559" t="s">
        <v>3563</v>
      </c>
      <c r="C1559" s="1">
        <v>41061.652314814812</v>
      </c>
      <c r="D1559" s="4" t="s">
        <v>1742</v>
      </c>
      <c r="E1559">
        <v>52000</v>
      </c>
      <c r="F1559" t="s">
        <v>6</v>
      </c>
      <c r="G1559" s="8">
        <f>tblSalaries6[[#This Row],[clean Salary (in local currency)]]*VLOOKUP(tblSalaries6[[#This Row],[Currency]],tblXrate[],2,FALSE)</f>
        <v>52000</v>
      </c>
      <c r="H1559" t="s">
        <v>523</v>
      </c>
      <c r="I1559" t="s">
        <v>20</v>
      </c>
      <c r="J1559" t="s">
        <v>15</v>
      </c>
      <c r="K1559" t="str">
        <f>VLOOKUP(tblSalaries6[[#This Row],[Where do you work]],tblCountries[[Actual]:[Mapping]],2,FALSE)</f>
        <v>USA</v>
      </c>
      <c r="L1559" t="s">
        <v>13</v>
      </c>
      <c r="M1559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5 and 10</v>
      </c>
      <c r="N1559">
        <v>5</v>
      </c>
    </row>
    <row r="1560" spans="2:14" ht="15" customHeight="1">
      <c r="B1560" t="s">
        <v>3564</v>
      </c>
      <c r="C1560" s="1">
        <v>41061.755636574075</v>
      </c>
      <c r="D1560" s="4" t="s">
        <v>1743</v>
      </c>
      <c r="E1560">
        <v>75000</v>
      </c>
      <c r="F1560" t="s">
        <v>6</v>
      </c>
      <c r="G1560" s="8">
        <f>tblSalaries6[[#This Row],[clean Salary (in local currency)]]*VLOOKUP(tblSalaries6[[#This Row],[Currency]],tblXrate[],2,FALSE)</f>
        <v>75000</v>
      </c>
      <c r="H1560" t="s">
        <v>356</v>
      </c>
      <c r="I1560" t="s">
        <v>356</v>
      </c>
      <c r="J1560" t="s">
        <v>24</v>
      </c>
      <c r="K1560" t="str">
        <f>VLOOKUP(tblSalaries6[[#This Row],[Where do you work]],tblCountries[[Actual]:[Mapping]],2,FALSE)</f>
        <v>Germany</v>
      </c>
      <c r="L1560" t="s">
        <v>18</v>
      </c>
      <c r="M1560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5 and 10</v>
      </c>
      <c r="N1560">
        <v>9</v>
      </c>
    </row>
    <row r="1561" spans="2:14" ht="15" customHeight="1">
      <c r="B1561" t="s">
        <v>3565</v>
      </c>
      <c r="C1561" s="1">
        <v>41061.762858796297</v>
      </c>
      <c r="D1561" s="4" t="s">
        <v>1744</v>
      </c>
      <c r="E1561">
        <v>1000000</v>
      </c>
      <c r="F1561" t="s">
        <v>40</v>
      </c>
      <c r="G1561" s="8">
        <f>tblSalaries6[[#This Row],[clean Salary (in local currency)]]*VLOOKUP(tblSalaries6[[#This Row],[Currency]],tblXrate[],2,FALSE)</f>
        <v>17807.916687442568</v>
      </c>
      <c r="H1561" t="s">
        <v>72</v>
      </c>
      <c r="I1561" t="s">
        <v>20</v>
      </c>
      <c r="J1561" t="s">
        <v>8</v>
      </c>
      <c r="K1561" t="str">
        <f>VLOOKUP(tblSalaries6[[#This Row],[Where do you work]],tblCountries[[Actual]:[Mapping]],2,FALSE)</f>
        <v>India</v>
      </c>
      <c r="L1561" t="s">
        <v>13</v>
      </c>
      <c r="M1561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3 and 5</v>
      </c>
      <c r="N1561">
        <v>4</v>
      </c>
    </row>
    <row r="1562" spans="2:14" ht="15" customHeight="1">
      <c r="B1562" t="s">
        <v>3566</v>
      </c>
      <c r="C1562" s="1">
        <v>41061.790763888886</v>
      </c>
      <c r="D1562" s="4">
        <v>177600</v>
      </c>
      <c r="E1562">
        <v>177600</v>
      </c>
      <c r="F1562" t="s">
        <v>6</v>
      </c>
      <c r="G1562" s="8">
        <f>tblSalaries6[[#This Row],[clean Salary (in local currency)]]*VLOOKUP(tblSalaries6[[#This Row],[Currency]],tblXrate[],2,FALSE)</f>
        <v>177600</v>
      </c>
      <c r="H1562" t="s">
        <v>310</v>
      </c>
      <c r="I1562" t="s">
        <v>310</v>
      </c>
      <c r="J1562" t="s">
        <v>1745</v>
      </c>
      <c r="K1562" t="str">
        <f>VLOOKUP(tblSalaries6[[#This Row],[Where do you work]],tblCountries[[Actual]:[Mapping]],2,FALSE)</f>
        <v>Lesotho</v>
      </c>
      <c r="L1562" t="s">
        <v>9</v>
      </c>
      <c r="M1562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5 and 10</v>
      </c>
      <c r="N1562">
        <v>6</v>
      </c>
    </row>
    <row r="1563" spans="2:14" ht="15" customHeight="1">
      <c r="B1563" t="s">
        <v>3567</v>
      </c>
      <c r="C1563" s="1">
        <v>41061.82136574074</v>
      </c>
      <c r="D1563" s="4">
        <v>650000</v>
      </c>
      <c r="E1563">
        <v>650000</v>
      </c>
      <c r="F1563" t="s">
        <v>40</v>
      </c>
      <c r="G1563" s="8">
        <f>tblSalaries6[[#This Row],[clean Salary (in local currency)]]*VLOOKUP(tblSalaries6[[#This Row],[Currency]],tblXrate[],2,FALSE)</f>
        <v>11575.14584683767</v>
      </c>
      <c r="H1563" t="s">
        <v>616</v>
      </c>
      <c r="I1563" t="s">
        <v>20</v>
      </c>
      <c r="J1563" t="s">
        <v>8</v>
      </c>
      <c r="K1563" t="str">
        <f>VLOOKUP(tblSalaries6[[#This Row],[Where do you work]],tblCountries[[Actual]:[Mapping]],2,FALSE)</f>
        <v>India</v>
      </c>
      <c r="L1563" t="s">
        <v>9</v>
      </c>
      <c r="M1563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5 and 10</v>
      </c>
      <c r="N1563">
        <v>5</v>
      </c>
    </row>
    <row r="1564" spans="2:14" ht="15" customHeight="1">
      <c r="B1564" t="s">
        <v>3568</v>
      </c>
      <c r="C1564" s="1">
        <v>41061.823993055557</v>
      </c>
      <c r="D1564" s="4" t="s">
        <v>1746</v>
      </c>
      <c r="E1564">
        <v>21000</v>
      </c>
      <c r="F1564" t="s">
        <v>22</v>
      </c>
      <c r="G1564" s="8">
        <f>tblSalaries6[[#This Row],[clean Salary (in local currency)]]*VLOOKUP(tblSalaries6[[#This Row],[Currency]],tblXrate[],2,FALSE)</f>
        <v>26678.388218823762</v>
      </c>
      <c r="H1564" t="s">
        <v>1747</v>
      </c>
      <c r="I1564" t="s">
        <v>52</v>
      </c>
      <c r="J1564" t="s">
        <v>30</v>
      </c>
      <c r="K1564" t="str">
        <f>VLOOKUP(tblSalaries6[[#This Row],[Where do you work]],tblCountries[[Actual]:[Mapping]],2,FALSE)</f>
        <v>Portugal</v>
      </c>
      <c r="L1564" t="s">
        <v>9</v>
      </c>
      <c r="M1564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1564">
        <v>10</v>
      </c>
    </row>
    <row r="1565" spans="2:14" ht="15" customHeight="1">
      <c r="B1565" t="s">
        <v>3569</v>
      </c>
      <c r="C1565" s="1">
        <v>41061.831770833334</v>
      </c>
      <c r="D1565" s="4" t="s">
        <v>1310</v>
      </c>
      <c r="E1565">
        <v>80000</v>
      </c>
      <c r="F1565" t="s">
        <v>69</v>
      </c>
      <c r="G1565" s="8">
        <f>tblSalaries6[[#This Row],[clean Salary (in local currency)]]*VLOOKUP(tblSalaries6[[#This Row],[Currency]],tblXrate[],2,FALSE)</f>
        <v>126094.26176538273</v>
      </c>
      <c r="H1565" t="s">
        <v>1748</v>
      </c>
      <c r="I1565" t="s">
        <v>356</v>
      </c>
      <c r="J1565" t="s">
        <v>71</v>
      </c>
      <c r="K1565" t="str">
        <f>VLOOKUP(tblSalaries6[[#This Row],[Where do you work]],tblCountries[[Actual]:[Mapping]],2,FALSE)</f>
        <v>UK</v>
      </c>
      <c r="L1565" t="s">
        <v>9</v>
      </c>
      <c r="M1565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1565">
        <v>12</v>
      </c>
    </row>
    <row r="1566" spans="2:14" ht="15" customHeight="1">
      <c r="B1566" t="s">
        <v>3570</v>
      </c>
      <c r="C1566" s="1">
        <v>41061.841921296298</v>
      </c>
      <c r="D1566" s="4" t="s">
        <v>1749</v>
      </c>
      <c r="E1566">
        <v>6000</v>
      </c>
      <c r="F1566" t="s">
        <v>6</v>
      </c>
      <c r="G1566" s="8">
        <f>tblSalaries6[[#This Row],[clean Salary (in local currency)]]*VLOOKUP(tblSalaries6[[#This Row],[Currency]],tblXrate[],2,FALSE)</f>
        <v>6000</v>
      </c>
      <c r="H1566" t="s">
        <v>207</v>
      </c>
      <c r="I1566" t="s">
        <v>20</v>
      </c>
      <c r="J1566" t="s">
        <v>8</v>
      </c>
      <c r="K1566" t="str">
        <f>VLOOKUP(tblSalaries6[[#This Row],[Where do you work]],tblCountries[[Actual]:[Mapping]],2,FALSE)</f>
        <v>India</v>
      </c>
      <c r="L1566" t="s">
        <v>9</v>
      </c>
      <c r="M1566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Less than 3</v>
      </c>
      <c r="N1566">
        <v>2</v>
      </c>
    </row>
    <row r="1567" spans="2:14" ht="15" customHeight="1">
      <c r="B1567" t="s">
        <v>3571</v>
      </c>
      <c r="C1567" s="1">
        <v>41061.852349537039</v>
      </c>
      <c r="D1567" s="4">
        <v>10000</v>
      </c>
      <c r="E1567">
        <v>10000</v>
      </c>
      <c r="F1567" t="s">
        <v>6</v>
      </c>
      <c r="G1567" s="8">
        <f>tblSalaries6[[#This Row],[clean Salary (in local currency)]]*VLOOKUP(tblSalaries6[[#This Row],[Currency]],tblXrate[],2,FALSE)</f>
        <v>10000</v>
      </c>
      <c r="H1567" t="s">
        <v>360</v>
      </c>
      <c r="I1567" t="s">
        <v>3999</v>
      </c>
      <c r="J1567" t="s">
        <v>8</v>
      </c>
      <c r="K1567" t="str">
        <f>VLOOKUP(tblSalaries6[[#This Row],[Where do you work]],tblCountries[[Actual]:[Mapping]],2,FALSE)</f>
        <v>India</v>
      </c>
      <c r="L1567" t="s">
        <v>13</v>
      </c>
      <c r="M1567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5 and 10</v>
      </c>
      <c r="N1567">
        <v>6</v>
      </c>
    </row>
    <row r="1568" spans="2:14" ht="15" customHeight="1">
      <c r="B1568" t="s">
        <v>3572</v>
      </c>
      <c r="C1568" s="1">
        <v>41061.8596412037</v>
      </c>
      <c r="D1568" s="4">
        <v>50000</v>
      </c>
      <c r="E1568">
        <v>50000</v>
      </c>
      <c r="F1568" t="s">
        <v>6</v>
      </c>
      <c r="G1568" s="8">
        <f>tblSalaries6[[#This Row],[clean Salary (in local currency)]]*VLOOKUP(tblSalaries6[[#This Row],[Currency]],tblXrate[],2,FALSE)</f>
        <v>50000</v>
      </c>
      <c r="H1568" t="s">
        <v>481</v>
      </c>
      <c r="I1568" t="s">
        <v>20</v>
      </c>
      <c r="J1568" t="s">
        <v>15</v>
      </c>
      <c r="K1568" t="str">
        <f>VLOOKUP(tblSalaries6[[#This Row],[Where do you work]],tblCountries[[Actual]:[Mapping]],2,FALSE)</f>
        <v>USA</v>
      </c>
      <c r="L1568" t="s">
        <v>13</v>
      </c>
      <c r="M1568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Less than 3</v>
      </c>
      <c r="N1568">
        <v>2</v>
      </c>
    </row>
    <row r="1569" spans="2:14" ht="15" customHeight="1">
      <c r="B1569" t="s">
        <v>3573</v>
      </c>
      <c r="C1569" s="1">
        <v>41061.860381944447</v>
      </c>
      <c r="D1569" s="4">
        <v>10000</v>
      </c>
      <c r="E1569">
        <v>10000</v>
      </c>
      <c r="F1569" t="s">
        <v>6</v>
      </c>
      <c r="G1569" s="8">
        <f>tblSalaries6[[#This Row],[clean Salary (in local currency)]]*VLOOKUP(tblSalaries6[[#This Row],[Currency]],tblXrate[],2,FALSE)</f>
        <v>10000</v>
      </c>
      <c r="H1569" t="s">
        <v>1750</v>
      </c>
      <c r="I1569" t="s">
        <v>52</v>
      </c>
      <c r="J1569" t="s">
        <v>8</v>
      </c>
      <c r="K1569" t="str">
        <f>VLOOKUP(tblSalaries6[[#This Row],[Where do you work]],tblCountries[[Actual]:[Mapping]],2,FALSE)</f>
        <v>India</v>
      </c>
      <c r="L1569" t="s">
        <v>13</v>
      </c>
      <c r="M1569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1569">
        <v>12</v>
      </c>
    </row>
    <row r="1570" spans="2:14" ht="15" customHeight="1">
      <c r="B1570" t="s">
        <v>3574</v>
      </c>
      <c r="C1570" s="1">
        <v>41061.87023148148</v>
      </c>
      <c r="D1570" s="4">
        <v>50000</v>
      </c>
      <c r="E1570">
        <v>50000</v>
      </c>
      <c r="F1570" t="s">
        <v>6</v>
      </c>
      <c r="G1570" s="8">
        <f>tblSalaries6[[#This Row],[clean Salary (in local currency)]]*VLOOKUP(tblSalaries6[[#This Row],[Currency]],tblXrate[],2,FALSE)</f>
        <v>50000</v>
      </c>
      <c r="H1570" t="s">
        <v>1751</v>
      </c>
      <c r="I1570" t="s">
        <v>20</v>
      </c>
      <c r="J1570" t="s">
        <v>15</v>
      </c>
      <c r="K1570" t="str">
        <f>VLOOKUP(tblSalaries6[[#This Row],[Where do you work]],tblCountries[[Actual]:[Mapping]],2,FALSE)</f>
        <v>USA</v>
      </c>
      <c r="L1570" t="s">
        <v>13</v>
      </c>
      <c r="M1570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1570">
        <v>12</v>
      </c>
    </row>
    <row r="1571" spans="2:14" ht="15" customHeight="1">
      <c r="B1571" t="s">
        <v>3575</v>
      </c>
      <c r="C1571" s="1">
        <v>41061.930856481478</v>
      </c>
      <c r="D1571" s="4" t="s">
        <v>1752</v>
      </c>
      <c r="E1571">
        <v>20000</v>
      </c>
      <c r="F1571" t="s">
        <v>6</v>
      </c>
      <c r="G1571" s="8">
        <f>tblSalaries6[[#This Row],[clean Salary (in local currency)]]*VLOOKUP(tblSalaries6[[#This Row],[Currency]],tblXrate[],2,FALSE)</f>
        <v>20000</v>
      </c>
      <c r="H1571" t="s">
        <v>52</v>
      </c>
      <c r="I1571" t="s">
        <v>52</v>
      </c>
      <c r="J1571" t="s">
        <v>8</v>
      </c>
      <c r="K1571" t="str">
        <f>VLOOKUP(tblSalaries6[[#This Row],[Where do you work]],tblCountries[[Actual]:[Mapping]],2,FALSE)</f>
        <v>India</v>
      </c>
      <c r="L1571" t="s">
        <v>9</v>
      </c>
      <c r="M1571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Less than 3</v>
      </c>
      <c r="N1571">
        <v>1</v>
      </c>
    </row>
    <row r="1572" spans="2:14" ht="15" customHeight="1">
      <c r="B1572" t="s">
        <v>3576</v>
      </c>
      <c r="C1572" s="1">
        <v>41061.97896990741</v>
      </c>
      <c r="D1572" s="4" t="s">
        <v>655</v>
      </c>
      <c r="E1572">
        <v>20000</v>
      </c>
      <c r="F1572" t="s">
        <v>69</v>
      </c>
      <c r="G1572" s="8">
        <f>tblSalaries6[[#This Row],[clean Salary (in local currency)]]*VLOOKUP(tblSalaries6[[#This Row],[Currency]],tblXrate[],2,FALSE)</f>
        <v>31523.565441345683</v>
      </c>
      <c r="H1572" t="s">
        <v>386</v>
      </c>
      <c r="I1572" t="s">
        <v>20</v>
      </c>
      <c r="J1572" t="s">
        <v>71</v>
      </c>
      <c r="K1572" t="str">
        <f>VLOOKUP(tblSalaries6[[#This Row],[Where do you work]],tblCountries[[Actual]:[Mapping]],2,FALSE)</f>
        <v>UK</v>
      </c>
      <c r="L1572" t="s">
        <v>13</v>
      </c>
      <c r="M1572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Less than 3</v>
      </c>
      <c r="N1572">
        <v>3</v>
      </c>
    </row>
    <row r="1573" spans="2:14" ht="15" customHeight="1">
      <c r="B1573" t="s">
        <v>3577</v>
      </c>
      <c r="C1573" s="1">
        <v>41062.061851851853</v>
      </c>
      <c r="D1573" s="4" t="s">
        <v>1753</v>
      </c>
      <c r="E1573">
        <v>50000</v>
      </c>
      <c r="F1573" t="s">
        <v>22</v>
      </c>
      <c r="G1573" s="8">
        <f>tblSalaries6[[#This Row],[clean Salary (in local currency)]]*VLOOKUP(tblSalaries6[[#This Row],[Currency]],tblXrate[],2,FALSE)</f>
        <v>63519.971949580387</v>
      </c>
      <c r="H1573" t="s">
        <v>488</v>
      </c>
      <c r="I1573" t="s">
        <v>488</v>
      </c>
      <c r="J1573" t="s">
        <v>628</v>
      </c>
      <c r="K1573" t="str">
        <f>VLOOKUP(tblSalaries6[[#This Row],[Where do you work]],tblCountries[[Actual]:[Mapping]],2,FALSE)</f>
        <v>Netherlands</v>
      </c>
      <c r="L1573" t="s">
        <v>9</v>
      </c>
      <c r="M1573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1573">
        <v>10</v>
      </c>
    </row>
    <row r="1574" spans="2:14" ht="15" customHeight="1">
      <c r="B1574" t="s">
        <v>3578</v>
      </c>
      <c r="C1574" s="1">
        <v>41062.071805555555</v>
      </c>
      <c r="D1574" s="4">
        <v>2300</v>
      </c>
      <c r="E1574">
        <v>27600</v>
      </c>
      <c r="F1574" t="s">
        <v>22</v>
      </c>
      <c r="G1574" s="8">
        <f>tblSalaries6[[#This Row],[clean Salary (in local currency)]]*VLOOKUP(tblSalaries6[[#This Row],[Currency]],tblXrate[],2,FALSE)</f>
        <v>35063.024516168378</v>
      </c>
      <c r="H1574" t="s">
        <v>270</v>
      </c>
      <c r="I1574" t="s">
        <v>488</v>
      </c>
      <c r="J1574" t="s">
        <v>38</v>
      </c>
      <c r="K1574" t="str">
        <f>VLOOKUP(tblSalaries6[[#This Row],[Where do you work]],tblCountries[[Actual]:[Mapping]],2,FALSE)</f>
        <v>Hungary</v>
      </c>
      <c r="L1574" t="s">
        <v>13</v>
      </c>
      <c r="M1574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1574">
        <v>15</v>
      </c>
    </row>
    <row r="1575" spans="2:14" ht="15" customHeight="1">
      <c r="B1575" t="s">
        <v>3579</v>
      </c>
      <c r="C1575" s="1">
        <v>41062.100451388891</v>
      </c>
      <c r="D1575" s="4">
        <v>55000</v>
      </c>
      <c r="E1575">
        <v>55000</v>
      </c>
      <c r="F1575" t="s">
        <v>6</v>
      </c>
      <c r="G1575" s="8">
        <f>tblSalaries6[[#This Row],[clean Salary (in local currency)]]*VLOOKUP(tblSalaries6[[#This Row],[Currency]],tblXrate[],2,FALSE)</f>
        <v>55000</v>
      </c>
      <c r="H1575" t="s">
        <v>207</v>
      </c>
      <c r="I1575" t="s">
        <v>20</v>
      </c>
      <c r="J1575" t="s">
        <v>15</v>
      </c>
      <c r="K1575" t="str">
        <f>VLOOKUP(tblSalaries6[[#This Row],[Where do you work]],tblCountries[[Actual]:[Mapping]],2,FALSE)</f>
        <v>USA</v>
      </c>
      <c r="L1575" t="s">
        <v>9</v>
      </c>
      <c r="M1575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Less than 3</v>
      </c>
      <c r="N1575">
        <v>2</v>
      </c>
    </row>
    <row r="1576" spans="2:14" ht="15" customHeight="1">
      <c r="B1576" t="s">
        <v>3580</v>
      </c>
      <c r="C1576" s="1">
        <v>41062.103125000001</v>
      </c>
      <c r="D1576" s="4">
        <v>38000</v>
      </c>
      <c r="E1576">
        <v>38000</v>
      </c>
      <c r="F1576" t="s">
        <v>6</v>
      </c>
      <c r="G1576" s="8">
        <f>tblSalaries6[[#This Row],[clean Salary (in local currency)]]*VLOOKUP(tblSalaries6[[#This Row],[Currency]],tblXrate[],2,FALSE)</f>
        <v>38000</v>
      </c>
      <c r="H1576" t="s">
        <v>207</v>
      </c>
      <c r="I1576" t="s">
        <v>20</v>
      </c>
      <c r="J1576" t="s">
        <v>15</v>
      </c>
      <c r="K1576" t="str">
        <f>VLOOKUP(tblSalaries6[[#This Row],[Where do you work]],tblCountries[[Actual]:[Mapping]],2,FALSE)</f>
        <v>USA</v>
      </c>
      <c r="L1576" t="s">
        <v>13</v>
      </c>
      <c r="M1576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Less than 3</v>
      </c>
      <c r="N1576">
        <v>1</v>
      </c>
    </row>
    <row r="1577" spans="2:14" ht="15" customHeight="1">
      <c r="B1577" t="s">
        <v>3581</v>
      </c>
      <c r="C1577" s="1">
        <v>41062.13113425926</v>
      </c>
      <c r="D1577" s="4">
        <v>1800000</v>
      </c>
      <c r="E1577">
        <v>1800000</v>
      </c>
      <c r="F1577" t="s">
        <v>40</v>
      </c>
      <c r="G1577" s="8">
        <f>tblSalaries6[[#This Row],[clean Salary (in local currency)]]*VLOOKUP(tblSalaries6[[#This Row],[Currency]],tblXrate[],2,FALSE)</f>
        <v>32054.250037396621</v>
      </c>
      <c r="H1577" t="s">
        <v>256</v>
      </c>
      <c r="I1577" t="s">
        <v>20</v>
      </c>
      <c r="J1577" t="s">
        <v>8</v>
      </c>
      <c r="K1577" t="str">
        <f>VLOOKUP(tblSalaries6[[#This Row],[Where do you work]],tblCountries[[Actual]:[Mapping]],2,FALSE)</f>
        <v>India</v>
      </c>
      <c r="L1577" t="s">
        <v>13</v>
      </c>
      <c r="M1577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Less than 3</v>
      </c>
      <c r="N1577">
        <v>1</v>
      </c>
    </row>
    <row r="1578" spans="2:14" ht="15" customHeight="1">
      <c r="B1578" t="s">
        <v>3582</v>
      </c>
      <c r="C1578" s="1">
        <v>41062.134687500002</v>
      </c>
      <c r="D1578" s="4">
        <v>35500</v>
      </c>
      <c r="E1578">
        <v>35500</v>
      </c>
      <c r="F1578" t="s">
        <v>6</v>
      </c>
      <c r="G1578" s="8">
        <f>tblSalaries6[[#This Row],[clean Salary (in local currency)]]*VLOOKUP(tblSalaries6[[#This Row],[Currency]],tblXrate[],2,FALSE)</f>
        <v>35500</v>
      </c>
      <c r="H1578" t="s">
        <v>1754</v>
      </c>
      <c r="I1578" t="s">
        <v>20</v>
      </c>
      <c r="J1578" t="s">
        <v>15</v>
      </c>
      <c r="K1578" t="str">
        <f>VLOOKUP(tblSalaries6[[#This Row],[Where do you work]],tblCountries[[Actual]:[Mapping]],2,FALSE)</f>
        <v>USA</v>
      </c>
      <c r="L1578" t="s">
        <v>9</v>
      </c>
      <c r="M1578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1578">
        <v>20</v>
      </c>
    </row>
    <row r="1579" spans="2:14" ht="15" customHeight="1">
      <c r="B1579" t="s">
        <v>3583</v>
      </c>
      <c r="C1579" s="1">
        <v>41062.141076388885</v>
      </c>
      <c r="D1579" s="4">
        <v>62000</v>
      </c>
      <c r="E1579">
        <v>62000</v>
      </c>
      <c r="F1579" t="s">
        <v>6</v>
      </c>
      <c r="G1579" s="8">
        <f>tblSalaries6[[#This Row],[clean Salary (in local currency)]]*VLOOKUP(tblSalaries6[[#This Row],[Currency]],tblXrate[],2,FALSE)</f>
        <v>62000</v>
      </c>
      <c r="H1579" t="s">
        <v>14</v>
      </c>
      <c r="I1579" t="s">
        <v>20</v>
      </c>
      <c r="J1579" t="s">
        <v>15</v>
      </c>
      <c r="K1579" t="str">
        <f>VLOOKUP(tblSalaries6[[#This Row],[Where do you work]],tblCountries[[Actual]:[Mapping]],2,FALSE)</f>
        <v>USA</v>
      </c>
      <c r="L1579" t="s">
        <v>18</v>
      </c>
      <c r="M1579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5 and 10</v>
      </c>
      <c r="N1579">
        <v>5</v>
      </c>
    </row>
    <row r="1580" spans="2:14" ht="15" customHeight="1">
      <c r="B1580" t="s">
        <v>3584</v>
      </c>
      <c r="C1580" s="1">
        <v>41062.145358796297</v>
      </c>
      <c r="D1580" s="4" t="s">
        <v>1755</v>
      </c>
      <c r="E1580">
        <v>21500</v>
      </c>
      <c r="F1580" t="s">
        <v>69</v>
      </c>
      <c r="G1580" s="8">
        <f>tblSalaries6[[#This Row],[clean Salary (in local currency)]]*VLOOKUP(tblSalaries6[[#This Row],[Currency]],tblXrate[],2,FALSE)</f>
        <v>33887.832849446611</v>
      </c>
      <c r="H1580" t="s">
        <v>153</v>
      </c>
      <c r="I1580" t="s">
        <v>20</v>
      </c>
      <c r="J1580" t="s">
        <v>71</v>
      </c>
      <c r="K1580" t="str">
        <f>VLOOKUP(tblSalaries6[[#This Row],[Where do you work]],tblCountries[[Actual]:[Mapping]],2,FALSE)</f>
        <v>UK</v>
      </c>
      <c r="L1580" t="s">
        <v>13</v>
      </c>
      <c r="M1580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Less than 3</v>
      </c>
      <c r="N1580">
        <v>1</v>
      </c>
    </row>
    <row r="1581" spans="2:14" ht="15" customHeight="1">
      <c r="B1581" t="s">
        <v>3585</v>
      </c>
      <c r="C1581" s="1">
        <v>41062.201180555552</v>
      </c>
      <c r="D1581" s="4">
        <v>60000</v>
      </c>
      <c r="E1581">
        <v>60000</v>
      </c>
      <c r="F1581" t="s">
        <v>6</v>
      </c>
      <c r="G1581" s="8">
        <f>tblSalaries6[[#This Row],[clean Salary (in local currency)]]*VLOOKUP(tblSalaries6[[#This Row],[Currency]],tblXrate[],2,FALSE)</f>
        <v>60000</v>
      </c>
      <c r="H1581" t="s">
        <v>153</v>
      </c>
      <c r="I1581" t="s">
        <v>20</v>
      </c>
      <c r="J1581" t="s">
        <v>15</v>
      </c>
      <c r="K1581" t="str">
        <f>VLOOKUP(tblSalaries6[[#This Row],[Where do you work]],tblCountries[[Actual]:[Mapping]],2,FALSE)</f>
        <v>USA</v>
      </c>
      <c r="L1581" t="s">
        <v>18</v>
      </c>
      <c r="M1581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Less than 3</v>
      </c>
      <c r="N1581">
        <v>1</v>
      </c>
    </row>
    <row r="1582" spans="2:14" ht="15" customHeight="1">
      <c r="B1582" t="s">
        <v>3586</v>
      </c>
      <c r="C1582" s="1">
        <v>41062.265104166669</v>
      </c>
      <c r="D1582" s="4">
        <v>32884.800000000003</v>
      </c>
      <c r="E1582">
        <v>32884</v>
      </c>
      <c r="F1582" t="s">
        <v>6</v>
      </c>
      <c r="G1582" s="8">
        <f>tblSalaries6[[#This Row],[clean Salary (in local currency)]]*VLOOKUP(tblSalaries6[[#This Row],[Currency]],tblXrate[],2,FALSE)</f>
        <v>32884</v>
      </c>
      <c r="H1582" t="s">
        <v>263</v>
      </c>
      <c r="I1582" t="s">
        <v>20</v>
      </c>
      <c r="J1582" t="s">
        <v>15</v>
      </c>
      <c r="K1582" t="str">
        <f>VLOOKUP(tblSalaries6[[#This Row],[Where do you work]],tblCountries[[Actual]:[Mapping]],2,FALSE)</f>
        <v>USA</v>
      </c>
      <c r="L1582" t="s">
        <v>13</v>
      </c>
      <c r="M1582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1582">
        <v>10</v>
      </c>
    </row>
    <row r="1583" spans="2:14" ht="15" customHeight="1">
      <c r="B1583" t="s">
        <v>3587</v>
      </c>
      <c r="C1583" s="1">
        <v>41062.271770833337</v>
      </c>
      <c r="D1583" s="4" t="s">
        <v>1756</v>
      </c>
      <c r="E1583">
        <v>42000</v>
      </c>
      <c r="F1583" t="s">
        <v>6</v>
      </c>
      <c r="G1583" s="8">
        <f>tblSalaries6[[#This Row],[clean Salary (in local currency)]]*VLOOKUP(tblSalaries6[[#This Row],[Currency]],tblXrate[],2,FALSE)</f>
        <v>42000</v>
      </c>
      <c r="H1583" t="s">
        <v>1757</v>
      </c>
      <c r="I1583" t="s">
        <v>20</v>
      </c>
      <c r="J1583" t="s">
        <v>15</v>
      </c>
      <c r="K1583" t="str">
        <f>VLOOKUP(tblSalaries6[[#This Row],[Where do you work]],tblCountries[[Actual]:[Mapping]],2,FALSE)</f>
        <v>USA</v>
      </c>
      <c r="L1583" t="s">
        <v>9</v>
      </c>
      <c r="M1583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Less than 3</v>
      </c>
      <c r="N1583">
        <v>2</v>
      </c>
    </row>
    <row r="1584" spans="2:14" ht="15" customHeight="1">
      <c r="B1584" t="s">
        <v>3588</v>
      </c>
      <c r="C1584" s="1">
        <v>41062.280150462961</v>
      </c>
      <c r="D1584" s="4">
        <v>68000</v>
      </c>
      <c r="E1584">
        <v>68000</v>
      </c>
      <c r="F1584" t="s">
        <v>6</v>
      </c>
      <c r="G1584" s="8">
        <f>tblSalaries6[[#This Row],[clean Salary (in local currency)]]*VLOOKUP(tblSalaries6[[#This Row],[Currency]],tblXrate[],2,FALSE)</f>
        <v>68000</v>
      </c>
      <c r="H1584" t="s">
        <v>411</v>
      </c>
      <c r="I1584" t="s">
        <v>20</v>
      </c>
      <c r="J1584" t="s">
        <v>15</v>
      </c>
      <c r="K1584" t="str">
        <f>VLOOKUP(tblSalaries6[[#This Row],[Where do you work]],tblCountries[[Actual]:[Mapping]],2,FALSE)</f>
        <v>USA</v>
      </c>
      <c r="L1584" t="s">
        <v>9</v>
      </c>
      <c r="M1584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1584">
        <v>12</v>
      </c>
    </row>
    <row r="1585" spans="2:14" ht="15" customHeight="1">
      <c r="B1585" t="s">
        <v>3589</v>
      </c>
      <c r="C1585" s="1">
        <v>41062.320856481485</v>
      </c>
      <c r="D1585" s="4">
        <v>85000</v>
      </c>
      <c r="E1585">
        <v>85000</v>
      </c>
      <c r="F1585" t="s">
        <v>6</v>
      </c>
      <c r="G1585" s="8">
        <f>tblSalaries6[[#This Row],[clean Salary (in local currency)]]*VLOOKUP(tblSalaries6[[#This Row],[Currency]],tblXrate[],2,FALSE)</f>
        <v>85000</v>
      </c>
      <c r="H1585" t="s">
        <v>89</v>
      </c>
      <c r="I1585" t="s">
        <v>310</v>
      </c>
      <c r="J1585" t="s">
        <v>15</v>
      </c>
      <c r="K1585" t="str">
        <f>VLOOKUP(tblSalaries6[[#This Row],[Where do you work]],tblCountries[[Actual]:[Mapping]],2,FALSE)</f>
        <v>USA</v>
      </c>
      <c r="L1585" t="s">
        <v>18</v>
      </c>
      <c r="M1585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5 and 10</v>
      </c>
      <c r="N1585">
        <v>8</v>
      </c>
    </row>
    <row r="1586" spans="2:14" ht="15" customHeight="1">
      <c r="B1586" t="s">
        <v>3590</v>
      </c>
      <c r="C1586" s="1">
        <v>41062.466180555559</v>
      </c>
      <c r="D1586" s="4" t="s">
        <v>1758</v>
      </c>
      <c r="E1586">
        <v>13000</v>
      </c>
      <c r="F1586" t="s">
        <v>6</v>
      </c>
      <c r="G1586" s="8">
        <f>tblSalaries6[[#This Row],[clean Salary (in local currency)]]*VLOOKUP(tblSalaries6[[#This Row],[Currency]],tblXrate[],2,FALSE)</f>
        <v>13000</v>
      </c>
      <c r="H1586" t="s">
        <v>1759</v>
      </c>
      <c r="I1586" t="s">
        <v>20</v>
      </c>
      <c r="J1586" t="s">
        <v>143</v>
      </c>
      <c r="K1586" t="str">
        <f>VLOOKUP(tblSalaries6[[#This Row],[Where do you work]],tblCountries[[Actual]:[Mapping]],2,FALSE)</f>
        <v>Brazil</v>
      </c>
      <c r="L1586" t="s">
        <v>13</v>
      </c>
      <c r="M1586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3 and 5</v>
      </c>
      <c r="N1586">
        <v>4</v>
      </c>
    </row>
    <row r="1587" spans="2:14" ht="15" customHeight="1">
      <c r="B1587" t="s">
        <v>3591</v>
      </c>
      <c r="C1587" s="1">
        <v>41062.582476851851</v>
      </c>
      <c r="D1587" s="4">
        <v>15000</v>
      </c>
      <c r="E1587">
        <v>15000</v>
      </c>
      <c r="F1587" t="s">
        <v>6</v>
      </c>
      <c r="G1587" s="8">
        <f>tblSalaries6[[#This Row],[clean Salary (in local currency)]]*VLOOKUP(tblSalaries6[[#This Row],[Currency]],tblXrate[],2,FALSE)</f>
        <v>15000</v>
      </c>
      <c r="H1587" t="s">
        <v>1760</v>
      </c>
      <c r="I1587" t="s">
        <v>20</v>
      </c>
      <c r="J1587" t="s">
        <v>8</v>
      </c>
      <c r="K1587" t="str">
        <f>VLOOKUP(tblSalaries6[[#This Row],[Where do you work]],tblCountries[[Actual]:[Mapping]],2,FALSE)</f>
        <v>India</v>
      </c>
      <c r="L1587" t="s">
        <v>9</v>
      </c>
      <c r="M1587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5 and 10</v>
      </c>
      <c r="N1587">
        <v>5</v>
      </c>
    </row>
    <row r="1588" spans="2:14" ht="15" customHeight="1">
      <c r="B1588" t="s">
        <v>3592</v>
      </c>
      <c r="C1588" s="1">
        <v>41062.732175925928</v>
      </c>
      <c r="D1588" s="4" t="s">
        <v>1761</v>
      </c>
      <c r="E1588">
        <v>50000</v>
      </c>
      <c r="F1588" t="s">
        <v>6</v>
      </c>
      <c r="G1588" s="8">
        <f>tblSalaries6[[#This Row],[clean Salary (in local currency)]]*VLOOKUP(tblSalaries6[[#This Row],[Currency]],tblXrate[],2,FALSE)</f>
        <v>50000</v>
      </c>
      <c r="H1588" t="s">
        <v>1762</v>
      </c>
      <c r="I1588" t="s">
        <v>4001</v>
      </c>
      <c r="J1588" t="s">
        <v>8</v>
      </c>
      <c r="K1588" t="str">
        <f>VLOOKUP(tblSalaries6[[#This Row],[Where do you work]],tblCountries[[Actual]:[Mapping]],2,FALSE)</f>
        <v>India</v>
      </c>
      <c r="L1588" t="s">
        <v>25</v>
      </c>
      <c r="M1588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5 and 10</v>
      </c>
      <c r="N1588">
        <v>8</v>
      </c>
    </row>
    <row r="1589" spans="2:14" ht="15" customHeight="1">
      <c r="B1589" t="s">
        <v>3593</v>
      </c>
      <c r="C1589" s="1">
        <v>41062.783009259256</v>
      </c>
      <c r="D1589" s="4">
        <v>7000</v>
      </c>
      <c r="E1589">
        <v>7000</v>
      </c>
      <c r="F1589" t="s">
        <v>6</v>
      </c>
      <c r="G1589" s="8">
        <f>tblSalaries6[[#This Row],[clean Salary (in local currency)]]*VLOOKUP(tblSalaries6[[#This Row],[Currency]],tblXrate[],2,FALSE)</f>
        <v>7000</v>
      </c>
      <c r="H1589" t="s">
        <v>1763</v>
      </c>
      <c r="I1589" t="s">
        <v>3999</v>
      </c>
      <c r="J1589" t="s">
        <v>8</v>
      </c>
      <c r="K1589" t="str">
        <f>VLOOKUP(tblSalaries6[[#This Row],[Where do you work]],tblCountries[[Actual]:[Mapping]],2,FALSE)</f>
        <v>India</v>
      </c>
      <c r="L1589" t="s">
        <v>9</v>
      </c>
      <c r="M1589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Less than 3</v>
      </c>
      <c r="N1589">
        <v>1</v>
      </c>
    </row>
    <row r="1590" spans="2:14" ht="15" customHeight="1">
      <c r="B1590" t="s">
        <v>3594</v>
      </c>
      <c r="C1590" s="1">
        <v>41062.801793981482</v>
      </c>
      <c r="D1590" s="4">
        <v>140000</v>
      </c>
      <c r="E1590">
        <v>140000</v>
      </c>
      <c r="F1590" t="s">
        <v>6</v>
      </c>
      <c r="G1590" s="8">
        <f>tblSalaries6[[#This Row],[clean Salary (in local currency)]]*VLOOKUP(tblSalaries6[[#This Row],[Currency]],tblXrate[],2,FALSE)</f>
        <v>140000</v>
      </c>
      <c r="H1590" t="s">
        <v>1080</v>
      </c>
      <c r="I1590" t="s">
        <v>52</v>
      </c>
      <c r="J1590" t="s">
        <v>15</v>
      </c>
      <c r="K1590" t="str">
        <f>VLOOKUP(tblSalaries6[[#This Row],[Where do you work]],tblCountries[[Actual]:[Mapping]],2,FALSE)</f>
        <v>USA</v>
      </c>
      <c r="L1590" t="s">
        <v>9</v>
      </c>
      <c r="M1590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1590">
        <v>12</v>
      </c>
    </row>
    <row r="1591" spans="2:14" ht="15" customHeight="1">
      <c r="B1591" t="s">
        <v>3595</v>
      </c>
      <c r="C1591" s="1">
        <v>41062.868518518517</v>
      </c>
      <c r="D1591" s="4">
        <v>400000</v>
      </c>
      <c r="E1591">
        <v>400000</v>
      </c>
      <c r="F1591" t="s">
        <v>40</v>
      </c>
      <c r="G1591" s="8">
        <f>tblSalaries6[[#This Row],[clean Salary (in local currency)]]*VLOOKUP(tblSalaries6[[#This Row],[Currency]],tblXrate[],2,FALSE)</f>
        <v>7123.1666749770275</v>
      </c>
      <c r="H1591" t="s">
        <v>1764</v>
      </c>
      <c r="I1591" t="s">
        <v>20</v>
      </c>
      <c r="J1591" t="s">
        <v>8</v>
      </c>
      <c r="K1591" t="str">
        <f>VLOOKUP(tblSalaries6[[#This Row],[Where do you work]],tblCountries[[Actual]:[Mapping]],2,FALSE)</f>
        <v>India</v>
      </c>
      <c r="L1591" t="s">
        <v>25</v>
      </c>
      <c r="M1591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Less than 3</v>
      </c>
      <c r="N1591">
        <v>2.5</v>
      </c>
    </row>
    <row r="1592" spans="2:14" ht="15" customHeight="1">
      <c r="B1592" t="s">
        <v>3596</v>
      </c>
      <c r="C1592" s="1">
        <v>41062.870127314818</v>
      </c>
      <c r="D1592" s="4" t="s">
        <v>1765</v>
      </c>
      <c r="E1592">
        <v>37000</v>
      </c>
      <c r="F1592" t="s">
        <v>69</v>
      </c>
      <c r="G1592" s="8">
        <f>tblSalaries6[[#This Row],[clean Salary (in local currency)]]*VLOOKUP(tblSalaries6[[#This Row],[Currency]],tblXrate[],2,FALSE)</f>
        <v>58318.59606648951</v>
      </c>
      <c r="H1592" t="s">
        <v>1766</v>
      </c>
      <c r="I1592" t="s">
        <v>20</v>
      </c>
      <c r="J1592" t="s">
        <v>71</v>
      </c>
      <c r="K1592" t="str">
        <f>VLOOKUP(tblSalaries6[[#This Row],[Where do you work]],tblCountries[[Actual]:[Mapping]],2,FALSE)</f>
        <v>UK</v>
      </c>
      <c r="L1592" t="s">
        <v>9</v>
      </c>
      <c r="M1592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5 and 10</v>
      </c>
      <c r="N1592">
        <v>9</v>
      </c>
    </row>
    <row r="1593" spans="2:14" ht="15" customHeight="1">
      <c r="B1593" t="s">
        <v>3597</v>
      </c>
      <c r="C1593" s="1">
        <v>41062.904652777775</v>
      </c>
      <c r="D1593" s="4" t="s">
        <v>1767</v>
      </c>
      <c r="E1593">
        <v>680000</v>
      </c>
      <c r="F1593" t="s">
        <v>40</v>
      </c>
      <c r="G1593" s="8">
        <f>tblSalaries6[[#This Row],[clean Salary (in local currency)]]*VLOOKUP(tblSalaries6[[#This Row],[Currency]],tblXrate[],2,FALSE)</f>
        <v>12109.383347460946</v>
      </c>
      <c r="H1593" t="s">
        <v>938</v>
      </c>
      <c r="I1593" t="s">
        <v>52</v>
      </c>
      <c r="J1593" t="s">
        <v>8</v>
      </c>
      <c r="K1593" t="str">
        <f>VLOOKUP(tblSalaries6[[#This Row],[Where do you work]],tblCountries[[Actual]:[Mapping]],2,FALSE)</f>
        <v>India</v>
      </c>
      <c r="L1593" t="s">
        <v>25</v>
      </c>
      <c r="M1593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Less than 3</v>
      </c>
      <c r="N1593">
        <v>2</v>
      </c>
    </row>
    <row r="1594" spans="2:14" ht="15" customHeight="1">
      <c r="B1594" t="s">
        <v>3598</v>
      </c>
      <c r="C1594" s="1">
        <v>41062.939953703702</v>
      </c>
      <c r="D1594" s="4">
        <v>55000</v>
      </c>
      <c r="E1594">
        <v>55000</v>
      </c>
      <c r="F1594" t="s">
        <v>6</v>
      </c>
      <c r="G1594" s="8">
        <f>tblSalaries6[[#This Row],[clean Salary (in local currency)]]*VLOOKUP(tblSalaries6[[#This Row],[Currency]],tblXrate[],2,FALSE)</f>
        <v>55000</v>
      </c>
      <c r="H1594" t="s">
        <v>411</v>
      </c>
      <c r="I1594" t="s">
        <v>20</v>
      </c>
      <c r="J1594" t="s">
        <v>15</v>
      </c>
      <c r="K1594" t="str">
        <f>VLOOKUP(tblSalaries6[[#This Row],[Where do you work]],tblCountries[[Actual]:[Mapping]],2,FALSE)</f>
        <v>USA</v>
      </c>
      <c r="L1594" t="s">
        <v>9</v>
      </c>
      <c r="M1594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Less than 3</v>
      </c>
      <c r="N1594">
        <v>1</v>
      </c>
    </row>
    <row r="1595" spans="2:14" ht="15" customHeight="1">
      <c r="B1595" t="s">
        <v>3599</v>
      </c>
      <c r="C1595" s="1">
        <v>41062.943703703706</v>
      </c>
      <c r="D1595" s="4">
        <v>60000</v>
      </c>
      <c r="E1595">
        <v>60000</v>
      </c>
      <c r="F1595" t="s">
        <v>6</v>
      </c>
      <c r="G1595" s="8">
        <f>tblSalaries6[[#This Row],[clean Salary (in local currency)]]*VLOOKUP(tblSalaries6[[#This Row],[Currency]],tblXrate[],2,FALSE)</f>
        <v>60000</v>
      </c>
      <c r="H1595" t="s">
        <v>1768</v>
      </c>
      <c r="I1595" t="s">
        <v>52</v>
      </c>
      <c r="J1595" t="s">
        <v>726</v>
      </c>
      <c r="K1595" t="str">
        <f>VLOOKUP(tblSalaries6[[#This Row],[Where do you work]],tblCountries[[Actual]:[Mapping]],2,FALSE)</f>
        <v>Indonesia</v>
      </c>
      <c r="L1595" t="s">
        <v>18</v>
      </c>
      <c r="M1595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1595">
        <v>16</v>
      </c>
    </row>
    <row r="1596" spans="2:14" ht="15" customHeight="1">
      <c r="B1596" t="s">
        <v>3600</v>
      </c>
      <c r="C1596" s="1">
        <v>41063.065243055556</v>
      </c>
      <c r="D1596" s="4">
        <v>320000</v>
      </c>
      <c r="E1596">
        <v>320000</v>
      </c>
      <c r="F1596" t="s">
        <v>40</v>
      </c>
      <c r="G1596" s="8">
        <f>tblSalaries6[[#This Row],[clean Salary (in local currency)]]*VLOOKUP(tblSalaries6[[#This Row],[Currency]],tblXrate[],2,FALSE)</f>
        <v>5698.5333399816218</v>
      </c>
      <c r="H1596" t="s">
        <v>809</v>
      </c>
      <c r="I1596" t="s">
        <v>52</v>
      </c>
      <c r="J1596" t="s">
        <v>8</v>
      </c>
      <c r="K1596" t="str">
        <f>VLOOKUP(tblSalaries6[[#This Row],[Where do you work]],tblCountries[[Actual]:[Mapping]],2,FALSE)</f>
        <v>India</v>
      </c>
      <c r="L1596" t="s">
        <v>9</v>
      </c>
      <c r="M1596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5 and 10</v>
      </c>
      <c r="N1596">
        <v>5</v>
      </c>
    </row>
    <row r="1597" spans="2:14" ht="15" customHeight="1">
      <c r="B1597" t="s">
        <v>3601</v>
      </c>
      <c r="C1597" s="1">
        <v>41063.067164351851</v>
      </c>
      <c r="D1597" s="4" t="s">
        <v>1769</v>
      </c>
      <c r="E1597">
        <v>288000</v>
      </c>
      <c r="F1597" t="s">
        <v>3941</v>
      </c>
      <c r="G1597" s="8">
        <f>tblSalaries6[[#This Row],[clean Salary (in local currency)]]*VLOOKUP(tblSalaries6[[#This Row],[Currency]],tblXrate[],2,FALSE)</f>
        <v>9376.2513877177607</v>
      </c>
      <c r="H1597" t="s">
        <v>1770</v>
      </c>
      <c r="I1597" t="s">
        <v>279</v>
      </c>
      <c r="J1597" t="s">
        <v>1771</v>
      </c>
      <c r="K1597" t="str">
        <f>VLOOKUP(tblSalaries6[[#This Row],[Where do you work]],tblCountries[[Actual]:[Mapping]],2,FALSE)</f>
        <v>Mauritius</v>
      </c>
      <c r="L1597" t="s">
        <v>9</v>
      </c>
      <c r="M1597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5 and 10</v>
      </c>
      <c r="N1597">
        <v>7</v>
      </c>
    </row>
    <row r="1598" spans="2:14" ht="15" customHeight="1">
      <c r="B1598" t="s">
        <v>3602</v>
      </c>
      <c r="C1598" s="1">
        <v>41063.088009259256</v>
      </c>
      <c r="D1598" s="4" t="s">
        <v>330</v>
      </c>
      <c r="E1598">
        <v>60000</v>
      </c>
      <c r="F1598" t="s">
        <v>69</v>
      </c>
      <c r="G1598" s="8">
        <f>tblSalaries6[[#This Row],[clean Salary (in local currency)]]*VLOOKUP(tblSalaries6[[#This Row],[Currency]],tblXrate[],2,FALSE)</f>
        <v>94570.696324037053</v>
      </c>
      <c r="H1598" t="s">
        <v>153</v>
      </c>
      <c r="I1598" t="s">
        <v>20</v>
      </c>
      <c r="J1598" t="s">
        <v>71</v>
      </c>
      <c r="K1598" t="str">
        <f>VLOOKUP(tblSalaries6[[#This Row],[Where do you work]],tblCountries[[Actual]:[Mapping]],2,FALSE)</f>
        <v>UK</v>
      </c>
      <c r="L1598" t="s">
        <v>9</v>
      </c>
      <c r="M1598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5 and 10</v>
      </c>
      <c r="N1598">
        <v>5</v>
      </c>
    </row>
    <row r="1599" spans="2:14" ht="15" customHeight="1">
      <c r="B1599" t="s">
        <v>3603</v>
      </c>
      <c r="C1599" s="1">
        <v>41063.121203703704</v>
      </c>
      <c r="D1599" s="4">
        <v>36000</v>
      </c>
      <c r="E1599">
        <v>36000</v>
      </c>
      <c r="F1599" t="s">
        <v>6</v>
      </c>
      <c r="G1599" s="8">
        <f>tblSalaries6[[#This Row],[clean Salary (in local currency)]]*VLOOKUP(tblSalaries6[[#This Row],[Currency]],tblXrate[],2,FALSE)</f>
        <v>36000</v>
      </c>
      <c r="H1599" t="s">
        <v>1772</v>
      </c>
      <c r="I1599" t="s">
        <v>356</v>
      </c>
      <c r="J1599" t="s">
        <v>1773</v>
      </c>
      <c r="K1599" t="str">
        <f>VLOOKUP(tblSalaries6[[#This Row],[Where do you work]],tblCountries[[Actual]:[Mapping]],2,FALSE)</f>
        <v>Azerbaijan</v>
      </c>
      <c r="L1599" t="s">
        <v>9</v>
      </c>
      <c r="M1599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5 and 10</v>
      </c>
      <c r="N1599">
        <v>5</v>
      </c>
    </row>
    <row r="1600" spans="2:14" ht="15" customHeight="1">
      <c r="B1600" t="s">
        <v>3604</v>
      </c>
      <c r="C1600" s="1">
        <v>41063.17690972222</v>
      </c>
      <c r="D1600" s="4" t="s">
        <v>1774</v>
      </c>
      <c r="E1600">
        <v>3700000</v>
      </c>
      <c r="F1600" t="s">
        <v>40</v>
      </c>
      <c r="G1600" s="8">
        <f>tblSalaries6[[#This Row],[clean Salary (in local currency)]]*VLOOKUP(tblSalaries6[[#This Row],[Currency]],tblXrate[],2,FALSE)</f>
        <v>65889.291743537498</v>
      </c>
      <c r="H1600" t="s">
        <v>1775</v>
      </c>
      <c r="I1600" t="s">
        <v>52</v>
      </c>
      <c r="J1600" t="s">
        <v>8</v>
      </c>
      <c r="K1600" t="str">
        <f>VLOOKUP(tblSalaries6[[#This Row],[Where do you work]],tblCountries[[Actual]:[Mapping]],2,FALSE)</f>
        <v>India</v>
      </c>
      <c r="L1600" t="s">
        <v>13</v>
      </c>
      <c r="M1600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3 and 5</v>
      </c>
      <c r="N1600">
        <v>4</v>
      </c>
    </row>
    <row r="1601" spans="2:14" ht="15" customHeight="1">
      <c r="B1601" t="s">
        <v>3605</v>
      </c>
      <c r="C1601" s="1">
        <v>41063.196458333332</v>
      </c>
      <c r="D1601" s="4">
        <v>106000</v>
      </c>
      <c r="E1601">
        <v>106000</v>
      </c>
      <c r="F1601" t="s">
        <v>6</v>
      </c>
      <c r="G1601" s="8">
        <f>tblSalaries6[[#This Row],[clean Salary (in local currency)]]*VLOOKUP(tblSalaries6[[#This Row],[Currency]],tblXrate[],2,FALSE)</f>
        <v>106000</v>
      </c>
      <c r="H1601" t="s">
        <v>1776</v>
      </c>
      <c r="I1601" t="s">
        <v>20</v>
      </c>
      <c r="J1601" t="s">
        <v>877</v>
      </c>
      <c r="K1601" t="str">
        <f>VLOOKUP(tblSalaries6[[#This Row],[Where do you work]],tblCountries[[Actual]:[Mapping]],2,FALSE)</f>
        <v>Denmark</v>
      </c>
      <c r="L1601" t="s">
        <v>25</v>
      </c>
      <c r="M1601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5 and 10</v>
      </c>
      <c r="N1601">
        <v>7</v>
      </c>
    </row>
    <row r="1602" spans="2:14" ht="15" customHeight="1">
      <c r="B1602" t="s">
        <v>3606</v>
      </c>
      <c r="C1602" s="1">
        <v>41063.30332175926</v>
      </c>
      <c r="D1602" s="4" t="s">
        <v>1777</v>
      </c>
      <c r="E1602">
        <v>485000</v>
      </c>
      <c r="F1602" t="s">
        <v>1362</v>
      </c>
      <c r="G1602" s="8">
        <f>tblSalaries6[[#This Row],[clean Salary (in local currency)]]*VLOOKUP(tblSalaries6[[#This Row],[Currency]],tblXrate[],2,FALSE)</f>
        <v>82888.5550559455</v>
      </c>
      <c r="H1602" t="s">
        <v>488</v>
      </c>
      <c r="I1602" t="s">
        <v>488</v>
      </c>
      <c r="J1602" t="s">
        <v>877</v>
      </c>
      <c r="K1602" t="str">
        <f>VLOOKUP(tblSalaries6[[#This Row],[Where do you work]],tblCountries[[Actual]:[Mapping]],2,FALSE)</f>
        <v>Denmark</v>
      </c>
      <c r="L1602" t="s">
        <v>9</v>
      </c>
      <c r="M1602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1602">
        <v>18</v>
      </c>
    </row>
    <row r="1603" spans="2:14" ht="15" customHeight="1">
      <c r="B1603" t="s">
        <v>3607</v>
      </c>
      <c r="C1603" s="1">
        <v>41063.404629629629</v>
      </c>
      <c r="D1603" s="4">
        <v>75000</v>
      </c>
      <c r="E1603">
        <v>75000</v>
      </c>
      <c r="F1603" t="s">
        <v>670</v>
      </c>
      <c r="G1603" s="8">
        <f>tblSalaries6[[#This Row],[clean Salary (in local currency)]]*VLOOKUP(tblSalaries6[[#This Row],[Currency]],tblXrate[],2,FALSE)</f>
        <v>59819.107020370408</v>
      </c>
      <c r="H1603" t="s">
        <v>1778</v>
      </c>
      <c r="I1603" t="s">
        <v>20</v>
      </c>
      <c r="J1603" t="s">
        <v>1779</v>
      </c>
      <c r="K1603" t="str">
        <f>VLOOKUP(tblSalaries6[[#This Row],[Where do you work]],tblCountries[[Actual]:[Mapping]],2,FALSE)</f>
        <v>New Zealand</v>
      </c>
      <c r="L1603" t="s">
        <v>18</v>
      </c>
      <c r="M1603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1603">
        <v>10</v>
      </c>
    </row>
    <row r="1604" spans="2:14" ht="15" customHeight="1">
      <c r="B1604" t="s">
        <v>3608</v>
      </c>
      <c r="C1604" s="1">
        <v>41063.424108796295</v>
      </c>
      <c r="D1604" s="4">
        <v>6545</v>
      </c>
      <c r="E1604">
        <v>6545</v>
      </c>
      <c r="F1604" t="s">
        <v>6</v>
      </c>
      <c r="G1604" s="8">
        <f>tblSalaries6[[#This Row],[clean Salary (in local currency)]]*VLOOKUP(tblSalaries6[[#This Row],[Currency]],tblXrate[],2,FALSE)</f>
        <v>6545</v>
      </c>
      <c r="H1604" t="s">
        <v>700</v>
      </c>
      <c r="I1604" t="s">
        <v>52</v>
      </c>
      <c r="J1604" t="s">
        <v>8</v>
      </c>
      <c r="K1604" t="str">
        <f>VLOOKUP(tblSalaries6[[#This Row],[Where do you work]],tblCountries[[Actual]:[Mapping]],2,FALSE)</f>
        <v>India</v>
      </c>
      <c r="L1604" t="s">
        <v>13</v>
      </c>
      <c r="M1604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5 and 10</v>
      </c>
      <c r="N1604">
        <v>9</v>
      </c>
    </row>
    <row r="1605" spans="2:14" ht="15" customHeight="1">
      <c r="B1605" t="s">
        <v>3609</v>
      </c>
      <c r="C1605" s="1">
        <v>41063.506562499999</v>
      </c>
      <c r="D1605" s="4" t="s">
        <v>1780</v>
      </c>
      <c r="E1605">
        <v>1000000</v>
      </c>
      <c r="F1605" t="s">
        <v>40</v>
      </c>
      <c r="G1605" s="8">
        <f>tblSalaries6[[#This Row],[clean Salary (in local currency)]]*VLOOKUP(tblSalaries6[[#This Row],[Currency]],tblXrate[],2,FALSE)</f>
        <v>17807.916687442568</v>
      </c>
      <c r="H1605" t="s">
        <v>1781</v>
      </c>
      <c r="I1605" t="s">
        <v>52</v>
      </c>
      <c r="J1605" t="s">
        <v>8</v>
      </c>
      <c r="K1605" t="str">
        <f>VLOOKUP(tblSalaries6[[#This Row],[Where do you work]],tblCountries[[Actual]:[Mapping]],2,FALSE)</f>
        <v>India</v>
      </c>
      <c r="L1605" t="s">
        <v>18</v>
      </c>
      <c r="M1605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1605">
        <v>13</v>
      </c>
    </row>
    <row r="1606" spans="2:14" ht="15" customHeight="1">
      <c r="B1606" t="s">
        <v>3610</v>
      </c>
      <c r="C1606" s="1">
        <v>41063.511284722219</v>
      </c>
      <c r="D1606" s="4">
        <v>54000</v>
      </c>
      <c r="E1606">
        <v>54000</v>
      </c>
      <c r="F1606" t="s">
        <v>6</v>
      </c>
      <c r="G1606" s="8">
        <f>tblSalaries6[[#This Row],[clean Salary (in local currency)]]*VLOOKUP(tblSalaries6[[#This Row],[Currency]],tblXrate[],2,FALSE)</f>
        <v>54000</v>
      </c>
      <c r="H1606" t="s">
        <v>1782</v>
      </c>
      <c r="I1606" t="s">
        <v>4001</v>
      </c>
      <c r="J1606" t="s">
        <v>15</v>
      </c>
      <c r="K1606" t="str">
        <f>VLOOKUP(tblSalaries6[[#This Row],[Where do you work]],tblCountries[[Actual]:[Mapping]],2,FALSE)</f>
        <v>USA</v>
      </c>
      <c r="L1606" t="s">
        <v>9</v>
      </c>
      <c r="M1606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1606">
        <v>10</v>
      </c>
    </row>
    <row r="1607" spans="2:14" ht="15" customHeight="1">
      <c r="B1607" t="s">
        <v>3611</v>
      </c>
      <c r="C1607" s="1">
        <v>41063.518831018519</v>
      </c>
      <c r="D1607" s="4">
        <v>100000</v>
      </c>
      <c r="E1607">
        <v>100000</v>
      </c>
      <c r="F1607" t="s">
        <v>6</v>
      </c>
      <c r="G1607" s="8">
        <f>tblSalaries6[[#This Row],[clean Salary (in local currency)]]*VLOOKUP(tblSalaries6[[#This Row],[Currency]],tblXrate[],2,FALSE)</f>
        <v>100000</v>
      </c>
      <c r="H1607" t="s">
        <v>356</v>
      </c>
      <c r="I1607" t="s">
        <v>356</v>
      </c>
      <c r="J1607" t="s">
        <v>15</v>
      </c>
      <c r="K1607" t="str">
        <f>VLOOKUP(tblSalaries6[[#This Row],[Where do you work]],tblCountries[[Actual]:[Mapping]],2,FALSE)</f>
        <v>USA</v>
      </c>
      <c r="L1607" t="s">
        <v>18</v>
      </c>
      <c r="M1607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3 and 5</v>
      </c>
      <c r="N1607">
        <v>4</v>
      </c>
    </row>
    <row r="1608" spans="2:14" ht="15" customHeight="1">
      <c r="B1608" t="s">
        <v>3612</v>
      </c>
      <c r="C1608" s="1">
        <v>41063.563043981485</v>
      </c>
      <c r="D1608" s="4">
        <v>50000</v>
      </c>
      <c r="E1608">
        <v>50000</v>
      </c>
      <c r="F1608" t="s">
        <v>86</v>
      </c>
      <c r="G1608" s="8">
        <f>tblSalaries6[[#This Row],[clean Salary (in local currency)]]*VLOOKUP(tblSalaries6[[#This Row],[Currency]],tblXrate[],2,FALSE)</f>
        <v>49168.076151516347</v>
      </c>
      <c r="H1608" t="s">
        <v>955</v>
      </c>
      <c r="I1608" t="s">
        <v>20</v>
      </c>
      <c r="J1608" t="s">
        <v>88</v>
      </c>
      <c r="K1608" t="str">
        <f>VLOOKUP(tblSalaries6[[#This Row],[Where do you work]],tblCountries[[Actual]:[Mapping]],2,FALSE)</f>
        <v>Canada</v>
      </c>
      <c r="L1608" t="s">
        <v>9</v>
      </c>
      <c r="M1608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5 and 10</v>
      </c>
      <c r="N1608">
        <v>5</v>
      </c>
    </row>
    <row r="1609" spans="2:14" ht="15" customHeight="1">
      <c r="B1609" t="s">
        <v>3613</v>
      </c>
      <c r="C1609" s="1">
        <v>41063.602418981478</v>
      </c>
      <c r="D1609" s="4">
        <v>4019</v>
      </c>
      <c r="E1609">
        <v>4019</v>
      </c>
      <c r="F1609" t="s">
        <v>6</v>
      </c>
      <c r="G1609" s="8">
        <f>tblSalaries6[[#This Row],[clean Salary (in local currency)]]*VLOOKUP(tblSalaries6[[#This Row],[Currency]],tblXrate[],2,FALSE)</f>
        <v>4019</v>
      </c>
      <c r="H1609" t="s">
        <v>1783</v>
      </c>
      <c r="I1609" t="s">
        <v>67</v>
      </c>
      <c r="J1609" t="s">
        <v>347</v>
      </c>
      <c r="K1609" t="str">
        <f>VLOOKUP(tblSalaries6[[#This Row],[Where do you work]],tblCountries[[Actual]:[Mapping]],2,FALSE)</f>
        <v>Philippines</v>
      </c>
      <c r="L1609" t="s">
        <v>18</v>
      </c>
      <c r="M1609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Less than 3</v>
      </c>
      <c r="N1609">
        <v>3</v>
      </c>
    </row>
    <row r="1610" spans="2:14" ht="15" customHeight="1">
      <c r="B1610" t="s">
        <v>3614</v>
      </c>
      <c r="C1610" s="1">
        <v>41063.607592592591</v>
      </c>
      <c r="D1610" s="4">
        <v>15000</v>
      </c>
      <c r="E1610">
        <v>15000</v>
      </c>
      <c r="F1610" t="s">
        <v>6</v>
      </c>
      <c r="G1610" s="8">
        <f>tblSalaries6[[#This Row],[clean Salary (in local currency)]]*VLOOKUP(tblSalaries6[[#This Row],[Currency]],tblXrate[],2,FALSE)</f>
        <v>15000</v>
      </c>
      <c r="H1610" t="s">
        <v>1784</v>
      </c>
      <c r="I1610" t="s">
        <v>20</v>
      </c>
      <c r="J1610" t="s">
        <v>17</v>
      </c>
      <c r="K1610" t="str">
        <f>VLOOKUP(tblSalaries6[[#This Row],[Where do you work]],tblCountries[[Actual]:[Mapping]],2,FALSE)</f>
        <v>Pakistan</v>
      </c>
      <c r="L1610" t="s">
        <v>9</v>
      </c>
      <c r="M1610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5 and 10</v>
      </c>
      <c r="N1610">
        <v>5</v>
      </c>
    </row>
    <row r="1611" spans="2:14" ht="15" customHeight="1">
      <c r="B1611" t="s">
        <v>3615</v>
      </c>
      <c r="C1611" s="1">
        <v>41063.619687500002</v>
      </c>
      <c r="D1611" s="4" t="s">
        <v>395</v>
      </c>
      <c r="E1611">
        <v>1000000</v>
      </c>
      <c r="F1611" t="s">
        <v>40</v>
      </c>
      <c r="G1611" s="8">
        <f>tblSalaries6[[#This Row],[clean Salary (in local currency)]]*VLOOKUP(tblSalaries6[[#This Row],[Currency]],tblXrate[],2,FALSE)</f>
        <v>17807.916687442568</v>
      </c>
      <c r="H1611" t="s">
        <v>1785</v>
      </c>
      <c r="I1611" t="s">
        <v>20</v>
      </c>
      <c r="J1611" t="s">
        <v>8</v>
      </c>
      <c r="K1611" t="str">
        <f>VLOOKUP(tblSalaries6[[#This Row],[Where do you work]],tblCountries[[Actual]:[Mapping]],2,FALSE)</f>
        <v>India</v>
      </c>
      <c r="L1611" t="s">
        <v>13</v>
      </c>
      <c r="M1611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3 and 5</v>
      </c>
      <c r="N1611">
        <v>4</v>
      </c>
    </row>
    <row r="1612" spans="2:14" ht="15" customHeight="1">
      <c r="B1612" t="s">
        <v>3616</v>
      </c>
      <c r="C1612" s="1">
        <v>41063.700624999998</v>
      </c>
      <c r="D1612" s="4">
        <v>12000</v>
      </c>
      <c r="E1612">
        <v>12000</v>
      </c>
      <c r="F1612" t="s">
        <v>6</v>
      </c>
      <c r="G1612" s="8">
        <f>tblSalaries6[[#This Row],[clean Salary (in local currency)]]*VLOOKUP(tblSalaries6[[#This Row],[Currency]],tblXrate[],2,FALSE)</f>
        <v>12000</v>
      </c>
      <c r="H1612" t="s">
        <v>1786</v>
      </c>
      <c r="I1612" t="s">
        <v>3999</v>
      </c>
      <c r="J1612" t="s">
        <v>8</v>
      </c>
      <c r="K1612" t="str">
        <f>VLOOKUP(tblSalaries6[[#This Row],[Where do you work]],tblCountries[[Actual]:[Mapping]],2,FALSE)</f>
        <v>India</v>
      </c>
      <c r="L1612" t="s">
        <v>13</v>
      </c>
      <c r="M1612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Less than 3</v>
      </c>
      <c r="N1612">
        <v>3</v>
      </c>
    </row>
    <row r="1613" spans="2:14" ht="15" customHeight="1">
      <c r="B1613" t="s">
        <v>3617</v>
      </c>
      <c r="C1613" s="1">
        <v>41063.735578703701</v>
      </c>
      <c r="D1613" s="4" t="s">
        <v>1787</v>
      </c>
      <c r="E1613">
        <v>125000</v>
      </c>
      <c r="F1613" t="s">
        <v>40</v>
      </c>
      <c r="G1613" s="8">
        <f>tblSalaries6[[#This Row],[clean Salary (in local currency)]]*VLOOKUP(tblSalaries6[[#This Row],[Currency]],tblXrate[],2,FALSE)</f>
        <v>2225.989585930321</v>
      </c>
      <c r="H1613" t="s">
        <v>1788</v>
      </c>
      <c r="I1613" t="s">
        <v>20</v>
      </c>
      <c r="J1613" t="s">
        <v>8</v>
      </c>
      <c r="K1613" t="str">
        <f>VLOOKUP(tblSalaries6[[#This Row],[Where do you work]],tblCountries[[Actual]:[Mapping]],2,FALSE)</f>
        <v>India</v>
      </c>
      <c r="L1613" t="s">
        <v>18</v>
      </c>
      <c r="M1613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3 and 5</v>
      </c>
      <c r="N1613">
        <v>4</v>
      </c>
    </row>
    <row r="1614" spans="2:14" ht="15" customHeight="1">
      <c r="B1614" t="s">
        <v>3618</v>
      </c>
      <c r="C1614" s="1">
        <v>41063.819652777776</v>
      </c>
      <c r="D1614" s="4">
        <v>86000</v>
      </c>
      <c r="E1614">
        <v>86000</v>
      </c>
      <c r="F1614" t="s">
        <v>6</v>
      </c>
      <c r="G1614" s="8">
        <f>tblSalaries6[[#This Row],[clean Salary (in local currency)]]*VLOOKUP(tblSalaries6[[#This Row],[Currency]],tblXrate[],2,FALSE)</f>
        <v>86000</v>
      </c>
      <c r="H1614" t="s">
        <v>20</v>
      </c>
      <c r="I1614" t="s">
        <v>20</v>
      </c>
      <c r="J1614" t="s">
        <v>347</v>
      </c>
      <c r="K1614" t="str">
        <f>VLOOKUP(tblSalaries6[[#This Row],[Where do you work]],tblCountries[[Actual]:[Mapping]],2,FALSE)</f>
        <v>Philippines</v>
      </c>
      <c r="L1614" t="s">
        <v>13</v>
      </c>
      <c r="M1614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Less than 3</v>
      </c>
      <c r="N1614">
        <v>3</v>
      </c>
    </row>
    <row r="1615" spans="2:14" ht="15" customHeight="1">
      <c r="B1615" t="s">
        <v>3619</v>
      </c>
      <c r="C1615" s="1">
        <v>41064.072951388887</v>
      </c>
      <c r="D1615" s="4">
        <v>340000</v>
      </c>
      <c r="E1615">
        <v>340000</v>
      </c>
      <c r="F1615" t="s">
        <v>40</v>
      </c>
      <c r="G1615" s="8">
        <f>tblSalaries6[[#This Row],[clean Salary (in local currency)]]*VLOOKUP(tblSalaries6[[#This Row],[Currency]],tblXrate[],2,FALSE)</f>
        <v>6054.6916737304728</v>
      </c>
      <c r="H1615" t="s">
        <v>1022</v>
      </c>
      <c r="I1615" t="s">
        <v>52</v>
      </c>
      <c r="J1615" t="s">
        <v>8</v>
      </c>
      <c r="K1615" t="str">
        <f>VLOOKUP(tblSalaries6[[#This Row],[Where do you work]],tblCountries[[Actual]:[Mapping]],2,FALSE)</f>
        <v>India</v>
      </c>
      <c r="L1615" t="s">
        <v>9</v>
      </c>
      <c r="M1615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5 and 10</v>
      </c>
      <c r="N1615">
        <v>5</v>
      </c>
    </row>
    <row r="1616" spans="2:14" ht="15" customHeight="1">
      <c r="B1616" t="s">
        <v>3620</v>
      </c>
      <c r="C1616" s="1">
        <v>41064.086030092592</v>
      </c>
      <c r="D1616" s="4" t="s">
        <v>1789</v>
      </c>
      <c r="E1616">
        <v>3360</v>
      </c>
      <c r="F1616" t="s">
        <v>6</v>
      </c>
      <c r="G1616" s="8">
        <f>tblSalaries6[[#This Row],[clean Salary (in local currency)]]*VLOOKUP(tblSalaries6[[#This Row],[Currency]],tblXrate[],2,FALSE)</f>
        <v>3360</v>
      </c>
      <c r="H1616" t="s">
        <v>1790</v>
      </c>
      <c r="I1616" t="s">
        <v>20</v>
      </c>
      <c r="J1616" t="s">
        <v>8</v>
      </c>
      <c r="K1616" t="str">
        <f>VLOOKUP(tblSalaries6[[#This Row],[Where do you work]],tblCountries[[Actual]:[Mapping]],2,FALSE)</f>
        <v>India</v>
      </c>
      <c r="L1616" t="s">
        <v>25</v>
      </c>
      <c r="M1616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Less than 3</v>
      </c>
      <c r="N1616">
        <v>3</v>
      </c>
    </row>
    <row r="1617" spans="2:14" ht="15" customHeight="1">
      <c r="B1617" t="s">
        <v>3621</v>
      </c>
      <c r="C1617" s="1">
        <v>41064.10429398148</v>
      </c>
      <c r="D1617" s="4">
        <v>10000</v>
      </c>
      <c r="E1617">
        <v>10000</v>
      </c>
      <c r="F1617" t="s">
        <v>6</v>
      </c>
      <c r="G1617" s="8">
        <f>tblSalaries6[[#This Row],[clean Salary (in local currency)]]*VLOOKUP(tblSalaries6[[#This Row],[Currency]],tblXrate[],2,FALSE)</f>
        <v>10000</v>
      </c>
      <c r="H1617" t="s">
        <v>452</v>
      </c>
      <c r="I1617" t="s">
        <v>4001</v>
      </c>
      <c r="J1617" t="s">
        <v>8</v>
      </c>
      <c r="K1617" t="str">
        <f>VLOOKUP(tblSalaries6[[#This Row],[Where do you work]],tblCountries[[Actual]:[Mapping]],2,FALSE)</f>
        <v>India</v>
      </c>
      <c r="L1617" t="s">
        <v>13</v>
      </c>
      <c r="M1617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Less than 3</v>
      </c>
      <c r="N1617">
        <v>1</v>
      </c>
    </row>
    <row r="1618" spans="2:14" ht="15" customHeight="1">
      <c r="B1618" t="s">
        <v>3622</v>
      </c>
      <c r="C1618" s="1">
        <v>41064.188807870371</v>
      </c>
      <c r="D1618" s="4">
        <v>70000</v>
      </c>
      <c r="E1618">
        <v>70000</v>
      </c>
      <c r="F1618" t="s">
        <v>6</v>
      </c>
      <c r="G1618" s="8">
        <f>tblSalaries6[[#This Row],[clean Salary (in local currency)]]*VLOOKUP(tblSalaries6[[#This Row],[Currency]],tblXrate[],2,FALSE)</f>
        <v>70000</v>
      </c>
      <c r="H1618" t="s">
        <v>1791</v>
      </c>
      <c r="I1618" t="s">
        <v>20</v>
      </c>
      <c r="J1618" t="s">
        <v>15</v>
      </c>
      <c r="K1618" t="str">
        <f>VLOOKUP(tblSalaries6[[#This Row],[Where do you work]],tblCountries[[Actual]:[Mapping]],2,FALSE)</f>
        <v>USA</v>
      </c>
      <c r="L1618" t="s">
        <v>9</v>
      </c>
      <c r="M1618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5 and 10</v>
      </c>
      <c r="N1618">
        <v>9</v>
      </c>
    </row>
    <row r="1619" spans="2:14" ht="15" customHeight="1">
      <c r="B1619" t="s">
        <v>3623</v>
      </c>
      <c r="C1619" s="1">
        <v>41064.409537037034</v>
      </c>
      <c r="D1619" s="4">
        <v>155000</v>
      </c>
      <c r="E1619">
        <v>155000</v>
      </c>
      <c r="F1619" t="s">
        <v>6</v>
      </c>
      <c r="G1619" s="8">
        <f>tblSalaries6[[#This Row],[clean Salary (in local currency)]]*VLOOKUP(tblSalaries6[[#This Row],[Currency]],tblXrate[],2,FALSE)</f>
        <v>155000</v>
      </c>
      <c r="H1619" t="s">
        <v>1792</v>
      </c>
      <c r="I1619" t="s">
        <v>52</v>
      </c>
      <c r="J1619" t="s">
        <v>15</v>
      </c>
      <c r="K1619" t="str">
        <f>VLOOKUP(tblSalaries6[[#This Row],[Where do you work]],tblCountries[[Actual]:[Mapping]],2,FALSE)</f>
        <v>USA</v>
      </c>
      <c r="L1619" t="s">
        <v>25</v>
      </c>
      <c r="M1619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1619">
        <v>14</v>
      </c>
    </row>
    <row r="1620" spans="2:14" ht="15" customHeight="1">
      <c r="B1620" t="s">
        <v>3624</v>
      </c>
      <c r="C1620" s="1">
        <v>41064.432951388888</v>
      </c>
      <c r="D1620" s="4">
        <v>225000</v>
      </c>
      <c r="E1620">
        <v>225000</v>
      </c>
      <c r="F1620" t="s">
        <v>6</v>
      </c>
      <c r="G1620" s="8">
        <f>tblSalaries6[[#This Row],[clean Salary (in local currency)]]*VLOOKUP(tblSalaries6[[#This Row],[Currency]],tblXrate[],2,FALSE)</f>
        <v>225000</v>
      </c>
      <c r="H1620" t="s">
        <v>1793</v>
      </c>
      <c r="I1620" t="s">
        <v>4001</v>
      </c>
      <c r="J1620" t="s">
        <v>15</v>
      </c>
      <c r="K1620" t="str">
        <f>VLOOKUP(tblSalaries6[[#This Row],[Where do you work]],tblCountries[[Actual]:[Mapping]],2,FALSE)</f>
        <v>USA</v>
      </c>
      <c r="L1620" t="s">
        <v>9</v>
      </c>
      <c r="M1620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1620">
        <v>15</v>
      </c>
    </row>
    <row r="1621" spans="2:14" ht="15" customHeight="1">
      <c r="B1621" t="s">
        <v>3625</v>
      </c>
      <c r="C1621" s="1">
        <v>41064.515335648146</v>
      </c>
      <c r="D1621" s="4">
        <v>10000</v>
      </c>
      <c r="E1621">
        <v>10000</v>
      </c>
      <c r="F1621" t="s">
        <v>6</v>
      </c>
      <c r="G1621" s="8">
        <f>tblSalaries6[[#This Row],[clean Salary (in local currency)]]*VLOOKUP(tblSalaries6[[#This Row],[Currency]],tblXrate[],2,FALSE)</f>
        <v>10000</v>
      </c>
      <c r="H1621" t="s">
        <v>721</v>
      </c>
      <c r="I1621" t="s">
        <v>3999</v>
      </c>
      <c r="J1621" t="s">
        <v>8</v>
      </c>
      <c r="K1621" t="str">
        <f>VLOOKUP(tblSalaries6[[#This Row],[Where do you work]],tblCountries[[Actual]:[Mapping]],2,FALSE)</f>
        <v>India</v>
      </c>
      <c r="L1621" t="s">
        <v>13</v>
      </c>
      <c r="M1621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Less than 3</v>
      </c>
      <c r="N1621">
        <v>2</v>
      </c>
    </row>
    <row r="1622" spans="2:14" ht="15" customHeight="1">
      <c r="B1622" t="s">
        <v>3626</v>
      </c>
      <c r="C1622" s="1">
        <v>41064.540347222224</v>
      </c>
      <c r="D1622" s="4">
        <v>300000</v>
      </c>
      <c r="E1622">
        <v>300000</v>
      </c>
      <c r="F1622" t="s">
        <v>40</v>
      </c>
      <c r="G1622" s="8">
        <f>tblSalaries6[[#This Row],[clean Salary (in local currency)]]*VLOOKUP(tblSalaries6[[#This Row],[Currency]],tblXrate[],2,FALSE)</f>
        <v>5342.3750062327708</v>
      </c>
      <c r="H1622" t="s">
        <v>1794</v>
      </c>
      <c r="I1622" t="s">
        <v>20</v>
      </c>
      <c r="J1622" t="s">
        <v>8</v>
      </c>
      <c r="K1622" t="str">
        <f>VLOOKUP(tblSalaries6[[#This Row],[Where do you work]],tblCountries[[Actual]:[Mapping]],2,FALSE)</f>
        <v>India</v>
      </c>
      <c r="L1622" t="s">
        <v>9</v>
      </c>
      <c r="M1622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5 and 10</v>
      </c>
      <c r="N1622">
        <v>8</v>
      </c>
    </row>
    <row r="1623" spans="2:14" ht="15" customHeight="1">
      <c r="B1623" t="s">
        <v>3627</v>
      </c>
      <c r="C1623" s="1">
        <v>41064.563090277778</v>
      </c>
      <c r="D1623" s="4">
        <v>84000</v>
      </c>
      <c r="E1623">
        <v>84000</v>
      </c>
      <c r="F1623" t="s">
        <v>82</v>
      </c>
      <c r="G1623" s="8">
        <f>tblSalaries6[[#This Row],[clean Salary (in local currency)]]*VLOOKUP(tblSalaries6[[#This Row],[Currency]],tblXrate[],2,FALSE)</f>
        <v>85672.4111378214</v>
      </c>
      <c r="H1623" t="s">
        <v>83</v>
      </c>
      <c r="I1623" t="s">
        <v>356</v>
      </c>
      <c r="J1623" t="s">
        <v>84</v>
      </c>
      <c r="K1623" t="str">
        <f>VLOOKUP(tblSalaries6[[#This Row],[Where do you work]],tblCountries[[Actual]:[Mapping]],2,FALSE)</f>
        <v>Australia</v>
      </c>
      <c r="L1623" t="s">
        <v>9</v>
      </c>
      <c r="M1623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5 and 10</v>
      </c>
      <c r="N1623">
        <v>6</v>
      </c>
    </row>
    <row r="1624" spans="2:14" ht="15" customHeight="1">
      <c r="B1624" t="s">
        <v>3628</v>
      </c>
      <c r="C1624" s="1">
        <v>41064.601215277777</v>
      </c>
      <c r="D1624" s="4" t="s">
        <v>1795</v>
      </c>
      <c r="E1624">
        <v>240000</v>
      </c>
      <c r="F1624" t="s">
        <v>40</v>
      </c>
      <c r="G1624" s="8">
        <f>tblSalaries6[[#This Row],[clean Salary (in local currency)]]*VLOOKUP(tblSalaries6[[#This Row],[Currency]],tblXrate[],2,FALSE)</f>
        <v>4273.9000049862161</v>
      </c>
      <c r="H1624" t="s">
        <v>1796</v>
      </c>
      <c r="I1624" t="s">
        <v>488</v>
      </c>
      <c r="J1624" t="s">
        <v>8</v>
      </c>
      <c r="K1624" t="str">
        <f>VLOOKUP(tblSalaries6[[#This Row],[Where do you work]],tblCountries[[Actual]:[Mapping]],2,FALSE)</f>
        <v>India</v>
      </c>
      <c r="L1624" t="s">
        <v>18</v>
      </c>
      <c r="M1624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1624">
        <v>15</v>
      </c>
    </row>
    <row r="1625" spans="2:14" ht="15" customHeight="1">
      <c r="B1625" t="s">
        <v>3629</v>
      </c>
      <c r="C1625" s="1">
        <v>41064.688298611109</v>
      </c>
      <c r="D1625" s="4" t="s">
        <v>1797</v>
      </c>
      <c r="E1625">
        <v>500000</v>
      </c>
      <c r="F1625" t="s">
        <v>40</v>
      </c>
      <c r="G1625" s="8">
        <f>tblSalaries6[[#This Row],[clean Salary (in local currency)]]*VLOOKUP(tblSalaries6[[#This Row],[Currency]],tblXrate[],2,FALSE)</f>
        <v>8903.9583437212841</v>
      </c>
      <c r="H1625" t="s">
        <v>786</v>
      </c>
      <c r="I1625" t="s">
        <v>52</v>
      </c>
      <c r="J1625" t="s">
        <v>8</v>
      </c>
      <c r="K1625" t="str">
        <f>VLOOKUP(tblSalaries6[[#This Row],[Where do you work]],tblCountries[[Actual]:[Mapping]],2,FALSE)</f>
        <v>India</v>
      </c>
      <c r="L1625" t="s">
        <v>13</v>
      </c>
      <c r="M1625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1625">
        <v>20</v>
      </c>
    </row>
    <row r="1626" spans="2:14" ht="15" customHeight="1">
      <c r="B1626" t="s">
        <v>3630</v>
      </c>
      <c r="C1626" s="1">
        <v>41064.752326388887</v>
      </c>
      <c r="D1626" s="4">
        <v>42000</v>
      </c>
      <c r="E1626">
        <v>42000</v>
      </c>
      <c r="F1626" t="s">
        <v>69</v>
      </c>
      <c r="G1626" s="8">
        <f>tblSalaries6[[#This Row],[clean Salary (in local currency)]]*VLOOKUP(tblSalaries6[[#This Row],[Currency]],tblXrate[],2,FALSE)</f>
        <v>66199.48742682593</v>
      </c>
      <c r="H1626" t="s">
        <v>772</v>
      </c>
      <c r="I1626" t="s">
        <v>52</v>
      </c>
      <c r="J1626" t="s">
        <v>71</v>
      </c>
      <c r="K1626" t="str">
        <f>VLOOKUP(tblSalaries6[[#This Row],[Where do you work]],tblCountries[[Actual]:[Mapping]],2,FALSE)</f>
        <v>UK</v>
      </c>
      <c r="L1626" t="s">
        <v>9</v>
      </c>
      <c r="M1626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1626">
        <v>23</v>
      </c>
    </row>
    <row r="1627" spans="2:14" ht="15" customHeight="1">
      <c r="B1627" t="s">
        <v>3631</v>
      </c>
      <c r="C1627" s="1">
        <v>41064.788819444446</v>
      </c>
      <c r="D1627" s="4" t="s">
        <v>1798</v>
      </c>
      <c r="E1627">
        <v>320000</v>
      </c>
      <c r="F1627" t="s">
        <v>40</v>
      </c>
      <c r="G1627" s="8">
        <f>tblSalaries6[[#This Row],[clean Salary (in local currency)]]*VLOOKUP(tblSalaries6[[#This Row],[Currency]],tblXrate[],2,FALSE)</f>
        <v>5698.5333399816218</v>
      </c>
      <c r="H1627" t="s">
        <v>649</v>
      </c>
      <c r="I1627" t="s">
        <v>20</v>
      </c>
      <c r="J1627" t="s">
        <v>8</v>
      </c>
      <c r="K1627" t="str">
        <f>VLOOKUP(tblSalaries6[[#This Row],[Where do you work]],tblCountries[[Actual]:[Mapping]],2,FALSE)</f>
        <v>India</v>
      </c>
      <c r="L1627" t="s">
        <v>9</v>
      </c>
      <c r="M1627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Less than 3</v>
      </c>
      <c r="N1627">
        <v>2.5</v>
      </c>
    </row>
    <row r="1628" spans="2:14" ht="15" customHeight="1">
      <c r="B1628" t="s">
        <v>3632</v>
      </c>
      <c r="C1628" s="1">
        <v>41064.799513888887</v>
      </c>
      <c r="D1628" s="4" t="s">
        <v>1799</v>
      </c>
      <c r="E1628">
        <v>22000</v>
      </c>
      <c r="F1628" t="s">
        <v>69</v>
      </c>
      <c r="G1628" s="8">
        <f>tblSalaries6[[#This Row],[clean Salary (in local currency)]]*VLOOKUP(tblSalaries6[[#This Row],[Currency]],tblXrate[],2,FALSE)</f>
        <v>34675.92198548025</v>
      </c>
      <c r="H1628" t="s">
        <v>1800</v>
      </c>
      <c r="I1628" t="s">
        <v>52</v>
      </c>
      <c r="J1628" t="s">
        <v>71</v>
      </c>
      <c r="K1628" t="str">
        <f>VLOOKUP(tblSalaries6[[#This Row],[Where do you work]],tblCountries[[Actual]:[Mapping]],2,FALSE)</f>
        <v>UK</v>
      </c>
      <c r="L1628" t="s">
        <v>9</v>
      </c>
      <c r="M1628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1628">
        <v>17</v>
      </c>
    </row>
    <row r="1629" spans="2:14" ht="15" customHeight="1">
      <c r="B1629" t="s">
        <v>3633</v>
      </c>
      <c r="C1629" s="1">
        <v>41064.82371527778</v>
      </c>
      <c r="D1629" s="4" t="s">
        <v>1801</v>
      </c>
      <c r="E1629">
        <v>31200</v>
      </c>
      <c r="F1629" t="s">
        <v>6</v>
      </c>
      <c r="G1629" s="8">
        <f>tblSalaries6[[#This Row],[clean Salary (in local currency)]]*VLOOKUP(tblSalaries6[[#This Row],[Currency]],tblXrate[],2,FALSE)</f>
        <v>31200</v>
      </c>
      <c r="H1629" t="s">
        <v>467</v>
      </c>
      <c r="I1629" t="s">
        <v>3999</v>
      </c>
      <c r="J1629" t="s">
        <v>1802</v>
      </c>
      <c r="K1629" t="str">
        <f>VLOOKUP(tblSalaries6[[#This Row],[Where do you work]],tblCountries[[Actual]:[Mapping]],2,FALSE)</f>
        <v>Israel</v>
      </c>
      <c r="L1629" t="s">
        <v>13</v>
      </c>
      <c r="M1629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1629">
        <v>11</v>
      </c>
    </row>
    <row r="1630" spans="2:14" ht="15" customHeight="1">
      <c r="B1630" t="s">
        <v>3634</v>
      </c>
      <c r="C1630" s="1">
        <v>41064.905034722222</v>
      </c>
      <c r="D1630" s="4">
        <v>56000</v>
      </c>
      <c r="E1630">
        <v>56000</v>
      </c>
      <c r="F1630" t="s">
        <v>86</v>
      </c>
      <c r="G1630" s="8">
        <f>tblSalaries6[[#This Row],[clean Salary (in local currency)]]*VLOOKUP(tblSalaries6[[#This Row],[Currency]],tblXrate[],2,FALSE)</f>
        <v>55068.245289698301</v>
      </c>
      <c r="H1630" t="s">
        <v>83</v>
      </c>
      <c r="I1630" t="s">
        <v>356</v>
      </c>
      <c r="J1630" t="s">
        <v>88</v>
      </c>
      <c r="K1630" t="str">
        <f>VLOOKUP(tblSalaries6[[#This Row],[Where do you work]],tblCountries[[Actual]:[Mapping]],2,FALSE)</f>
        <v>Canada</v>
      </c>
      <c r="L1630" t="s">
        <v>13</v>
      </c>
      <c r="M1630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Less than 3</v>
      </c>
      <c r="N1630">
        <v>1</v>
      </c>
    </row>
    <row r="1631" spans="2:14" ht="15" customHeight="1">
      <c r="B1631" t="s">
        <v>3635</v>
      </c>
      <c r="C1631" s="1">
        <v>41064.927777777775</v>
      </c>
      <c r="D1631" s="4">
        <v>13000</v>
      </c>
      <c r="E1631">
        <v>13000</v>
      </c>
      <c r="F1631" t="s">
        <v>6</v>
      </c>
      <c r="G1631" s="8">
        <f>tblSalaries6[[#This Row],[clean Salary (in local currency)]]*VLOOKUP(tblSalaries6[[#This Row],[Currency]],tblXrate[],2,FALSE)</f>
        <v>13000</v>
      </c>
      <c r="H1631" t="s">
        <v>1803</v>
      </c>
      <c r="I1631" t="s">
        <v>20</v>
      </c>
      <c r="J1631" t="s">
        <v>1804</v>
      </c>
      <c r="K1631" t="str">
        <f>VLOOKUP(tblSalaries6[[#This Row],[Where do you work]],tblCountries[[Actual]:[Mapping]],2,FALSE)</f>
        <v>Slovakia</v>
      </c>
      <c r="L1631" t="s">
        <v>13</v>
      </c>
      <c r="M1631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5 and 10</v>
      </c>
      <c r="N1631">
        <v>6</v>
      </c>
    </row>
    <row r="1632" spans="2:14" ht="15" customHeight="1">
      <c r="B1632" t="s">
        <v>3636</v>
      </c>
      <c r="C1632" s="1">
        <v>41064.958449074074</v>
      </c>
      <c r="D1632" s="4">
        <v>92000</v>
      </c>
      <c r="E1632">
        <v>92000</v>
      </c>
      <c r="F1632" t="s">
        <v>6</v>
      </c>
      <c r="G1632" s="8">
        <f>tblSalaries6[[#This Row],[clean Salary (in local currency)]]*VLOOKUP(tblSalaries6[[#This Row],[Currency]],tblXrate[],2,FALSE)</f>
        <v>92000</v>
      </c>
      <c r="H1632" t="s">
        <v>1805</v>
      </c>
      <c r="I1632" t="s">
        <v>3999</v>
      </c>
      <c r="J1632" t="s">
        <v>15</v>
      </c>
      <c r="K1632" t="str">
        <f>VLOOKUP(tblSalaries6[[#This Row],[Where do you work]],tblCountries[[Actual]:[Mapping]],2,FALSE)</f>
        <v>USA</v>
      </c>
      <c r="L1632" t="s">
        <v>18</v>
      </c>
      <c r="M1632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1632">
        <v>12</v>
      </c>
    </row>
    <row r="1633" spans="2:14" ht="15" customHeight="1">
      <c r="B1633" t="s">
        <v>3637</v>
      </c>
      <c r="C1633" s="1">
        <v>41064.971307870372</v>
      </c>
      <c r="D1633" s="4">
        <v>85000</v>
      </c>
      <c r="E1633">
        <v>85000</v>
      </c>
      <c r="F1633" t="s">
        <v>6</v>
      </c>
      <c r="G1633" s="8">
        <f>tblSalaries6[[#This Row],[clean Salary (in local currency)]]*VLOOKUP(tblSalaries6[[#This Row],[Currency]],tblXrate[],2,FALSE)</f>
        <v>85000</v>
      </c>
      <c r="H1633" t="s">
        <v>1806</v>
      </c>
      <c r="I1633" t="s">
        <v>52</v>
      </c>
      <c r="J1633" t="s">
        <v>15</v>
      </c>
      <c r="K1633" t="str">
        <f>VLOOKUP(tblSalaries6[[#This Row],[Where do you work]],tblCountries[[Actual]:[Mapping]],2,FALSE)</f>
        <v>USA</v>
      </c>
      <c r="L1633" t="s">
        <v>13</v>
      </c>
      <c r="M1633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1633">
        <v>10</v>
      </c>
    </row>
    <row r="1634" spans="2:14" ht="15" customHeight="1">
      <c r="B1634" t="s">
        <v>3638</v>
      </c>
      <c r="C1634" s="1">
        <v>41064.985208333332</v>
      </c>
      <c r="D1634" s="4" t="s">
        <v>1807</v>
      </c>
      <c r="E1634">
        <v>11000</v>
      </c>
      <c r="F1634" t="s">
        <v>6</v>
      </c>
      <c r="G1634" s="8">
        <f>tblSalaries6[[#This Row],[clean Salary (in local currency)]]*VLOOKUP(tblSalaries6[[#This Row],[Currency]],tblXrate[],2,FALSE)</f>
        <v>11000</v>
      </c>
      <c r="H1634" t="s">
        <v>1808</v>
      </c>
      <c r="I1634" t="s">
        <v>20</v>
      </c>
      <c r="J1634" t="s">
        <v>1809</v>
      </c>
      <c r="K1634" t="str">
        <f>VLOOKUP(tblSalaries6[[#This Row],[Where do you work]],tblCountries[[Actual]:[Mapping]],2,FALSE)</f>
        <v>Tunisia</v>
      </c>
      <c r="L1634" t="s">
        <v>9</v>
      </c>
      <c r="M1634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5 and 10</v>
      </c>
      <c r="N1634">
        <v>8</v>
      </c>
    </row>
    <row r="1635" spans="2:14" ht="15" customHeight="1">
      <c r="B1635" t="s">
        <v>3639</v>
      </c>
      <c r="C1635" s="1">
        <v>41064.985266203701</v>
      </c>
      <c r="D1635" s="4" t="s">
        <v>1810</v>
      </c>
      <c r="E1635">
        <v>30000</v>
      </c>
      <c r="F1635" t="s">
        <v>22</v>
      </c>
      <c r="G1635" s="8">
        <f>tblSalaries6[[#This Row],[clean Salary (in local currency)]]*VLOOKUP(tblSalaries6[[#This Row],[Currency]],tblXrate[],2,FALSE)</f>
        <v>38111.983169748237</v>
      </c>
      <c r="H1635" t="s">
        <v>1811</v>
      </c>
      <c r="I1635" t="s">
        <v>20</v>
      </c>
      <c r="J1635" t="s">
        <v>608</v>
      </c>
      <c r="K1635" t="str">
        <f>VLOOKUP(tblSalaries6[[#This Row],[Where do you work]],tblCountries[[Actual]:[Mapping]],2,FALSE)</f>
        <v>Spain</v>
      </c>
      <c r="L1635" t="s">
        <v>25</v>
      </c>
      <c r="M1635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1635">
        <v>12</v>
      </c>
    </row>
    <row r="1636" spans="2:14" ht="15" customHeight="1">
      <c r="B1636" t="s">
        <v>3640</v>
      </c>
      <c r="C1636" s="1">
        <v>41064.987349537034</v>
      </c>
      <c r="D1636" s="4">
        <v>49000</v>
      </c>
      <c r="E1636">
        <v>49000</v>
      </c>
      <c r="F1636" t="s">
        <v>6</v>
      </c>
      <c r="G1636" s="8">
        <f>tblSalaries6[[#This Row],[clean Salary (in local currency)]]*VLOOKUP(tblSalaries6[[#This Row],[Currency]],tblXrate[],2,FALSE)</f>
        <v>49000</v>
      </c>
      <c r="H1636" t="s">
        <v>1812</v>
      </c>
      <c r="I1636" t="s">
        <v>20</v>
      </c>
      <c r="J1636" t="s">
        <v>15</v>
      </c>
      <c r="K1636" t="str">
        <f>VLOOKUP(tblSalaries6[[#This Row],[Where do you work]],tblCountries[[Actual]:[Mapping]],2,FALSE)</f>
        <v>USA</v>
      </c>
      <c r="L1636" t="s">
        <v>18</v>
      </c>
      <c r="M1636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Less than 3</v>
      </c>
      <c r="N1636">
        <v>3</v>
      </c>
    </row>
    <row r="1637" spans="2:14" ht="15" customHeight="1">
      <c r="B1637" t="s">
        <v>3641</v>
      </c>
      <c r="C1637" s="1">
        <v>41065.015439814815</v>
      </c>
      <c r="D1637" s="4">
        <v>59000</v>
      </c>
      <c r="E1637">
        <v>59000</v>
      </c>
      <c r="F1637" t="s">
        <v>6</v>
      </c>
      <c r="G1637" s="8">
        <f>tblSalaries6[[#This Row],[clean Salary (in local currency)]]*VLOOKUP(tblSalaries6[[#This Row],[Currency]],tblXrate[],2,FALSE)</f>
        <v>59000</v>
      </c>
      <c r="H1637" t="s">
        <v>1813</v>
      </c>
      <c r="I1637" t="s">
        <v>52</v>
      </c>
      <c r="J1637" t="s">
        <v>15</v>
      </c>
      <c r="K1637" t="str">
        <f>VLOOKUP(tblSalaries6[[#This Row],[Where do you work]],tblCountries[[Actual]:[Mapping]],2,FALSE)</f>
        <v>USA</v>
      </c>
      <c r="L1637" t="s">
        <v>25</v>
      </c>
      <c r="M1637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Less than 3</v>
      </c>
      <c r="N1637">
        <v>3</v>
      </c>
    </row>
    <row r="1638" spans="2:14" ht="15" customHeight="1">
      <c r="B1638" t="s">
        <v>3642</v>
      </c>
      <c r="C1638" s="1">
        <v>41065.085972222223</v>
      </c>
      <c r="D1638" s="4">
        <v>55000</v>
      </c>
      <c r="E1638">
        <v>55000</v>
      </c>
      <c r="F1638" t="s">
        <v>6</v>
      </c>
      <c r="G1638" s="8">
        <f>tblSalaries6[[#This Row],[clean Salary (in local currency)]]*VLOOKUP(tblSalaries6[[#This Row],[Currency]],tblXrate[],2,FALSE)</f>
        <v>55000</v>
      </c>
      <c r="H1638" t="s">
        <v>1814</v>
      </c>
      <c r="I1638" t="s">
        <v>20</v>
      </c>
      <c r="J1638" t="s">
        <v>15</v>
      </c>
      <c r="K1638" t="str">
        <f>VLOOKUP(tblSalaries6[[#This Row],[Where do you work]],tblCountries[[Actual]:[Mapping]],2,FALSE)</f>
        <v>USA</v>
      </c>
      <c r="L1638" t="s">
        <v>9</v>
      </c>
      <c r="M1638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1638">
        <v>15</v>
      </c>
    </row>
    <row r="1639" spans="2:14" ht="15" customHeight="1">
      <c r="B1639" t="s">
        <v>3643</v>
      </c>
      <c r="C1639" s="1">
        <v>41065.097928240742</v>
      </c>
      <c r="D1639" s="4">
        <v>75000</v>
      </c>
      <c r="E1639">
        <v>75000</v>
      </c>
      <c r="F1639" t="s">
        <v>6</v>
      </c>
      <c r="G1639" s="8">
        <f>tblSalaries6[[#This Row],[clean Salary (in local currency)]]*VLOOKUP(tblSalaries6[[#This Row],[Currency]],tblXrate[],2,FALSE)</f>
        <v>75000</v>
      </c>
      <c r="H1639" t="s">
        <v>310</v>
      </c>
      <c r="I1639" t="s">
        <v>310</v>
      </c>
      <c r="J1639" t="s">
        <v>15</v>
      </c>
      <c r="K1639" t="str">
        <f>VLOOKUP(tblSalaries6[[#This Row],[Where do you work]],tblCountries[[Actual]:[Mapping]],2,FALSE)</f>
        <v>USA</v>
      </c>
      <c r="L1639" t="s">
        <v>9</v>
      </c>
      <c r="M1639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1639">
        <v>10</v>
      </c>
    </row>
    <row r="1640" spans="2:14" ht="15" customHeight="1">
      <c r="B1640" t="s">
        <v>3644</v>
      </c>
      <c r="C1640" s="1">
        <v>41065.159745370373</v>
      </c>
      <c r="D1640" s="4">
        <v>3300</v>
      </c>
      <c r="E1640">
        <v>39600</v>
      </c>
      <c r="F1640" t="s">
        <v>22</v>
      </c>
      <c r="G1640" s="8">
        <f>tblSalaries6[[#This Row],[clean Salary (in local currency)]]*VLOOKUP(tblSalaries6[[#This Row],[Currency]],tblXrate[],2,FALSE)</f>
        <v>50307.817784067665</v>
      </c>
      <c r="H1640" t="s">
        <v>1815</v>
      </c>
      <c r="I1640" t="s">
        <v>52</v>
      </c>
      <c r="J1640" t="s">
        <v>983</v>
      </c>
      <c r="K1640" t="str">
        <f>VLOOKUP(tblSalaries6[[#This Row],[Where do you work]],tblCountries[[Actual]:[Mapping]],2,FALSE)</f>
        <v>Europe</v>
      </c>
      <c r="L1640" t="s">
        <v>25</v>
      </c>
      <c r="M1640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5 and 10</v>
      </c>
      <c r="N1640">
        <v>5</v>
      </c>
    </row>
    <row r="1641" spans="2:14" ht="15" customHeight="1">
      <c r="B1641" t="s">
        <v>3645</v>
      </c>
      <c r="C1641" s="1">
        <v>41065.163611111115</v>
      </c>
      <c r="D1641" s="4" t="s">
        <v>1816</v>
      </c>
      <c r="E1641">
        <v>30500</v>
      </c>
      <c r="F1641" t="s">
        <v>6</v>
      </c>
      <c r="G1641" s="8">
        <f>tblSalaries6[[#This Row],[clean Salary (in local currency)]]*VLOOKUP(tblSalaries6[[#This Row],[Currency]],tblXrate[],2,FALSE)</f>
        <v>30500</v>
      </c>
      <c r="H1641" t="s">
        <v>14</v>
      </c>
      <c r="I1641" t="s">
        <v>20</v>
      </c>
      <c r="J1641" t="s">
        <v>143</v>
      </c>
      <c r="K1641" t="str">
        <f>VLOOKUP(tblSalaries6[[#This Row],[Where do you work]],tblCountries[[Actual]:[Mapping]],2,FALSE)</f>
        <v>Brazil</v>
      </c>
      <c r="L1641" t="s">
        <v>13</v>
      </c>
      <c r="M1641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5 and 10</v>
      </c>
      <c r="N1641">
        <v>8</v>
      </c>
    </row>
    <row r="1642" spans="2:14" ht="15" customHeight="1">
      <c r="B1642" t="s">
        <v>3646</v>
      </c>
      <c r="C1642" s="1">
        <v>41065.170937499999</v>
      </c>
      <c r="D1642" s="4">
        <v>80000</v>
      </c>
      <c r="E1642">
        <v>80000</v>
      </c>
      <c r="F1642" t="s">
        <v>6</v>
      </c>
      <c r="G1642" s="8">
        <f>tblSalaries6[[#This Row],[clean Salary (in local currency)]]*VLOOKUP(tblSalaries6[[#This Row],[Currency]],tblXrate[],2,FALSE)</f>
        <v>80000</v>
      </c>
      <c r="H1642" t="s">
        <v>1817</v>
      </c>
      <c r="I1642" t="s">
        <v>67</v>
      </c>
      <c r="J1642" t="s">
        <v>15</v>
      </c>
      <c r="K1642" t="str">
        <f>VLOOKUP(tblSalaries6[[#This Row],[Where do you work]],tblCountries[[Actual]:[Mapping]],2,FALSE)</f>
        <v>USA</v>
      </c>
      <c r="L1642" t="s">
        <v>18</v>
      </c>
      <c r="M1642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Less than 3</v>
      </c>
      <c r="N1642">
        <v>2</v>
      </c>
    </row>
    <row r="1643" spans="2:14" ht="15" customHeight="1">
      <c r="B1643" t="s">
        <v>3647</v>
      </c>
      <c r="C1643" s="1">
        <v>41065.210462962961</v>
      </c>
      <c r="D1643" s="4">
        <v>1000</v>
      </c>
      <c r="E1643">
        <v>12000</v>
      </c>
      <c r="F1643" t="s">
        <v>6</v>
      </c>
      <c r="G1643" s="8">
        <f>tblSalaries6[[#This Row],[clean Salary (in local currency)]]*VLOOKUP(tblSalaries6[[#This Row],[Currency]],tblXrate[],2,FALSE)</f>
        <v>12000</v>
      </c>
      <c r="H1643" t="s">
        <v>1818</v>
      </c>
      <c r="I1643" t="s">
        <v>20</v>
      </c>
      <c r="J1643" t="s">
        <v>15</v>
      </c>
      <c r="K1643" t="str">
        <f>VLOOKUP(tblSalaries6[[#This Row],[Where do you work]],tblCountries[[Actual]:[Mapping]],2,FALSE)</f>
        <v>USA</v>
      </c>
      <c r="L1643" t="s">
        <v>18</v>
      </c>
      <c r="M1643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Less than 3</v>
      </c>
      <c r="N1643">
        <v>1</v>
      </c>
    </row>
    <row r="1644" spans="2:14" ht="15" customHeight="1">
      <c r="B1644" t="s">
        <v>3648</v>
      </c>
      <c r="C1644" s="1">
        <v>41065.210648148146</v>
      </c>
      <c r="D1644" s="4">
        <v>48500</v>
      </c>
      <c r="E1644">
        <v>48500</v>
      </c>
      <c r="F1644" t="s">
        <v>6</v>
      </c>
      <c r="G1644" s="8">
        <f>tblSalaries6[[#This Row],[clean Salary (in local currency)]]*VLOOKUP(tblSalaries6[[#This Row],[Currency]],tblXrate[],2,FALSE)</f>
        <v>48500</v>
      </c>
      <c r="H1644" t="s">
        <v>1819</v>
      </c>
      <c r="I1644" t="s">
        <v>20</v>
      </c>
      <c r="J1644" t="s">
        <v>15</v>
      </c>
      <c r="K1644" t="str">
        <f>VLOOKUP(tblSalaries6[[#This Row],[Where do you work]],tblCountries[[Actual]:[Mapping]],2,FALSE)</f>
        <v>USA</v>
      </c>
      <c r="L1644" t="s">
        <v>9</v>
      </c>
      <c r="M1644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5 and 10</v>
      </c>
      <c r="N1644">
        <v>6</v>
      </c>
    </row>
    <row r="1645" spans="2:14" ht="15" customHeight="1">
      <c r="B1645" t="s">
        <v>3649</v>
      </c>
      <c r="C1645" s="1">
        <v>41065.285833333335</v>
      </c>
      <c r="D1645" s="4" t="s">
        <v>1238</v>
      </c>
      <c r="E1645">
        <v>40000</v>
      </c>
      <c r="F1645" t="s">
        <v>69</v>
      </c>
      <c r="G1645" s="8">
        <f>tblSalaries6[[#This Row],[clean Salary (in local currency)]]*VLOOKUP(tblSalaries6[[#This Row],[Currency]],tblXrate[],2,FALSE)</f>
        <v>63047.130882691366</v>
      </c>
      <c r="H1645" t="s">
        <v>1820</v>
      </c>
      <c r="I1645" t="s">
        <v>67</v>
      </c>
      <c r="J1645" t="s">
        <v>71</v>
      </c>
      <c r="K1645" t="str">
        <f>VLOOKUP(tblSalaries6[[#This Row],[Where do you work]],tblCountries[[Actual]:[Mapping]],2,FALSE)</f>
        <v>UK</v>
      </c>
      <c r="L1645" t="s">
        <v>18</v>
      </c>
      <c r="M1645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1645">
        <v>25</v>
      </c>
    </row>
    <row r="1646" spans="2:14" ht="15" customHeight="1">
      <c r="B1646" t="s">
        <v>3650</v>
      </c>
      <c r="C1646" s="1">
        <v>41065.295277777775</v>
      </c>
      <c r="D1646" s="4" t="s">
        <v>1821</v>
      </c>
      <c r="E1646">
        <v>192000</v>
      </c>
      <c r="F1646" t="s">
        <v>40</v>
      </c>
      <c r="G1646" s="8">
        <f>tblSalaries6[[#This Row],[clean Salary (in local currency)]]*VLOOKUP(tblSalaries6[[#This Row],[Currency]],tblXrate[],2,FALSE)</f>
        <v>3419.1200039889732</v>
      </c>
      <c r="H1646" t="s">
        <v>839</v>
      </c>
      <c r="I1646" t="s">
        <v>20</v>
      </c>
      <c r="J1646" t="s">
        <v>8</v>
      </c>
      <c r="K1646" t="str">
        <f>VLOOKUP(tblSalaries6[[#This Row],[Where do you work]],tblCountries[[Actual]:[Mapping]],2,FALSE)</f>
        <v>India</v>
      </c>
      <c r="L1646" t="s">
        <v>9</v>
      </c>
      <c r="M1646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5 and 10</v>
      </c>
      <c r="N1646">
        <v>5</v>
      </c>
    </row>
    <row r="1647" spans="2:14" ht="15" customHeight="1">
      <c r="B1647" t="s">
        <v>3651</v>
      </c>
      <c r="C1647" s="1">
        <v>41065.446921296294</v>
      </c>
      <c r="D1647" s="4">
        <v>110000</v>
      </c>
      <c r="E1647">
        <v>110000</v>
      </c>
      <c r="F1647" t="s">
        <v>670</v>
      </c>
      <c r="G1647" s="8">
        <f>tblSalaries6[[#This Row],[clean Salary (in local currency)]]*VLOOKUP(tblSalaries6[[#This Row],[Currency]],tblXrate[],2,FALSE)</f>
        <v>87734.690296543267</v>
      </c>
      <c r="H1647" t="s">
        <v>1822</v>
      </c>
      <c r="I1647" t="s">
        <v>52</v>
      </c>
      <c r="J1647" t="s">
        <v>672</v>
      </c>
      <c r="K1647" t="str">
        <f>VLOOKUP(tblSalaries6[[#This Row],[Where do you work]],tblCountries[[Actual]:[Mapping]],2,FALSE)</f>
        <v>New Zealand</v>
      </c>
      <c r="L1647" t="s">
        <v>9</v>
      </c>
      <c r="M1647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5 and 10</v>
      </c>
      <c r="N1647">
        <v>6</v>
      </c>
    </row>
    <row r="1648" spans="2:14" ht="15" customHeight="1">
      <c r="B1648" t="s">
        <v>3652</v>
      </c>
      <c r="C1648" s="1">
        <v>41065.529606481483</v>
      </c>
      <c r="D1648" s="4" t="s">
        <v>1823</v>
      </c>
      <c r="E1648">
        <v>71000</v>
      </c>
      <c r="F1648" t="s">
        <v>670</v>
      </c>
      <c r="G1648" s="8">
        <f>tblSalaries6[[#This Row],[clean Salary (in local currency)]]*VLOOKUP(tblSalaries6[[#This Row],[Currency]],tblXrate[],2,FALSE)</f>
        <v>56628.754645950656</v>
      </c>
      <c r="H1648" t="s">
        <v>207</v>
      </c>
      <c r="I1648" t="s">
        <v>20</v>
      </c>
      <c r="J1648" t="s">
        <v>1097</v>
      </c>
      <c r="K1648" t="str">
        <f>VLOOKUP(tblSalaries6[[#This Row],[Where do you work]],tblCountries[[Actual]:[Mapping]],2,FALSE)</f>
        <v>New Zealand</v>
      </c>
      <c r="L1648" t="s">
        <v>13</v>
      </c>
      <c r="M1648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5 and 10</v>
      </c>
      <c r="N1648">
        <v>6</v>
      </c>
    </row>
    <row r="1649" spans="2:14" ht="15" customHeight="1">
      <c r="B1649" t="s">
        <v>3653</v>
      </c>
      <c r="C1649" s="1">
        <v>41065.749756944446</v>
      </c>
      <c r="D1649" s="4" t="s">
        <v>1372</v>
      </c>
      <c r="E1649">
        <v>450000</v>
      </c>
      <c r="F1649" t="s">
        <v>40</v>
      </c>
      <c r="G1649" s="8">
        <f>tblSalaries6[[#This Row],[clean Salary (in local currency)]]*VLOOKUP(tblSalaries6[[#This Row],[Currency]],tblXrate[],2,FALSE)</f>
        <v>8013.5625093491553</v>
      </c>
      <c r="H1649" t="s">
        <v>1824</v>
      </c>
      <c r="I1649" t="s">
        <v>3999</v>
      </c>
      <c r="J1649" t="s">
        <v>8</v>
      </c>
      <c r="K1649" t="str">
        <f>VLOOKUP(tblSalaries6[[#This Row],[Where do you work]],tblCountries[[Actual]:[Mapping]],2,FALSE)</f>
        <v>India</v>
      </c>
      <c r="L1649" t="s">
        <v>13</v>
      </c>
      <c r="M1649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3 and 5</v>
      </c>
      <c r="N1649">
        <v>4</v>
      </c>
    </row>
    <row r="1650" spans="2:14" ht="15" customHeight="1">
      <c r="B1650" t="s">
        <v>3654</v>
      </c>
      <c r="C1650" s="1">
        <v>41065.772210648145</v>
      </c>
      <c r="D1650" s="4" t="s">
        <v>1825</v>
      </c>
      <c r="E1650">
        <v>200000</v>
      </c>
      <c r="F1650" t="s">
        <v>40</v>
      </c>
      <c r="G1650" s="8">
        <f>tblSalaries6[[#This Row],[clean Salary (in local currency)]]*VLOOKUP(tblSalaries6[[#This Row],[Currency]],tblXrate[],2,FALSE)</f>
        <v>3561.5833374885137</v>
      </c>
      <c r="H1650" t="s">
        <v>749</v>
      </c>
      <c r="I1650" t="s">
        <v>20</v>
      </c>
      <c r="J1650" t="s">
        <v>8</v>
      </c>
      <c r="K1650" t="str">
        <f>VLOOKUP(tblSalaries6[[#This Row],[Where do you work]],tblCountries[[Actual]:[Mapping]],2,FALSE)</f>
        <v>India</v>
      </c>
      <c r="L1650" t="s">
        <v>25</v>
      </c>
      <c r="M1650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1650">
        <v>16</v>
      </c>
    </row>
    <row r="1651" spans="2:14" ht="15" customHeight="1">
      <c r="B1651" t="s">
        <v>3655</v>
      </c>
      <c r="C1651" s="1">
        <v>41065.801435185182</v>
      </c>
      <c r="D1651" s="4">
        <v>62000</v>
      </c>
      <c r="E1651">
        <v>62000</v>
      </c>
      <c r="F1651" t="s">
        <v>6</v>
      </c>
      <c r="G1651" s="8">
        <f>tblSalaries6[[#This Row],[clean Salary (in local currency)]]*VLOOKUP(tblSalaries6[[#This Row],[Currency]],tblXrate[],2,FALSE)</f>
        <v>62000</v>
      </c>
      <c r="H1651" t="s">
        <v>19</v>
      </c>
      <c r="I1651" t="s">
        <v>279</v>
      </c>
      <c r="J1651" t="s">
        <v>15</v>
      </c>
      <c r="K1651" t="str">
        <f>VLOOKUP(tblSalaries6[[#This Row],[Where do you work]],tblCountries[[Actual]:[Mapping]],2,FALSE)</f>
        <v>USA</v>
      </c>
      <c r="L1651" t="s">
        <v>18</v>
      </c>
      <c r="M1651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1651">
        <v>12</v>
      </c>
    </row>
    <row r="1652" spans="2:14" ht="15" customHeight="1">
      <c r="B1652" t="s">
        <v>3656</v>
      </c>
      <c r="C1652" s="1">
        <v>41065.802812499998</v>
      </c>
      <c r="D1652" s="4">
        <v>21000</v>
      </c>
      <c r="E1652">
        <v>21000</v>
      </c>
      <c r="F1652" t="s">
        <v>22</v>
      </c>
      <c r="G1652" s="8">
        <f>tblSalaries6[[#This Row],[clean Salary (in local currency)]]*VLOOKUP(tblSalaries6[[#This Row],[Currency]],tblXrate[],2,FALSE)</f>
        <v>26678.388218823762</v>
      </c>
      <c r="H1652" t="s">
        <v>1269</v>
      </c>
      <c r="I1652" t="s">
        <v>20</v>
      </c>
      <c r="J1652" t="s">
        <v>30</v>
      </c>
      <c r="K1652" t="str">
        <f>VLOOKUP(tblSalaries6[[#This Row],[Where do you work]],tblCountries[[Actual]:[Mapping]],2,FALSE)</f>
        <v>Portugal</v>
      </c>
      <c r="L1652" t="s">
        <v>9</v>
      </c>
      <c r="M1652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5 and 10</v>
      </c>
      <c r="N1652">
        <v>5</v>
      </c>
    </row>
    <row r="1653" spans="2:14" ht="15" customHeight="1">
      <c r="B1653" t="s">
        <v>3657</v>
      </c>
      <c r="C1653" s="1">
        <v>41065.817511574074</v>
      </c>
      <c r="D1653" s="4" t="s">
        <v>1249</v>
      </c>
      <c r="E1653">
        <v>45000</v>
      </c>
      <c r="F1653" t="s">
        <v>69</v>
      </c>
      <c r="G1653" s="8">
        <f>tblSalaries6[[#This Row],[clean Salary (in local currency)]]*VLOOKUP(tblSalaries6[[#This Row],[Currency]],tblXrate[],2,FALSE)</f>
        <v>70928.022243027779</v>
      </c>
      <c r="H1653" t="s">
        <v>153</v>
      </c>
      <c r="I1653" t="s">
        <v>20</v>
      </c>
      <c r="J1653" t="s">
        <v>71</v>
      </c>
      <c r="K1653" t="str">
        <f>VLOOKUP(tblSalaries6[[#This Row],[Where do you work]],tblCountries[[Actual]:[Mapping]],2,FALSE)</f>
        <v>UK</v>
      </c>
      <c r="L1653" t="s">
        <v>13</v>
      </c>
      <c r="M1653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5 and 10</v>
      </c>
      <c r="N1653">
        <v>5</v>
      </c>
    </row>
    <row r="1654" spans="2:14" ht="15" customHeight="1">
      <c r="B1654" t="s">
        <v>3658</v>
      </c>
      <c r="C1654" s="1">
        <v>41065.833043981482</v>
      </c>
      <c r="D1654" s="4">
        <v>33000</v>
      </c>
      <c r="E1654">
        <v>33000</v>
      </c>
      <c r="F1654" t="s">
        <v>22</v>
      </c>
      <c r="G1654" s="8">
        <f>tblSalaries6[[#This Row],[clean Salary (in local currency)]]*VLOOKUP(tblSalaries6[[#This Row],[Currency]],tblXrate[],2,FALSE)</f>
        <v>41923.181486723057</v>
      </c>
      <c r="H1654" t="s">
        <v>1513</v>
      </c>
      <c r="I1654" t="s">
        <v>20</v>
      </c>
      <c r="J1654" t="s">
        <v>1826</v>
      </c>
      <c r="K1654" t="str">
        <f>VLOOKUP(tblSalaries6[[#This Row],[Where do you work]],tblCountries[[Actual]:[Mapping]],2,FALSE)</f>
        <v>France</v>
      </c>
      <c r="L1654" t="s">
        <v>9</v>
      </c>
      <c r="M1654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5 and 10</v>
      </c>
      <c r="N1654">
        <v>6</v>
      </c>
    </row>
    <row r="1655" spans="2:14" ht="15" customHeight="1">
      <c r="B1655" t="s">
        <v>3659</v>
      </c>
      <c r="C1655" s="1">
        <v>41065.863437499997</v>
      </c>
      <c r="D1655" s="4">
        <v>90000</v>
      </c>
      <c r="E1655">
        <v>90000</v>
      </c>
      <c r="F1655" t="s">
        <v>6</v>
      </c>
      <c r="G1655" s="8">
        <f>tblSalaries6[[#This Row],[clean Salary (in local currency)]]*VLOOKUP(tblSalaries6[[#This Row],[Currency]],tblXrate[],2,FALSE)</f>
        <v>90000</v>
      </c>
      <c r="H1655" t="s">
        <v>1827</v>
      </c>
      <c r="I1655" t="s">
        <v>20</v>
      </c>
      <c r="J1655" t="s">
        <v>15</v>
      </c>
      <c r="K1655" t="str">
        <f>VLOOKUP(tblSalaries6[[#This Row],[Where do you work]],tblCountries[[Actual]:[Mapping]],2,FALSE)</f>
        <v>USA</v>
      </c>
      <c r="L1655" t="s">
        <v>18</v>
      </c>
      <c r="M1655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5 and 10</v>
      </c>
      <c r="N1655">
        <v>8</v>
      </c>
    </row>
    <row r="1656" spans="2:14" ht="15" customHeight="1">
      <c r="B1656" t="s">
        <v>3660</v>
      </c>
      <c r="C1656" s="1">
        <v>41065.880046296297</v>
      </c>
      <c r="D1656" s="4" t="s">
        <v>1828</v>
      </c>
      <c r="E1656">
        <v>400000</v>
      </c>
      <c r="F1656" t="s">
        <v>1829</v>
      </c>
      <c r="G1656" s="8">
        <f>tblSalaries6[[#This Row],[clean Salary (in local currency)]]*VLOOKUP(tblSalaries6[[#This Row],[Currency]],tblXrate[],2,FALSE)</f>
        <v>67700.452577525488</v>
      </c>
      <c r="H1656" t="s">
        <v>1830</v>
      </c>
      <c r="I1656" t="s">
        <v>20</v>
      </c>
      <c r="J1656" t="s">
        <v>583</v>
      </c>
      <c r="K1656" t="str">
        <f>VLOOKUP(tblSalaries6[[#This Row],[Where do you work]],tblCountries[[Actual]:[Mapping]],2,FALSE)</f>
        <v>Norway</v>
      </c>
      <c r="L1656" t="s">
        <v>13</v>
      </c>
      <c r="M1656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5 and 10</v>
      </c>
      <c r="N1656">
        <v>5</v>
      </c>
    </row>
    <row r="1657" spans="2:14" ht="15" customHeight="1">
      <c r="B1657" t="s">
        <v>3661</v>
      </c>
      <c r="C1657" s="1">
        <v>41065.898460648146</v>
      </c>
      <c r="D1657" s="4">
        <v>85000</v>
      </c>
      <c r="E1657">
        <v>85000</v>
      </c>
      <c r="F1657" t="s">
        <v>6</v>
      </c>
      <c r="G1657" s="8">
        <f>tblSalaries6[[#This Row],[clean Salary (in local currency)]]*VLOOKUP(tblSalaries6[[#This Row],[Currency]],tblXrate[],2,FALSE)</f>
        <v>85000</v>
      </c>
      <c r="H1657" t="s">
        <v>14</v>
      </c>
      <c r="I1657" t="s">
        <v>20</v>
      </c>
      <c r="J1657" t="s">
        <v>15</v>
      </c>
      <c r="K1657" t="str">
        <f>VLOOKUP(tblSalaries6[[#This Row],[Where do you work]],tblCountries[[Actual]:[Mapping]],2,FALSE)</f>
        <v>USA</v>
      </c>
      <c r="L1657" t="s">
        <v>9</v>
      </c>
      <c r="M1657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1657">
        <v>12</v>
      </c>
    </row>
    <row r="1658" spans="2:14" ht="15" customHeight="1">
      <c r="B1658" t="s">
        <v>3662</v>
      </c>
      <c r="C1658" s="1">
        <v>41065.909143518518</v>
      </c>
      <c r="D1658" s="4">
        <v>50000</v>
      </c>
      <c r="E1658">
        <v>50000</v>
      </c>
      <c r="F1658" t="s">
        <v>69</v>
      </c>
      <c r="G1658" s="8">
        <f>tblSalaries6[[#This Row],[clean Salary (in local currency)]]*VLOOKUP(tblSalaries6[[#This Row],[Currency]],tblXrate[],2,FALSE)</f>
        <v>78808.913603364199</v>
      </c>
      <c r="H1658" t="s">
        <v>1024</v>
      </c>
      <c r="I1658" t="s">
        <v>4001</v>
      </c>
      <c r="J1658" t="s">
        <v>71</v>
      </c>
      <c r="K1658" t="str">
        <f>VLOOKUP(tblSalaries6[[#This Row],[Where do you work]],tblCountries[[Actual]:[Mapping]],2,FALSE)</f>
        <v>UK</v>
      </c>
      <c r="L1658" t="s">
        <v>9</v>
      </c>
      <c r="M1658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1658">
        <v>10</v>
      </c>
    </row>
    <row r="1659" spans="2:14" ht="15" customHeight="1">
      <c r="B1659" t="s">
        <v>3663</v>
      </c>
      <c r="C1659" s="1">
        <v>41065.916435185187</v>
      </c>
      <c r="D1659" s="4">
        <v>65000</v>
      </c>
      <c r="E1659">
        <v>65000</v>
      </c>
      <c r="F1659" t="s">
        <v>6</v>
      </c>
      <c r="G1659" s="8">
        <f>tblSalaries6[[#This Row],[clean Salary (in local currency)]]*VLOOKUP(tblSalaries6[[#This Row],[Currency]],tblXrate[],2,FALSE)</f>
        <v>65000</v>
      </c>
      <c r="H1659" t="s">
        <v>207</v>
      </c>
      <c r="I1659" t="s">
        <v>20</v>
      </c>
      <c r="J1659" t="s">
        <v>15</v>
      </c>
      <c r="K1659" t="str">
        <f>VLOOKUP(tblSalaries6[[#This Row],[Where do you work]],tblCountries[[Actual]:[Mapping]],2,FALSE)</f>
        <v>USA</v>
      </c>
      <c r="L1659" t="s">
        <v>9</v>
      </c>
      <c r="M1659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5 and 10</v>
      </c>
      <c r="N1659">
        <v>8</v>
      </c>
    </row>
    <row r="1660" spans="2:14" ht="15" customHeight="1">
      <c r="B1660" t="s">
        <v>3664</v>
      </c>
      <c r="C1660" s="1">
        <v>41065.920254629629</v>
      </c>
      <c r="D1660" s="4">
        <v>75000</v>
      </c>
      <c r="E1660">
        <v>75000</v>
      </c>
      <c r="F1660" t="s">
        <v>6</v>
      </c>
      <c r="G1660" s="8">
        <f>tblSalaries6[[#This Row],[clean Salary (in local currency)]]*VLOOKUP(tblSalaries6[[#This Row],[Currency]],tblXrate[],2,FALSE)</f>
        <v>75000</v>
      </c>
      <c r="H1660" t="s">
        <v>1831</v>
      </c>
      <c r="I1660" t="s">
        <v>4001</v>
      </c>
      <c r="J1660" t="s">
        <v>15</v>
      </c>
      <c r="K1660" t="str">
        <f>VLOOKUP(tblSalaries6[[#This Row],[Where do you work]],tblCountries[[Actual]:[Mapping]],2,FALSE)</f>
        <v>USA</v>
      </c>
      <c r="L1660" t="s">
        <v>18</v>
      </c>
      <c r="M1660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Less than 3</v>
      </c>
      <c r="N1660">
        <v>3</v>
      </c>
    </row>
    <row r="1661" spans="2:14" ht="15" customHeight="1">
      <c r="B1661" t="s">
        <v>3665</v>
      </c>
      <c r="C1661" s="1">
        <v>41065.947534722225</v>
      </c>
      <c r="D1661" s="4">
        <v>92000</v>
      </c>
      <c r="E1661">
        <v>92000</v>
      </c>
      <c r="F1661" t="s">
        <v>6</v>
      </c>
      <c r="G1661" s="8">
        <f>tblSalaries6[[#This Row],[clean Salary (in local currency)]]*VLOOKUP(tblSalaries6[[#This Row],[Currency]],tblXrate[],2,FALSE)</f>
        <v>92000</v>
      </c>
      <c r="H1661" t="s">
        <v>1832</v>
      </c>
      <c r="I1661" t="s">
        <v>20</v>
      </c>
      <c r="J1661" t="s">
        <v>15</v>
      </c>
      <c r="K1661" t="str">
        <f>VLOOKUP(tblSalaries6[[#This Row],[Where do you work]],tblCountries[[Actual]:[Mapping]],2,FALSE)</f>
        <v>USA</v>
      </c>
      <c r="L1661" t="s">
        <v>9</v>
      </c>
      <c r="M1661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5 and 10</v>
      </c>
      <c r="N1661">
        <v>9</v>
      </c>
    </row>
    <row r="1662" spans="2:14" ht="15" customHeight="1">
      <c r="B1662" t="s">
        <v>3666</v>
      </c>
      <c r="C1662" s="1">
        <v>41065.951620370368</v>
      </c>
      <c r="D1662" s="4">
        <v>40000</v>
      </c>
      <c r="E1662">
        <v>40000</v>
      </c>
      <c r="F1662" t="s">
        <v>22</v>
      </c>
      <c r="G1662" s="8">
        <f>tblSalaries6[[#This Row],[clean Salary (in local currency)]]*VLOOKUP(tblSalaries6[[#This Row],[Currency]],tblXrate[],2,FALSE)</f>
        <v>50815.977559664309</v>
      </c>
      <c r="H1662" t="s">
        <v>14</v>
      </c>
      <c r="I1662" t="s">
        <v>20</v>
      </c>
      <c r="J1662" t="s">
        <v>24</v>
      </c>
      <c r="K1662" t="str">
        <f>VLOOKUP(tblSalaries6[[#This Row],[Where do you work]],tblCountries[[Actual]:[Mapping]],2,FALSE)</f>
        <v>Germany</v>
      </c>
      <c r="L1662" t="s">
        <v>18</v>
      </c>
      <c r="M1662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Less than 3</v>
      </c>
      <c r="N1662">
        <v>3</v>
      </c>
    </row>
    <row r="1663" spans="2:14" ht="15" customHeight="1">
      <c r="B1663" t="s">
        <v>3667</v>
      </c>
      <c r="C1663" s="1">
        <v>41065.965092592596</v>
      </c>
      <c r="D1663" s="4" t="s">
        <v>1833</v>
      </c>
      <c r="E1663">
        <v>35500</v>
      </c>
      <c r="F1663" t="s">
        <v>69</v>
      </c>
      <c r="G1663" s="8">
        <f>tblSalaries6[[#This Row],[clean Salary (in local currency)]]*VLOOKUP(tblSalaries6[[#This Row],[Currency]],tblXrate[],2,FALSE)</f>
        <v>55954.328658388586</v>
      </c>
      <c r="H1663" t="s">
        <v>1287</v>
      </c>
      <c r="I1663" t="s">
        <v>310</v>
      </c>
      <c r="J1663" t="s">
        <v>71</v>
      </c>
      <c r="K1663" t="str">
        <f>VLOOKUP(tblSalaries6[[#This Row],[Where do you work]],tblCountries[[Actual]:[Mapping]],2,FALSE)</f>
        <v>UK</v>
      </c>
      <c r="L1663" t="s">
        <v>9</v>
      </c>
      <c r="M1663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5 and 10</v>
      </c>
      <c r="N1663">
        <v>8</v>
      </c>
    </row>
    <row r="1664" spans="2:14" ht="15" customHeight="1">
      <c r="B1664" t="s">
        <v>3668</v>
      </c>
      <c r="C1664" s="1">
        <v>41066.034201388888</v>
      </c>
      <c r="D1664" s="4">
        <v>45000</v>
      </c>
      <c r="E1664">
        <v>45000</v>
      </c>
      <c r="F1664" t="s">
        <v>6</v>
      </c>
      <c r="G1664" s="8">
        <f>tblSalaries6[[#This Row],[clean Salary (in local currency)]]*VLOOKUP(tblSalaries6[[#This Row],[Currency]],tblXrate[],2,FALSE)</f>
        <v>45000</v>
      </c>
      <c r="H1664" t="s">
        <v>1834</v>
      </c>
      <c r="I1664" t="s">
        <v>20</v>
      </c>
      <c r="J1664" t="s">
        <v>15</v>
      </c>
      <c r="K1664" t="str">
        <f>VLOOKUP(tblSalaries6[[#This Row],[Where do you work]],tblCountries[[Actual]:[Mapping]],2,FALSE)</f>
        <v>USA</v>
      </c>
      <c r="L1664" t="s">
        <v>18</v>
      </c>
      <c r="M1664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3 and 5</v>
      </c>
      <c r="N1664">
        <v>4</v>
      </c>
    </row>
    <row r="1665" spans="2:14" ht="15" customHeight="1">
      <c r="B1665" t="s">
        <v>3669</v>
      </c>
      <c r="C1665" s="1">
        <v>41066.044849537036</v>
      </c>
      <c r="D1665" s="4" t="s">
        <v>1835</v>
      </c>
      <c r="E1665">
        <v>400000</v>
      </c>
      <c r="F1665" t="s">
        <v>40</v>
      </c>
      <c r="G1665" s="8">
        <f>tblSalaries6[[#This Row],[clean Salary (in local currency)]]*VLOOKUP(tblSalaries6[[#This Row],[Currency]],tblXrate[],2,FALSE)</f>
        <v>7123.1666749770275</v>
      </c>
      <c r="H1665" t="s">
        <v>20</v>
      </c>
      <c r="I1665" t="s">
        <v>20</v>
      </c>
      <c r="J1665" t="s">
        <v>8</v>
      </c>
      <c r="K1665" t="str">
        <f>VLOOKUP(tblSalaries6[[#This Row],[Where do you work]],tblCountries[[Actual]:[Mapping]],2,FALSE)</f>
        <v>India</v>
      </c>
      <c r="L1665" t="s">
        <v>9</v>
      </c>
      <c r="M1665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3 and 5</v>
      </c>
      <c r="N1665">
        <v>4</v>
      </c>
    </row>
    <row r="1666" spans="2:14" ht="15" customHeight="1">
      <c r="B1666" t="s">
        <v>3670</v>
      </c>
      <c r="C1666" s="1">
        <v>41066.060370370367</v>
      </c>
      <c r="D1666" s="4" t="s">
        <v>1836</v>
      </c>
      <c r="E1666">
        <v>38920</v>
      </c>
      <c r="F1666" t="s">
        <v>22</v>
      </c>
      <c r="G1666" s="8">
        <f>tblSalaries6[[#This Row],[clean Salary (in local currency)]]*VLOOKUP(tblSalaries6[[#This Row],[Currency]],tblXrate[],2,FALSE)</f>
        <v>49443.946165553374</v>
      </c>
      <c r="H1666" t="s">
        <v>1837</v>
      </c>
      <c r="I1666" t="s">
        <v>20</v>
      </c>
      <c r="J1666" t="s">
        <v>59</v>
      </c>
      <c r="K1666" t="str">
        <f>VLOOKUP(tblSalaries6[[#This Row],[Where do you work]],tblCountries[[Actual]:[Mapping]],2,FALSE)</f>
        <v>Belgium</v>
      </c>
      <c r="L1666" t="s">
        <v>9</v>
      </c>
      <c r="M1666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Less than 3</v>
      </c>
      <c r="N1666">
        <v>1.5</v>
      </c>
    </row>
    <row r="1667" spans="2:14" ht="15" customHeight="1">
      <c r="B1667" t="s">
        <v>3671</v>
      </c>
      <c r="C1667" s="1">
        <v>41066.070601851854</v>
      </c>
      <c r="D1667" s="4" t="s">
        <v>1838</v>
      </c>
      <c r="E1667">
        <v>45000</v>
      </c>
      <c r="F1667" t="s">
        <v>6</v>
      </c>
      <c r="G1667" s="8">
        <f>tblSalaries6[[#This Row],[clean Salary (in local currency)]]*VLOOKUP(tblSalaries6[[#This Row],[Currency]],tblXrate[],2,FALSE)</f>
        <v>45000</v>
      </c>
      <c r="H1667" t="s">
        <v>29</v>
      </c>
      <c r="I1667" t="s">
        <v>4001</v>
      </c>
      <c r="J1667" t="s">
        <v>166</v>
      </c>
      <c r="K1667" t="str">
        <f>VLOOKUP(tblSalaries6[[#This Row],[Where do you work]],tblCountries[[Actual]:[Mapping]],2,FALSE)</f>
        <v>Mexico</v>
      </c>
      <c r="L1667" t="s">
        <v>9</v>
      </c>
      <c r="M1667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5 and 10</v>
      </c>
      <c r="N1667">
        <v>5</v>
      </c>
    </row>
    <row r="1668" spans="2:14" ht="15" customHeight="1">
      <c r="B1668" t="s">
        <v>3672</v>
      </c>
      <c r="C1668" s="1">
        <v>41066.091643518521</v>
      </c>
      <c r="D1668" s="4" t="s">
        <v>1839</v>
      </c>
      <c r="E1668">
        <v>60000</v>
      </c>
      <c r="F1668" t="s">
        <v>6</v>
      </c>
      <c r="G1668" s="8">
        <f>tblSalaries6[[#This Row],[clean Salary (in local currency)]]*VLOOKUP(tblSalaries6[[#This Row],[Currency]],tblXrate[],2,FALSE)</f>
        <v>60000</v>
      </c>
      <c r="H1668" t="s">
        <v>20</v>
      </c>
      <c r="I1668" t="s">
        <v>20</v>
      </c>
      <c r="J1668" t="s">
        <v>15</v>
      </c>
      <c r="K1668" t="str">
        <f>VLOOKUP(tblSalaries6[[#This Row],[Where do you work]],tblCountries[[Actual]:[Mapping]],2,FALSE)</f>
        <v>USA</v>
      </c>
      <c r="L1668" t="s">
        <v>13</v>
      </c>
      <c r="M1668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Less than 3</v>
      </c>
      <c r="N1668">
        <v>1</v>
      </c>
    </row>
    <row r="1669" spans="2:14" ht="15" customHeight="1">
      <c r="B1669" t="s">
        <v>3673</v>
      </c>
      <c r="C1669" s="1">
        <v>41066.095300925925</v>
      </c>
      <c r="D1669" s="4">
        <v>65000</v>
      </c>
      <c r="E1669">
        <v>65000</v>
      </c>
      <c r="F1669" t="s">
        <v>6</v>
      </c>
      <c r="G1669" s="8">
        <f>tblSalaries6[[#This Row],[clean Salary (in local currency)]]*VLOOKUP(tblSalaries6[[#This Row],[Currency]],tblXrate[],2,FALSE)</f>
        <v>65000</v>
      </c>
      <c r="H1669" t="s">
        <v>1840</v>
      </c>
      <c r="I1669" t="s">
        <v>20</v>
      </c>
      <c r="J1669" t="s">
        <v>15</v>
      </c>
      <c r="K1669" t="str">
        <f>VLOOKUP(tblSalaries6[[#This Row],[Where do you work]],tblCountries[[Actual]:[Mapping]],2,FALSE)</f>
        <v>USA</v>
      </c>
      <c r="L1669" t="s">
        <v>13</v>
      </c>
      <c r="M1669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3 and 5</v>
      </c>
      <c r="N1669">
        <v>4</v>
      </c>
    </row>
    <row r="1670" spans="2:14" ht="15" customHeight="1">
      <c r="B1670" t="s">
        <v>3674</v>
      </c>
      <c r="C1670" s="1">
        <v>41066.135370370372</v>
      </c>
      <c r="D1670" s="4">
        <v>73000</v>
      </c>
      <c r="E1670">
        <v>73000</v>
      </c>
      <c r="F1670" t="s">
        <v>6</v>
      </c>
      <c r="G1670" s="8">
        <f>tblSalaries6[[#This Row],[clean Salary (in local currency)]]*VLOOKUP(tblSalaries6[[#This Row],[Currency]],tblXrate[],2,FALSE)</f>
        <v>73000</v>
      </c>
      <c r="H1670" t="s">
        <v>1841</v>
      </c>
      <c r="I1670" t="s">
        <v>52</v>
      </c>
      <c r="J1670" t="s">
        <v>15</v>
      </c>
      <c r="K1670" t="str">
        <f>VLOOKUP(tblSalaries6[[#This Row],[Where do you work]],tblCountries[[Actual]:[Mapping]],2,FALSE)</f>
        <v>USA</v>
      </c>
      <c r="L1670" t="s">
        <v>18</v>
      </c>
      <c r="M1670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5 and 10</v>
      </c>
      <c r="N1670">
        <v>6</v>
      </c>
    </row>
    <row r="1671" spans="2:14" ht="15" customHeight="1">
      <c r="B1671" t="s">
        <v>3675</v>
      </c>
      <c r="C1671" s="1">
        <v>41066.167268518519</v>
      </c>
      <c r="D1671" s="4">
        <v>54000</v>
      </c>
      <c r="E1671">
        <v>54000</v>
      </c>
      <c r="F1671" t="s">
        <v>6</v>
      </c>
      <c r="G1671" s="8">
        <f>tblSalaries6[[#This Row],[clean Salary (in local currency)]]*VLOOKUP(tblSalaries6[[#This Row],[Currency]],tblXrate[],2,FALSE)</f>
        <v>54000</v>
      </c>
      <c r="H1671" t="s">
        <v>309</v>
      </c>
      <c r="I1671" t="s">
        <v>20</v>
      </c>
      <c r="J1671" t="s">
        <v>15</v>
      </c>
      <c r="K1671" t="str">
        <f>VLOOKUP(tblSalaries6[[#This Row],[Where do you work]],tblCountries[[Actual]:[Mapping]],2,FALSE)</f>
        <v>USA</v>
      </c>
      <c r="L1671" t="s">
        <v>13</v>
      </c>
      <c r="M1671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5 and 10</v>
      </c>
      <c r="N1671">
        <v>6</v>
      </c>
    </row>
    <row r="1672" spans="2:14" ht="15" customHeight="1">
      <c r="B1672" t="s">
        <v>3676</v>
      </c>
      <c r="C1672" s="1">
        <v>41066.245127314818</v>
      </c>
      <c r="D1672" s="4">
        <v>81000</v>
      </c>
      <c r="E1672">
        <v>81000</v>
      </c>
      <c r="F1672" t="s">
        <v>6</v>
      </c>
      <c r="G1672" s="8">
        <f>tblSalaries6[[#This Row],[clean Salary (in local currency)]]*VLOOKUP(tblSalaries6[[#This Row],[Currency]],tblXrate[],2,FALSE)</f>
        <v>81000</v>
      </c>
      <c r="H1672" t="s">
        <v>1842</v>
      </c>
      <c r="I1672" t="s">
        <v>20</v>
      </c>
      <c r="J1672" t="s">
        <v>15</v>
      </c>
      <c r="K1672" t="str">
        <f>VLOOKUP(tblSalaries6[[#This Row],[Where do you work]],tblCountries[[Actual]:[Mapping]],2,FALSE)</f>
        <v>USA</v>
      </c>
      <c r="L1672" t="s">
        <v>9</v>
      </c>
      <c r="M1672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5 and 10</v>
      </c>
      <c r="N1672">
        <v>6</v>
      </c>
    </row>
    <row r="1673" spans="2:14" ht="15" customHeight="1">
      <c r="B1673" t="s">
        <v>3677</v>
      </c>
      <c r="C1673" s="1">
        <v>41066.311666666668</v>
      </c>
      <c r="D1673" s="4">
        <v>10000</v>
      </c>
      <c r="E1673">
        <v>10000</v>
      </c>
      <c r="F1673" t="s">
        <v>6</v>
      </c>
      <c r="G1673" s="8">
        <f>tblSalaries6[[#This Row],[clean Salary (in local currency)]]*VLOOKUP(tblSalaries6[[#This Row],[Currency]],tblXrate[],2,FALSE)</f>
        <v>10000</v>
      </c>
      <c r="H1673" t="s">
        <v>1843</v>
      </c>
      <c r="I1673" t="s">
        <v>20</v>
      </c>
      <c r="J1673" t="s">
        <v>15</v>
      </c>
      <c r="K1673" t="str">
        <f>VLOOKUP(tblSalaries6[[#This Row],[Where do you work]],tblCountries[[Actual]:[Mapping]],2,FALSE)</f>
        <v>USA</v>
      </c>
      <c r="L1673" t="s">
        <v>9</v>
      </c>
      <c r="M1673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Less than 3</v>
      </c>
      <c r="N1673">
        <v>2</v>
      </c>
    </row>
    <row r="1674" spans="2:14" ht="15" customHeight="1">
      <c r="B1674" t="s">
        <v>3678</v>
      </c>
      <c r="C1674" s="1">
        <v>41066.351342592592</v>
      </c>
      <c r="D1674" s="4">
        <v>42000</v>
      </c>
      <c r="E1674">
        <v>42000</v>
      </c>
      <c r="F1674" t="s">
        <v>6</v>
      </c>
      <c r="G1674" s="8">
        <f>tblSalaries6[[#This Row],[clean Salary (in local currency)]]*VLOOKUP(tblSalaries6[[#This Row],[Currency]],tblXrate[],2,FALSE)</f>
        <v>42000</v>
      </c>
      <c r="H1674" t="s">
        <v>1369</v>
      </c>
      <c r="I1674" t="s">
        <v>310</v>
      </c>
      <c r="J1674" t="s">
        <v>15</v>
      </c>
      <c r="K1674" t="str">
        <f>VLOOKUP(tblSalaries6[[#This Row],[Where do you work]],tblCountries[[Actual]:[Mapping]],2,FALSE)</f>
        <v>USA</v>
      </c>
      <c r="L1674" t="s">
        <v>9</v>
      </c>
      <c r="M1674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Less than 3</v>
      </c>
      <c r="N1674">
        <v>1</v>
      </c>
    </row>
    <row r="1675" spans="2:14" ht="15" customHeight="1">
      <c r="B1675" t="s">
        <v>3679</v>
      </c>
      <c r="C1675" s="1">
        <v>41066.39707175926</v>
      </c>
      <c r="D1675" s="4">
        <v>80000</v>
      </c>
      <c r="E1675">
        <v>80000</v>
      </c>
      <c r="F1675" t="s">
        <v>82</v>
      </c>
      <c r="G1675" s="8">
        <f>tblSalaries6[[#This Row],[clean Salary (in local currency)]]*VLOOKUP(tblSalaries6[[#This Row],[Currency]],tblXrate[],2,FALSE)</f>
        <v>81592.772512210868</v>
      </c>
      <c r="H1675" t="s">
        <v>1844</v>
      </c>
      <c r="I1675" t="s">
        <v>67</v>
      </c>
      <c r="J1675" t="s">
        <v>84</v>
      </c>
      <c r="K1675" t="str">
        <f>VLOOKUP(tblSalaries6[[#This Row],[Where do you work]],tblCountries[[Actual]:[Mapping]],2,FALSE)</f>
        <v>Australia</v>
      </c>
      <c r="L1675" t="s">
        <v>9</v>
      </c>
      <c r="M1675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5 and 10</v>
      </c>
      <c r="N1675">
        <v>5</v>
      </c>
    </row>
    <row r="1676" spans="2:14" ht="15" customHeight="1">
      <c r="B1676" t="s">
        <v>3680</v>
      </c>
      <c r="C1676" s="1">
        <v>41066.473009259258</v>
      </c>
      <c r="D1676" s="4">
        <v>36000</v>
      </c>
      <c r="E1676">
        <v>36000</v>
      </c>
      <c r="F1676" t="s">
        <v>86</v>
      </c>
      <c r="G1676" s="8">
        <f>tblSalaries6[[#This Row],[clean Salary (in local currency)]]*VLOOKUP(tblSalaries6[[#This Row],[Currency]],tblXrate[],2,FALSE)</f>
        <v>35401.014829091764</v>
      </c>
      <c r="H1676" t="s">
        <v>1845</v>
      </c>
      <c r="I1676" t="s">
        <v>20</v>
      </c>
      <c r="J1676" t="s">
        <v>88</v>
      </c>
      <c r="K1676" t="str">
        <f>VLOOKUP(tblSalaries6[[#This Row],[Where do you work]],tblCountries[[Actual]:[Mapping]],2,FALSE)</f>
        <v>Canada</v>
      </c>
      <c r="L1676" t="s">
        <v>13</v>
      </c>
      <c r="M1676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Less than 3</v>
      </c>
      <c r="N1676">
        <v>2</v>
      </c>
    </row>
    <row r="1677" spans="2:14" ht="15" customHeight="1">
      <c r="B1677" t="s">
        <v>3681</v>
      </c>
      <c r="C1677" s="1">
        <v>41066.66920138889</v>
      </c>
      <c r="D1677" s="4">
        <v>500000</v>
      </c>
      <c r="E1677">
        <v>500000</v>
      </c>
      <c r="F1677" t="s">
        <v>40</v>
      </c>
      <c r="G1677" s="8">
        <f>tblSalaries6[[#This Row],[clean Salary (in local currency)]]*VLOOKUP(tblSalaries6[[#This Row],[Currency]],tblXrate[],2,FALSE)</f>
        <v>8903.9583437212841</v>
      </c>
      <c r="H1677" t="s">
        <v>243</v>
      </c>
      <c r="I1677" t="s">
        <v>20</v>
      </c>
      <c r="J1677" t="s">
        <v>8</v>
      </c>
      <c r="K1677" t="str">
        <f>VLOOKUP(tblSalaries6[[#This Row],[Where do you work]],tblCountries[[Actual]:[Mapping]],2,FALSE)</f>
        <v>India</v>
      </c>
      <c r="L1677" t="s">
        <v>9</v>
      </c>
      <c r="M1677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3 and 5</v>
      </c>
      <c r="N1677">
        <v>4</v>
      </c>
    </row>
    <row r="1678" spans="2:14" ht="15" customHeight="1">
      <c r="B1678" t="s">
        <v>3682</v>
      </c>
      <c r="C1678" s="1">
        <v>41066.737280092595</v>
      </c>
      <c r="D1678" s="4">
        <v>600000</v>
      </c>
      <c r="E1678">
        <v>600000</v>
      </c>
      <c r="F1678" t="s">
        <v>40</v>
      </c>
      <c r="G1678" s="8">
        <f>tblSalaries6[[#This Row],[clean Salary (in local currency)]]*VLOOKUP(tblSalaries6[[#This Row],[Currency]],tblXrate[],2,FALSE)</f>
        <v>10684.750012465542</v>
      </c>
      <c r="H1678" t="s">
        <v>1112</v>
      </c>
      <c r="I1678" t="s">
        <v>20</v>
      </c>
      <c r="J1678" t="s">
        <v>8</v>
      </c>
      <c r="K1678" t="str">
        <f>VLOOKUP(tblSalaries6[[#This Row],[Where do you work]],tblCountries[[Actual]:[Mapping]],2,FALSE)</f>
        <v>India</v>
      </c>
      <c r="L1678" t="s">
        <v>13</v>
      </c>
      <c r="M1678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5 and 10</v>
      </c>
      <c r="N1678">
        <v>5</v>
      </c>
    </row>
    <row r="1679" spans="2:14" ht="15" customHeight="1">
      <c r="B1679" t="s">
        <v>3683</v>
      </c>
      <c r="C1679" s="1">
        <v>41066.786145833335</v>
      </c>
      <c r="D1679" s="4">
        <v>700</v>
      </c>
      <c r="E1679">
        <v>8400</v>
      </c>
      <c r="F1679" t="s">
        <v>6</v>
      </c>
      <c r="G1679" s="8">
        <f>tblSalaries6[[#This Row],[clean Salary (in local currency)]]*VLOOKUP(tblSalaries6[[#This Row],[Currency]],tblXrate[],2,FALSE)</f>
        <v>8400</v>
      </c>
      <c r="H1679" t="s">
        <v>1846</v>
      </c>
      <c r="I1679" t="s">
        <v>20</v>
      </c>
      <c r="J1679" t="s">
        <v>997</v>
      </c>
      <c r="K1679" t="str">
        <f>VLOOKUP(tblSalaries6[[#This Row],[Where do you work]],tblCountries[[Actual]:[Mapping]],2,FALSE)</f>
        <v>Indonesia</v>
      </c>
      <c r="L1679" t="s">
        <v>9</v>
      </c>
      <c r="M1679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1679">
        <v>14</v>
      </c>
    </row>
    <row r="1680" spans="2:14" ht="15" customHeight="1">
      <c r="B1680" t="s">
        <v>3684</v>
      </c>
      <c r="C1680" s="1">
        <v>41066.818819444445</v>
      </c>
      <c r="D1680" s="4">
        <v>550000</v>
      </c>
      <c r="E1680">
        <v>550000</v>
      </c>
      <c r="F1680" t="s">
        <v>40</v>
      </c>
      <c r="G1680" s="8">
        <f>tblSalaries6[[#This Row],[clean Salary (in local currency)]]*VLOOKUP(tblSalaries6[[#This Row],[Currency]],tblXrate[],2,FALSE)</f>
        <v>9794.354178093412</v>
      </c>
      <c r="H1680" t="s">
        <v>1847</v>
      </c>
      <c r="I1680" t="s">
        <v>52</v>
      </c>
      <c r="J1680" t="s">
        <v>8</v>
      </c>
      <c r="K1680" t="str">
        <f>VLOOKUP(tblSalaries6[[#This Row],[Where do you work]],tblCountries[[Actual]:[Mapping]],2,FALSE)</f>
        <v>India</v>
      </c>
      <c r="L1680" t="s">
        <v>9</v>
      </c>
      <c r="M1680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1680">
        <v>13</v>
      </c>
    </row>
    <row r="1681" spans="2:14" ht="15" customHeight="1">
      <c r="B1681" t="s">
        <v>3685</v>
      </c>
      <c r="C1681" s="1">
        <v>41066.829733796294</v>
      </c>
      <c r="D1681" s="4">
        <v>1200</v>
      </c>
      <c r="E1681">
        <v>14400</v>
      </c>
      <c r="F1681" t="s">
        <v>6</v>
      </c>
      <c r="G1681" s="8">
        <f>tblSalaries6[[#This Row],[clean Salary (in local currency)]]*VLOOKUP(tblSalaries6[[#This Row],[Currency]],tblXrate[],2,FALSE)</f>
        <v>14400</v>
      </c>
      <c r="H1681" t="s">
        <v>279</v>
      </c>
      <c r="I1681" t="s">
        <v>279</v>
      </c>
      <c r="J1681" t="s">
        <v>8</v>
      </c>
      <c r="K1681" t="str">
        <f>VLOOKUP(tblSalaries6[[#This Row],[Where do you work]],tblCountries[[Actual]:[Mapping]],2,FALSE)</f>
        <v>India</v>
      </c>
      <c r="L1681" t="s">
        <v>25</v>
      </c>
      <c r="M1681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5 and 10</v>
      </c>
      <c r="N1681">
        <v>8</v>
      </c>
    </row>
    <row r="1682" spans="2:14" ht="15" customHeight="1">
      <c r="B1682" t="s">
        <v>3686</v>
      </c>
      <c r="C1682" s="1">
        <v>41066.838692129626</v>
      </c>
      <c r="D1682" s="4" t="s">
        <v>1848</v>
      </c>
      <c r="E1682">
        <v>150000</v>
      </c>
      <c r="F1682" t="s">
        <v>40</v>
      </c>
      <c r="G1682" s="8">
        <f>tblSalaries6[[#This Row],[clean Salary (in local currency)]]*VLOOKUP(tblSalaries6[[#This Row],[Currency]],tblXrate[],2,FALSE)</f>
        <v>2671.1875031163854</v>
      </c>
      <c r="H1682" t="s">
        <v>721</v>
      </c>
      <c r="I1682" t="s">
        <v>3999</v>
      </c>
      <c r="J1682" t="s">
        <v>8</v>
      </c>
      <c r="K1682" t="str">
        <f>VLOOKUP(tblSalaries6[[#This Row],[Where do you work]],tblCountries[[Actual]:[Mapping]],2,FALSE)</f>
        <v>India</v>
      </c>
      <c r="L1682" t="s">
        <v>13</v>
      </c>
      <c r="M1682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Less than 3</v>
      </c>
      <c r="N1682">
        <v>3</v>
      </c>
    </row>
    <row r="1683" spans="2:14" ht="15" customHeight="1">
      <c r="B1683" t="s">
        <v>3687</v>
      </c>
      <c r="C1683" s="1">
        <v>41066.862210648149</v>
      </c>
      <c r="D1683" s="4">
        <v>22000</v>
      </c>
      <c r="E1683">
        <v>22000</v>
      </c>
      <c r="F1683" t="s">
        <v>6</v>
      </c>
      <c r="G1683" s="8">
        <f>tblSalaries6[[#This Row],[clean Salary (in local currency)]]*VLOOKUP(tblSalaries6[[#This Row],[Currency]],tblXrate[],2,FALSE)</f>
        <v>22000</v>
      </c>
      <c r="H1683" t="s">
        <v>1849</v>
      </c>
      <c r="I1683" t="s">
        <v>52</v>
      </c>
      <c r="J1683" t="s">
        <v>8</v>
      </c>
      <c r="K1683" t="str">
        <f>VLOOKUP(tblSalaries6[[#This Row],[Where do you work]],tblCountries[[Actual]:[Mapping]],2,FALSE)</f>
        <v>India</v>
      </c>
      <c r="L1683" t="s">
        <v>13</v>
      </c>
      <c r="M1683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5 and 10</v>
      </c>
      <c r="N1683">
        <v>6</v>
      </c>
    </row>
    <row r="1684" spans="2:14" ht="15" customHeight="1">
      <c r="B1684" t="s">
        <v>3688</v>
      </c>
      <c r="C1684" s="1">
        <v>41066.888090277775</v>
      </c>
      <c r="D1684" s="4">
        <v>100000</v>
      </c>
      <c r="E1684">
        <v>100000</v>
      </c>
      <c r="F1684" t="s">
        <v>6</v>
      </c>
      <c r="G1684" s="8">
        <f>tblSalaries6[[#This Row],[clean Salary (in local currency)]]*VLOOKUP(tblSalaries6[[#This Row],[Currency]],tblXrate[],2,FALSE)</f>
        <v>100000</v>
      </c>
      <c r="H1684" t="s">
        <v>1850</v>
      </c>
      <c r="I1684" t="s">
        <v>20</v>
      </c>
      <c r="J1684" t="s">
        <v>65</v>
      </c>
      <c r="K1684" t="str">
        <f>VLOOKUP(tblSalaries6[[#This Row],[Where do you work]],tblCountries[[Actual]:[Mapping]],2,FALSE)</f>
        <v>Russia</v>
      </c>
      <c r="L1684" t="s">
        <v>13</v>
      </c>
      <c r="M1684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5 and 10</v>
      </c>
      <c r="N1684">
        <v>6</v>
      </c>
    </row>
    <row r="1685" spans="2:14" ht="15" customHeight="1">
      <c r="B1685" t="s">
        <v>3689</v>
      </c>
      <c r="C1685" s="1">
        <v>41066.889328703706</v>
      </c>
      <c r="D1685" s="4">
        <v>40000</v>
      </c>
      <c r="E1685">
        <v>40000</v>
      </c>
      <c r="F1685" t="s">
        <v>69</v>
      </c>
      <c r="G1685" s="8">
        <f>tblSalaries6[[#This Row],[clean Salary (in local currency)]]*VLOOKUP(tblSalaries6[[#This Row],[Currency]],tblXrate[],2,FALSE)</f>
        <v>63047.130882691366</v>
      </c>
      <c r="H1685" t="s">
        <v>204</v>
      </c>
      <c r="I1685" t="s">
        <v>52</v>
      </c>
      <c r="J1685" t="s">
        <v>71</v>
      </c>
      <c r="K1685" t="str">
        <f>VLOOKUP(tblSalaries6[[#This Row],[Where do you work]],tblCountries[[Actual]:[Mapping]],2,FALSE)</f>
        <v>UK</v>
      </c>
      <c r="L1685" t="s">
        <v>9</v>
      </c>
      <c r="M1685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1685">
        <v>15</v>
      </c>
    </row>
    <row r="1686" spans="2:14" ht="15" customHeight="1">
      <c r="B1686" t="s">
        <v>3690</v>
      </c>
      <c r="C1686" s="1">
        <v>41066.926701388889</v>
      </c>
      <c r="D1686" s="4" t="s">
        <v>1851</v>
      </c>
      <c r="E1686">
        <v>36000</v>
      </c>
      <c r="F1686" t="s">
        <v>69</v>
      </c>
      <c r="G1686" s="8">
        <f>tblSalaries6[[#This Row],[clean Salary (in local currency)]]*VLOOKUP(tblSalaries6[[#This Row],[Currency]],tblXrate[],2,FALSE)</f>
        <v>56742.417794422225</v>
      </c>
      <c r="H1686" t="s">
        <v>1852</v>
      </c>
      <c r="I1686" t="s">
        <v>52</v>
      </c>
      <c r="J1686" t="s">
        <v>71</v>
      </c>
      <c r="K1686" t="str">
        <f>VLOOKUP(tblSalaries6[[#This Row],[Where do you work]],tblCountries[[Actual]:[Mapping]],2,FALSE)</f>
        <v>UK</v>
      </c>
      <c r="L1686" t="s">
        <v>25</v>
      </c>
      <c r="M1686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1686">
        <v>25</v>
      </c>
    </row>
    <row r="1687" spans="2:14" ht="15" customHeight="1">
      <c r="B1687" t="s">
        <v>3691</v>
      </c>
      <c r="C1687" s="1">
        <v>41066.946018518516</v>
      </c>
      <c r="D1687" s="4">
        <v>25000</v>
      </c>
      <c r="E1687">
        <v>25000</v>
      </c>
      <c r="F1687" t="s">
        <v>6</v>
      </c>
      <c r="G1687" s="8">
        <f>tblSalaries6[[#This Row],[clean Salary (in local currency)]]*VLOOKUP(tblSalaries6[[#This Row],[Currency]],tblXrate[],2,FALSE)</f>
        <v>25000</v>
      </c>
      <c r="H1687" t="s">
        <v>1853</v>
      </c>
      <c r="I1687" t="s">
        <v>20</v>
      </c>
      <c r="J1687" t="s">
        <v>8</v>
      </c>
      <c r="K1687" t="str">
        <f>VLOOKUP(tblSalaries6[[#This Row],[Where do you work]],tblCountries[[Actual]:[Mapping]],2,FALSE)</f>
        <v>India</v>
      </c>
      <c r="L1687" t="s">
        <v>13</v>
      </c>
      <c r="M1687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5 and 10</v>
      </c>
      <c r="N1687">
        <v>8</v>
      </c>
    </row>
    <row r="1688" spans="2:14" ht="15" customHeight="1">
      <c r="B1688" t="s">
        <v>3692</v>
      </c>
      <c r="C1688" s="1">
        <v>41067.022499999999</v>
      </c>
      <c r="D1688" s="4" t="s">
        <v>1854</v>
      </c>
      <c r="E1688">
        <v>500000</v>
      </c>
      <c r="F1688" t="s">
        <v>40</v>
      </c>
      <c r="G1688" s="8">
        <f>tblSalaries6[[#This Row],[clean Salary (in local currency)]]*VLOOKUP(tblSalaries6[[#This Row],[Currency]],tblXrate[],2,FALSE)</f>
        <v>8903.9583437212841</v>
      </c>
      <c r="H1688" t="s">
        <v>207</v>
      </c>
      <c r="I1688" t="s">
        <v>20</v>
      </c>
      <c r="J1688" t="s">
        <v>8</v>
      </c>
      <c r="K1688" t="str">
        <f>VLOOKUP(tblSalaries6[[#This Row],[Where do you work]],tblCountries[[Actual]:[Mapping]],2,FALSE)</f>
        <v>India</v>
      </c>
      <c r="L1688" t="s">
        <v>9</v>
      </c>
      <c r="M1688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Less than 3</v>
      </c>
      <c r="N1688">
        <v>2</v>
      </c>
    </row>
    <row r="1689" spans="2:14" ht="15" customHeight="1">
      <c r="B1689" t="s">
        <v>3693</v>
      </c>
      <c r="C1689" s="1">
        <v>41067.265474537038</v>
      </c>
      <c r="D1689" s="4" t="s">
        <v>1855</v>
      </c>
      <c r="E1689">
        <v>27000</v>
      </c>
      <c r="F1689" t="s">
        <v>69</v>
      </c>
      <c r="G1689" s="8">
        <f>tblSalaries6[[#This Row],[clean Salary (in local currency)]]*VLOOKUP(tblSalaries6[[#This Row],[Currency]],tblXrate[],2,FALSE)</f>
        <v>42556.81334581667</v>
      </c>
      <c r="H1689" t="s">
        <v>1856</v>
      </c>
      <c r="I1689" t="s">
        <v>20</v>
      </c>
      <c r="J1689" t="s">
        <v>71</v>
      </c>
      <c r="K1689" t="str">
        <f>VLOOKUP(tblSalaries6[[#This Row],[Where do you work]],tblCountries[[Actual]:[Mapping]],2,FALSE)</f>
        <v>UK</v>
      </c>
      <c r="L1689" t="s">
        <v>9</v>
      </c>
      <c r="M1689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Less than 3</v>
      </c>
      <c r="N1689">
        <v>2</v>
      </c>
    </row>
    <row r="1690" spans="2:14" ht="15" customHeight="1">
      <c r="B1690" t="s">
        <v>3694</v>
      </c>
      <c r="C1690" s="1">
        <v>41067.358923611115</v>
      </c>
      <c r="D1690" s="4">
        <v>134000</v>
      </c>
      <c r="E1690">
        <v>134000</v>
      </c>
      <c r="F1690" t="s">
        <v>86</v>
      </c>
      <c r="G1690" s="8">
        <f>tblSalaries6[[#This Row],[clean Salary (in local currency)]]*VLOOKUP(tblSalaries6[[#This Row],[Currency]],tblXrate[],2,FALSE)</f>
        <v>131770.4440860638</v>
      </c>
      <c r="H1690" t="s">
        <v>1857</v>
      </c>
      <c r="I1690" t="s">
        <v>310</v>
      </c>
      <c r="J1690" t="s">
        <v>88</v>
      </c>
      <c r="K1690" t="str">
        <f>VLOOKUP(tblSalaries6[[#This Row],[Where do you work]],tblCountries[[Actual]:[Mapping]],2,FALSE)</f>
        <v>Canada</v>
      </c>
      <c r="L1690" t="s">
        <v>13</v>
      </c>
      <c r="M1690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1690">
        <v>20</v>
      </c>
    </row>
    <row r="1691" spans="2:14" ht="15" customHeight="1">
      <c r="B1691" t="s">
        <v>3695</v>
      </c>
      <c r="C1691" s="1">
        <v>41067.392881944441</v>
      </c>
      <c r="D1691" s="4">
        <v>70000</v>
      </c>
      <c r="E1691">
        <v>70000</v>
      </c>
      <c r="F1691" t="s">
        <v>86</v>
      </c>
      <c r="G1691" s="8">
        <f>tblSalaries6[[#This Row],[clean Salary (in local currency)]]*VLOOKUP(tblSalaries6[[#This Row],[Currency]],tblXrate[],2,FALSE)</f>
        <v>68835.306612122877</v>
      </c>
      <c r="H1691" t="s">
        <v>14</v>
      </c>
      <c r="I1691" t="s">
        <v>20</v>
      </c>
      <c r="J1691" t="s">
        <v>88</v>
      </c>
      <c r="K1691" t="str">
        <f>VLOOKUP(tblSalaries6[[#This Row],[Where do you work]],tblCountries[[Actual]:[Mapping]],2,FALSE)</f>
        <v>Canada</v>
      </c>
      <c r="L1691" t="s">
        <v>13</v>
      </c>
      <c r="M1691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Less than 3</v>
      </c>
      <c r="N1691">
        <v>2</v>
      </c>
    </row>
    <row r="1692" spans="2:14" ht="15" customHeight="1">
      <c r="B1692" t="s">
        <v>3696</v>
      </c>
      <c r="C1692" s="1">
        <v>41067.587939814817</v>
      </c>
      <c r="D1692" s="4" t="s">
        <v>1858</v>
      </c>
      <c r="E1692">
        <v>6000</v>
      </c>
      <c r="F1692" t="s">
        <v>6</v>
      </c>
      <c r="G1692" s="8">
        <f>tblSalaries6[[#This Row],[clean Salary (in local currency)]]*VLOOKUP(tblSalaries6[[#This Row],[Currency]],tblXrate[],2,FALSE)</f>
        <v>6000</v>
      </c>
      <c r="H1692" t="s">
        <v>1859</v>
      </c>
      <c r="I1692" t="s">
        <v>3999</v>
      </c>
      <c r="J1692" t="s">
        <v>1860</v>
      </c>
      <c r="K1692" t="str">
        <f>VLOOKUP(tblSalaries6[[#This Row],[Where do you work]],tblCountries[[Actual]:[Mapping]],2,FALSE)</f>
        <v>Armenia</v>
      </c>
      <c r="L1692" t="s">
        <v>13</v>
      </c>
      <c r="M1692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5 and 10</v>
      </c>
      <c r="N1692">
        <v>5</v>
      </c>
    </row>
    <row r="1693" spans="2:14" ht="15" customHeight="1">
      <c r="B1693" t="s">
        <v>3697</v>
      </c>
      <c r="C1693" s="1">
        <v>41067.638807870368</v>
      </c>
      <c r="D1693" s="4">
        <v>50000</v>
      </c>
      <c r="E1693">
        <v>50000</v>
      </c>
      <c r="F1693" t="s">
        <v>69</v>
      </c>
      <c r="G1693" s="8">
        <f>tblSalaries6[[#This Row],[clean Salary (in local currency)]]*VLOOKUP(tblSalaries6[[#This Row],[Currency]],tblXrate[],2,FALSE)</f>
        <v>78808.913603364199</v>
      </c>
      <c r="H1693" t="s">
        <v>200</v>
      </c>
      <c r="I1693" t="s">
        <v>20</v>
      </c>
      <c r="J1693" t="s">
        <v>71</v>
      </c>
      <c r="K1693" t="str">
        <f>VLOOKUP(tblSalaries6[[#This Row],[Where do you work]],tblCountries[[Actual]:[Mapping]],2,FALSE)</f>
        <v>UK</v>
      </c>
      <c r="L1693" t="s">
        <v>18</v>
      </c>
      <c r="M1693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Less than 3</v>
      </c>
      <c r="N1693">
        <v>2</v>
      </c>
    </row>
    <row r="1694" spans="2:14" ht="15" customHeight="1">
      <c r="B1694" t="s">
        <v>3698</v>
      </c>
      <c r="C1694" s="1">
        <v>41067.697928240741</v>
      </c>
      <c r="D1694" s="4">
        <v>421000</v>
      </c>
      <c r="E1694">
        <v>421000</v>
      </c>
      <c r="F1694" t="s">
        <v>40</v>
      </c>
      <c r="G1694" s="8">
        <f>tblSalaries6[[#This Row],[clean Salary (in local currency)]]*VLOOKUP(tblSalaries6[[#This Row],[Currency]],tblXrate[],2,FALSE)</f>
        <v>7497.1329254133216</v>
      </c>
      <c r="H1694" t="s">
        <v>1861</v>
      </c>
      <c r="I1694" t="s">
        <v>20</v>
      </c>
      <c r="J1694" t="s">
        <v>8</v>
      </c>
      <c r="K1694" t="str">
        <f>VLOOKUP(tblSalaries6[[#This Row],[Where do you work]],tblCountries[[Actual]:[Mapping]],2,FALSE)</f>
        <v>India</v>
      </c>
      <c r="L1694" t="s">
        <v>9</v>
      </c>
      <c r="M1694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3 and 5</v>
      </c>
      <c r="N1694">
        <v>4</v>
      </c>
    </row>
    <row r="1695" spans="2:14" ht="15" customHeight="1">
      <c r="B1695" t="s">
        <v>3699</v>
      </c>
      <c r="C1695" s="1">
        <v>41067.704097222224</v>
      </c>
      <c r="D1695" s="4">
        <v>10000</v>
      </c>
      <c r="E1695">
        <v>10000</v>
      </c>
      <c r="F1695" t="s">
        <v>6</v>
      </c>
      <c r="G1695" s="8">
        <f>tblSalaries6[[#This Row],[clean Salary (in local currency)]]*VLOOKUP(tblSalaries6[[#This Row],[Currency]],tblXrate[],2,FALSE)</f>
        <v>10000</v>
      </c>
      <c r="H1695" t="s">
        <v>1862</v>
      </c>
      <c r="I1695" t="s">
        <v>52</v>
      </c>
      <c r="J1695" t="s">
        <v>8</v>
      </c>
      <c r="K1695" t="str">
        <f>VLOOKUP(tblSalaries6[[#This Row],[Where do you work]],tblCountries[[Actual]:[Mapping]],2,FALSE)</f>
        <v>India</v>
      </c>
      <c r="L1695" t="s">
        <v>9</v>
      </c>
      <c r="M1695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1695">
        <v>11</v>
      </c>
    </row>
    <row r="1696" spans="2:14" ht="15" customHeight="1">
      <c r="B1696" t="s">
        <v>3700</v>
      </c>
      <c r="C1696" s="1">
        <v>41067.714791666665</v>
      </c>
      <c r="D1696" s="4">
        <v>360000</v>
      </c>
      <c r="E1696">
        <v>360000</v>
      </c>
      <c r="F1696" t="s">
        <v>40</v>
      </c>
      <c r="G1696" s="8">
        <f>tblSalaries6[[#This Row],[clean Salary (in local currency)]]*VLOOKUP(tblSalaries6[[#This Row],[Currency]],tblXrate[],2,FALSE)</f>
        <v>6410.8500074793246</v>
      </c>
      <c r="H1696" t="s">
        <v>1863</v>
      </c>
      <c r="I1696" t="s">
        <v>356</v>
      </c>
      <c r="J1696" t="s">
        <v>8</v>
      </c>
      <c r="K1696" t="str">
        <f>VLOOKUP(tblSalaries6[[#This Row],[Where do you work]],tblCountries[[Actual]:[Mapping]],2,FALSE)</f>
        <v>India</v>
      </c>
      <c r="L1696" t="s">
        <v>25</v>
      </c>
      <c r="M1696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Less than 3</v>
      </c>
      <c r="N1696">
        <v>2</v>
      </c>
    </row>
    <row r="1697" spans="2:14" ht="15" customHeight="1">
      <c r="B1697" t="s">
        <v>3701</v>
      </c>
      <c r="C1697" s="1">
        <v>41067.717847222222</v>
      </c>
      <c r="D1697" s="4">
        <v>40000</v>
      </c>
      <c r="E1697">
        <v>40000</v>
      </c>
      <c r="F1697" t="s">
        <v>69</v>
      </c>
      <c r="G1697" s="8">
        <f>tblSalaries6[[#This Row],[clean Salary (in local currency)]]*VLOOKUP(tblSalaries6[[#This Row],[Currency]],tblXrate[],2,FALSE)</f>
        <v>63047.130882691366</v>
      </c>
      <c r="H1697" t="s">
        <v>20</v>
      </c>
      <c r="I1697" t="s">
        <v>20</v>
      </c>
      <c r="J1697" t="s">
        <v>71</v>
      </c>
      <c r="K1697" t="str">
        <f>VLOOKUP(tblSalaries6[[#This Row],[Where do you work]],tblCountries[[Actual]:[Mapping]],2,FALSE)</f>
        <v>UK</v>
      </c>
      <c r="L1697" t="s">
        <v>9</v>
      </c>
      <c r="M1697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5 and 10</v>
      </c>
      <c r="N1697">
        <v>5</v>
      </c>
    </row>
    <row r="1698" spans="2:14" ht="15" customHeight="1">
      <c r="B1698" t="s">
        <v>3702</v>
      </c>
      <c r="C1698" s="1">
        <v>41067.840752314813</v>
      </c>
      <c r="D1698" s="4">
        <v>60000</v>
      </c>
      <c r="E1698">
        <v>60000</v>
      </c>
      <c r="F1698" t="s">
        <v>82</v>
      </c>
      <c r="G1698" s="8">
        <f>tblSalaries6[[#This Row],[clean Salary (in local currency)]]*VLOOKUP(tblSalaries6[[#This Row],[Currency]],tblXrate[],2,FALSE)</f>
        <v>61194.579384158147</v>
      </c>
      <c r="H1698" t="s">
        <v>42</v>
      </c>
      <c r="I1698" t="s">
        <v>20</v>
      </c>
      <c r="J1698" t="s">
        <v>84</v>
      </c>
      <c r="K1698" t="str">
        <f>VLOOKUP(tblSalaries6[[#This Row],[Where do you work]],tblCountries[[Actual]:[Mapping]],2,FALSE)</f>
        <v>Australia</v>
      </c>
      <c r="L1698" t="s">
        <v>18</v>
      </c>
      <c r="M1698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Less than 3</v>
      </c>
      <c r="N1698">
        <v>3</v>
      </c>
    </row>
    <row r="1699" spans="2:14" ht="15" customHeight="1">
      <c r="B1699" t="s">
        <v>3703</v>
      </c>
      <c r="C1699" s="1">
        <v>41067.866712962961</v>
      </c>
      <c r="D1699" s="4" t="s">
        <v>1864</v>
      </c>
      <c r="E1699">
        <v>73000</v>
      </c>
      <c r="F1699" t="s">
        <v>69</v>
      </c>
      <c r="G1699" s="8">
        <f>tblSalaries6[[#This Row],[clean Salary (in local currency)]]*VLOOKUP(tblSalaries6[[#This Row],[Currency]],tblXrate[],2,FALSE)</f>
        <v>115061.01386091174</v>
      </c>
      <c r="H1699" t="s">
        <v>181</v>
      </c>
      <c r="I1699" t="s">
        <v>488</v>
      </c>
      <c r="J1699" t="s">
        <v>71</v>
      </c>
      <c r="K1699" t="str">
        <f>VLOOKUP(tblSalaries6[[#This Row],[Where do you work]],tblCountries[[Actual]:[Mapping]],2,FALSE)</f>
        <v>UK</v>
      </c>
      <c r="L1699" t="s">
        <v>9</v>
      </c>
      <c r="M1699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5 and 10</v>
      </c>
      <c r="N1699">
        <v>8</v>
      </c>
    </row>
    <row r="1700" spans="2:14" ht="15" customHeight="1">
      <c r="B1700" t="s">
        <v>3704</v>
      </c>
      <c r="C1700" s="1">
        <v>41067.981516203705</v>
      </c>
      <c r="D1700" s="4">
        <v>45000</v>
      </c>
      <c r="E1700">
        <v>45000</v>
      </c>
      <c r="F1700" t="s">
        <v>6</v>
      </c>
      <c r="G1700" s="8">
        <f>tblSalaries6[[#This Row],[clean Salary (in local currency)]]*VLOOKUP(tblSalaries6[[#This Row],[Currency]],tblXrate[],2,FALSE)</f>
        <v>45000</v>
      </c>
      <c r="H1700" t="s">
        <v>1865</v>
      </c>
      <c r="I1700" t="s">
        <v>20</v>
      </c>
      <c r="J1700" t="s">
        <v>15</v>
      </c>
      <c r="K1700" t="str">
        <f>VLOOKUP(tblSalaries6[[#This Row],[Where do you work]],tblCountries[[Actual]:[Mapping]],2,FALSE)</f>
        <v>USA</v>
      </c>
      <c r="L1700" t="s">
        <v>13</v>
      </c>
      <c r="M1700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Less than 3</v>
      </c>
      <c r="N1700">
        <v>2</v>
      </c>
    </row>
    <row r="1701" spans="2:14" ht="15" customHeight="1">
      <c r="B1701" t="s">
        <v>3705</v>
      </c>
      <c r="C1701" s="1">
        <v>41067.992002314815</v>
      </c>
      <c r="D1701" s="4">
        <v>36000</v>
      </c>
      <c r="E1701">
        <v>36000</v>
      </c>
      <c r="F1701" t="s">
        <v>6</v>
      </c>
      <c r="G1701" s="8">
        <f>tblSalaries6[[#This Row],[clean Salary (in local currency)]]*VLOOKUP(tblSalaries6[[#This Row],[Currency]],tblXrate[],2,FALSE)</f>
        <v>36000</v>
      </c>
      <c r="H1701" t="s">
        <v>569</v>
      </c>
      <c r="I1701" t="s">
        <v>20</v>
      </c>
      <c r="J1701" t="s">
        <v>15</v>
      </c>
      <c r="K1701" t="str">
        <f>VLOOKUP(tblSalaries6[[#This Row],[Where do you work]],tblCountries[[Actual]:[Mapping]],2,FALSE)</f>
        <v>USA</v>
      </c>
      <c r="L1701" t="s">
        <v>9</v>
      </c>
      <c r="M1701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3 and 5</v>
      </c>
      <c r="N1701">
        <v>4</v>
      </c>
    </row>
    <row r="1702" spans="2:14" ht="15" customHeight="1">
      <c r="B1702" t="s">
        <v>3706</v>
      </c>
      <c r="C1702" s="1">
        <v>41068.001261574071</v>
      </c>
      <c r="D1702" s="4">
        <v>68000</v>
      </c>
      <c r="E1702">
        <v>68000</v>
      </c>
      <c r="F1702" t="s">
        <v>6</v>
      </c>
      <c r="G1702" s="8">
        <f>tblSalaries6[[#This Row],[clean Salary (in local currency)]]*VLOOKUP(tblSalaries6[[#This Row],[Currency]],tblXrate[],2,FALSE)</f>
        <v>68000</v>
      </c>
      <c r="H1702" t="s">
        <v>1866</v>
      </c>
      <c r="I1702" t="s">
        <v>20</v>
      </c>
      <c r="J1702" t="s">
        <v>15</v>
      </c>
      <c r="K1702" t="str">
        <f>VLOOKUP(tblSalaries6[[#This Row],[Where do you work]],tblCountries[[Actual]:[Mapping]],2,FALSE)</f>
        <v>USA</v>
      </c>
      <c r="L1702" t="s">
        <v>9</v>
      </c>
      <c r="M1702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Less than 3</v>
      </c>
      <c r="N1702">
        <v>2.5</v>
      </c>
    </row>
    <row r="1703" spans="2:14" ht="15" customHeight="1">
      <c r="B1703" t="s">
        <v>3707</v>
      </c>
      <c r="C1703" s="1">
        <v>41068.014849537038</v>
      </c>
      <c r="D1703" s="4">
        <v>75000</v>
      </c>
      <c r="E1703">
        <v>75000</v>
      </c>
      <c r="F1703" t="s">
        <v>6</v>
      </c>
      <c r="G1703" s="8">
        <f>tblSalaries6[[#This Row],[clean Salary (in local currency)]]*VLOOKUP(tblSalaries6[[#This Row],[Currency]],tblXrate[],2,FALSE)</f>
        <v>75000</v>
      </c>
      <c r="H1703" t="s">
        <v>424</v>
      </c>
      <c r="I1703" t="s">
        <v>20</v>
      </c>
      <c r="J1703" t="s">
        <v>15</v>
      </c>
      <c r="K1703" t="str">
        <f>VLOOKUP(tblSalaries6[[#This Row],[Where do you work]],tblCountries[[Actual]:[Mapping]],2,FALSE)</f>
        <v>USA</v>
      </c>
      <c r="L1703" t="s">
        <v>13</v>
      </c>
      <c r="M1703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5 and 10</v>
      </c>
      <c r="N1703">
        <v>5</v>
      </c>
    </row>
    <row r="1704" spans="2:14" ht="15" customHeight="1">
      <c r="B1704" t="s">
        <v>3708</v>
      </c>
      <c r="C1704" s="1">
        <v>41068.102233796293</v>
      </c>
      <c r="D1704" s="4">
        <v>88000</v>
      </c>
      <c r="E1704">
        <v>88000</v>
      </c>
      <c r="F1704" t="s">
        <v>6</v>
      </c>
      <c r="G1704" s="8">
        <f>tblSalaries6[[#This Row],[clean Salary (in local currency)]]*VLOOKUP(tblSalaries6[[#This Row],[Currency]],tblXrate[],2,FALSE)</f>
        <v>88000</v>
      </c>
      <c r="H1704" t="s">
        <v>1867</v>
      </c>
      <c r="I1704" t="s">
        <v>20</v>
      </c>
      <c r="J1704" t="s">
        <v>15</v>
      </c>
      <c r="K1704" t="str">
        <f>VLOOKUP(tblSalaries6[[#This Row],[Where do you work]],tblCountries[[Actual]:[Mapping]],2,FALSE)</f>
        <v>USA</v>
      </c>
      <c r="L1704" t="s">
        <v>13</v>
      </c>
      <c r="M1704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1704">
        <v>10</v>
      </c>
    </row>
    <row r="1705" spans="2:14" ht="15" customHeight="1">
      <c r="B1705" t="s">
        <v>3709</v>
      </c>
      <c r="C1705" s="1">
        <v>41068.103298611109</v>
      </c>
      <c r="D1705" s="4" t="s">
        <v>1868</v>
      </c>
      <c r="E1705">
        <v>258000</v>
      </c>
      <c r="F1705" t="s">
        <v>40</v>
      </c>
      <c r="G1705" s="8">
        <f>tblSalaries6[[#This Row],[clean Salary (in local currency)]]*VLOOKUP(tblSalaries6[[#This Row],[Currency]],tblXrate[],2,FALSE)</f>
        <v>4594.4425053601826</v>
      </c>
      <c r="H1705" t="s">
        <v>1869</v>
      </c>
      <c r="I1705" t="s">
        <v>20</v>
      </c>
      <c r="J1705" t="s">
        <v>8</v>
      </c>
      <c r="K1705" t="str">
        <f>VLOOKUP(tblSalaries6[[#This Row],[Where do you work]],tblCountries[[Actual]:[Mapping]],2,FALSE)</f>
        <v>India</v>
      </c>
      <c r="L1705" t="s">
        <v>9</v>
      </c>
      <c r="M1705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3 and 5</v>
      </c>
      <c r="N1705">
        <v>4</v>
      </c>
    </row>
    <row r="1706" spans="2:14" ht="15" customHeight="1">
      <c r="B1706" t="s">
        <v>3710</v>
      </c>
      <c r="C1706" s="1">
        <v>41068.141203703701</v>
      </c>
      <c r="D1706" s="4">
        <v>69000</v>
      </c>
      <c r="E1706">
        <v>69000</v>
      </c>
      <c r="F1706" t="s">
        <v>6</v>
      </c>
      <c r="G1706" s="8">
        <f>tblSalaries6[[#This Row],[clean Salary (in local currency)]]*VLOOKUP(tblSalaries6[[#This Row],[Currency]],tblXrate[],2,FALSE)</f>
        <v>69000</v>
      </c>
      <c r="H1706" t="s">
        <v>1870</v>
      </c>
      <c r="I1706" t="s">
        <v>20</v>
      </c>
      <c r="J1706" t="s">
        <v>15</v>
      </c>
      <c r="K1706" t="str">
        <f>VLOOKUP(tblSalaries6[[#This Row],[Where do you work]],tblCountries[[Actual]:[Mapping]],2,FALSE)</f>
        <v>USA</v>
      </c>
      <c r="L1706" t="s">
        <v>13</v>
      </c>
      <c r="M1706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1706">
        <v>15</v>
      </c>
    </row>
    <row r="1707" spans="2:14" ht="15" customHeight="1">
      <c r="B1707" t="s">
        <v>3711</v>
      </c>
      <c r="C1707" s="1">
        <v>41068.149201388886</v>
      </c>
      <c r="D1707" s="4">
        <v>30000</v>
      </c>
      <c r="E1707">
        <v>30000</v>
      </c>
      <c r="F1707" t="s">
        <v>6</v>
      </c>
      <c r="G1707" s="8">
        <f>tblSalaries6[[#This Row],[clean Salary (in local currency)]]*VLOOKUP(tblSalaries6[[#This Row],[Currency]],tblXrate[],2,FALSE)</f>
        <v>30000</v>
      </c>
      <c r="H1707" t="s">
        <v>1257</v>
      </c>
      <c r="I1707" t="s">
        <v>52</v>
      </c>
      <c r="J1707" t="s">
        <v>15</v>
      </c>
      <c r="K1707" t="str">
        <f>VLOOKUP(tblSalaries6[[#This Row],[Where do you work]],tblCountries[[Actual]:[Mapping]],2,FALSE)</f>
        <v>USA</v>
      </c>
      <c r="L1707" t="s">
        <v>9</v>
      </c>
      <c r="M1707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Less than 3</v>
      </c>
      <c r="N1707">
        <v>1</v>
      </c>
    </row>
    <row r="1708" spans="2:14" ht="15" customHeight="1">
      <c r="B1708" t="s">
        <v>3712</v>
      </c>
      <c r="C1708" s="1">
        <v>41068.202604166669</v>
      </c>
      <c r="D1708" s="4">
        <v>80000</v>
      </c>
      <c r="E1708">
        <v>80000</v>
      </c>
      <c r="F1708" t="s">
        <v>6</v>
      </c>
      <c r="G1708" s="8">
        <f>tblSalaries6[[#This Row],[clean Salary (in local currency)]]*VLOOKUP(tblSalaries6[[#This Row],[Currency]],tblXrate[],2,FALSE)</f>
        <v>80000</v>
      </c>
      <c r="H1708" t="s">
        <v>1871</v>
      </c>
      <c r="I1708" t="s">
        <v>52</v>
      </c>
      <c r="J1708" t="s">
        <v>15</v>
      </c>
      <c r="K1708" t="str">
        <f>VLOOKUP(tblSalaries6[[#This Row],[Where do you work]],tblCountries[[Actual]:[Mapping]],2,FALSE)</f>
        <v>USA</v>
      </c>
      <c r="L1708" t="s">
        <v>9</v>
      </c>
      <c r="M1708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5 and 10</v>
      </c>
      <c r="N1708">
        <v>7</v>
      </c>
    </row>
    <row r="1709" spans="2:14" ht="15" customHeight="1">
      <c r="B1709" t="s">
        <v>3713</v>
      </c>
      <c r="C1709" s="1">
        <v>41068.279537037037</v>
      </c>
      <c r="D1709" s="4">
        <v>75000</v>
      </c>
      <c r="E1709">
        <v>75000</v>
      </c>
      <c r="F1709" t="s">
        <v>6</v>
      </c>
      <c r="G1709" s="8">
        <f>tblSalaries6[[#This Row],[clean Salary (in local currency)]]*VLOOKUP(tblSalaries6[[#This Row],[Currency]],tblXrate[],2,FALSE)</f>
        <v>75000</v>
      </c>
      <c r="H1709" t="s">
        <v>969</v>
      </c>
      <c r="I1709" t="s">
        <v>310</v>
      </c>
      <c r="J1709" t="s">
        <v>15</v>
      </c>
      <c r="K1709" t="str">
        <f>VLOOKUP(tblSalaries6[[#This Row],[Where do you work]],tblCountries[[Actual]:[Mapping]],2,FALSE)</f>
        <v>USA</v>
      </c>
      <c r="L1709" t="s">
        <v>13</v>
      </c>
      <c r="M1709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Less than 3</v>
      </c>
      <c r="N1709">
        <v>1</v>
      </c>
    </row>
    <row r="1710" spans="2:14" ht="15" customHeight="1">
      <c r="B1710" t="s">
        <v>3714</v>
      </c>
      <c r="C1710" s="1">
        <v>41068.344375000001</v>
      </c>
      <c r="D1710" s="4">
        <v>31200</v>
      </c>
      <c r="E1710">
        <v>31200</v>
      </c>
      <c r="F1710" t="s">
        <v>6</v>
      </c>
      <c r="G1710" s="8">
        <f>tblSalaries6[[#This Row],[clean Salary (in local currency)]]*VLOOKUP(tblSalaries6[[#This Row],[Currency]],tblXrate[],2,FALSE)</f>
        <v>31200</v>
      </c>
      <c r="H1710" t="s">
        <v>1090</v>
      </c>
      <c r="I1710" t="s">
        <v>20</v>
      </c>
      <c r="J1710" t="s">
        <v>143</v>
      </c>
      <c r="K1710" t="str">
        <f>VLOOKUP(tblSalaries6[[#This Row],[Where do you work]],tblCountries[[Actual]:[Mapping]],2,FALSE)</f>
        <v>Brazil</v>
      </c>
      <c r="L1710" t="s">
        <v>9</v>
      </c>
      <c r="M1710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3 and 5</v>
      </c>
      <c r="N1710">
        <v>4</v>
      </c>
    </row>
    <row r="1711" spans="2:14" ht="15" customHeight="1">
      <c r="B1711" t="s">
        <v>3715</v>
      </c>
      <c r="C1711" s="1">
        <v>41068.407627314817</v>
      </c>
      <c r="D1711" s="4">
        <v>85000</v>
      </c>
      <c r="E1711">
        <v>85000</v>
      </c>
      <c r="F1711" t="s">
        <v>6</v>
      </c>
      <c r="G1711" s="8">
        <f>tblSalaries6[[#This Row],[clean Salary (in local currency)]]*VLOOKUP(tblSalaries6[[#This Row],[Currency]],tblXrate[],2,FALSE)</f>
        <v>85000</v>
      </c>
      <c r="H1711" t="s">
        <v>191</v>
      </c>
      <c r="I1711" t="s">
        <v>310</v>
      </c>
      <c r="J1711" t="s">
        <v>15</v>
      </c>
      <c r="K1711" t="str">
        <f>VLOOKUP(tblSalaries6[[#This Row],[Where do you work]],tblCountries[[Actual]:[Mapping]],2,FALSE)</f>
        <v>USA</v>
      </c>
      <c r="L1711" t="s">
        <v>9</v>
      </c>
      <c r="M1711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1711">
        <v>20</v>
      </c>
    </row>
    <row r="1712" spans="2:14" ht="15" customHeight="1">
      <c r="B1712" t="s">
        <v>3716</v>
      </c>
      <c r="C1712" s="1">
        <v>41068.568576388891</v>
      </c>
      <c r="D1712" s="4" t="s">
        <v>1872</v>
      </c>
      <c r="E1712">
        <v>950000</v>
      </c>
      <c r="F1712" t="s">
        <v>40</v>
      </c>
      <c r="G1712" s="8">
        <f>tblSalaries6[[#This Row],[clean Salary (in local currency)]]*VLOOKUP(tblSalaries6[[#This Row],[Currency]],tblXrate[],2,FALSE)</f>
        <v>16917.52085307044</v>
      </c>
      <c r="H1712" t="s">
        <v>1873</v>
      </c>
      <c r="I1712" t="s">
        <v>52</v>
      </c>
      <c r="J1712" t="s">
        <v>8</v>
      </c>
      <c r="K1712" t="str">
        <f>VLOOKUP(tblSalaries6[[#This Row],[Where do you work]],tblCountries[[Actual]:[Mapping]],2,FALSE)</f>
        <v>India</v>
      </c>
      <c r="L1712" t="s">
        <v>18</v>
      </c>
      <c r="M1712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5 and 10</v>
      </c>
      <c r="N1712">
        <v>9</v>
      </c>
    </row>
    <row r="1713" spans="2:14" ht="15" customHeight="1">
      <c r="B1713" t="s">
        <v>3717</v>
      </c>
      <c r="C1713" s="1">
        <v>41068.580370370371</v>
      </c>
      <c r="D1713" s="4" t="s">
        <v>1874</v>
      </c>
      <c r="E1713">
        <v>180000</v>
      </c>
      <c r="F1713" t="s">
        <v>40</v>
      </c>
      <c r="G1713" s="8">
        <f>tblSalaries6[[#This Row],[clean Salary (in local currency)]]*VLOOKUP(tblSalaries6[[#This Row],[Currency]],tblXrate[],2,FALSE)</f>
        <v>3205.4250037396623</v>
      </c>
      <c r="H1713" t="s">
        <v>544</v>
      </c>
      <c r="I1713" t="s">
        <v>3999</v>
      </c>
      <c r="J1713" t="s">
        <v>8</v>
      </c>
      <c r="K1713" t="str">
        <f>VLOOKUP(tblSalaries6[[#This Row],[Where do you work]],tblCountries[[Actual]:[Mapping]],2,FALSE)</f>
        <v>India</v>
      </c>
      <c r="L1713" t="s">
        <v>9</v>
      </c>
      <c r="M1713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Less than 3</v>
      </c>
      <c r="N1713">
        <v>2</v>
      </c>
    </row>
    <row r="1714" spans="2:14" ht="15" customHeight="1">
      <c r="B1714" t="s">
        <v>3718</v>
      </c>
      <c r="C1714" s="1">
        <v>41068.613252314812</v>
      </c>
      <c r="D1714" s="4">
        <v>60000</v>
      </c>
      <c r="E1714">
        <v>60000</v>
      </c>
      <c r="F1714" t="s">
        <v>6</v>
      </c>
      <c r="G1714" s="8">
        <f>tblSalaries6[[#This Row],[clean Salary (in local currency)]]*VLOOKUP(tblSalaries6[[#This Row],[Currency]],tblXrate[],2,FALSE)</f>
        <v>60000</v>
      </c>
      <c r="H1714" t="s">
        <v>1875</v>
      </c>
      <c r="I1714" t="s">
        <v>52</v>
      </c>
      <c r="J1714" t="s">
        <v>15</v>
      </c>
      <c r="K1714" t="str">
        <f>VLOOKUP(tblSalaries6[[#This Row],[Where do you work]],tblCountries[[Actual]:[Mapping]],2,FALSE)</f>
        <v>USA</v>
      </c>
      <c r="L1714" t="s">
        <v>13</v>
      </c>
      <c r="M1714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Less than 3</v>
      </c>
      <c r="N1714">
        <v>2</v>
      </c>
    </row>
    <row r="1715" spans="2:14" ht="15" customHeight="1">
      <c r="B1715" t="s">
        <v>3719</v>
      </c>
      <c r="C1715" s="1">
        <v>41068.613657407404</v>
      </c>
      <c r="D1715" s="4">
        <v>60000</v>
      </c>
      <c r="E1715">
        <v>60000</v>
      </c>
      <c r="F1715" t="s">
        <v>6</v>
      </c>
      <c r="G1715" s="8">
        <f>tblSalaries6[[#This Row],[clean Salary (in local currency)]]*VLOOKUP(tblSalaries6[[#This Row],[Currency]],tblXrate[],2,FALSE)</f>
        <v>60000</v>
      </c>
      <c r="H1715" t="s">
        <v>1875</v>
      </c>
      <c r="I1715" t="s">
        <v>52</v>
      </c>
      <c r="J1715" t="s">
        <v>15</v>
      </c>
      <c r="K1715" t="str">
        <f>VLOOKUP(tblSalaries6[[#This Row],[Where do you work]],tblCountries[[Actual]:[Mapping]],2,FALSE)</f>
        <v>USA</v>
      </c>
      <c r="L1715" t="s">
        <v>13</v>
      </c>
      <c r="M1715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Less than 3</v>
      </c>
      <c r="N1715">
        <v>2</v>
      </c>
    </row>
    <row r="1716" spans="2:14" ht="15" customHeight="1">
      <c r="B1716" t="s">
        <v>3720</v>
      </c>
      <c r="C1716" s="1">
        <v>41068.655046296299</v>
      </c>
      <c r="D1716" s="4" t="s">
        <v>1876</v>
      </c>
      <c r="E1716">
        <v>800000</v>
      </c>
      <c r="F1716" t="s">
        <v>40</v>
      </c>
      <c r="G1716" s="8">
        <f>tblSalaries6[[#This Row],[clean Salary (in local currency)]]*VLOOKUP(tblSalaries6[[#This Row],[Currency]],tblXrate[],2,FALSE)</f>
        <v>14246.333349954055</v>
      </c>
      <c r="H1716" t="s">
        <v>755</v>
      </c>
      <c r="I1716" t="s">
        <v>52</v>
      </c>
      <c r="J1716" t="s">
        <v>8</v>
      </c>
      <c r="K1716" t="str">
        <f>VLOOKUP(tblSalaries6[[#This Row],[Where do you work]],tblCountries[[Actual]:[Mapping]],2,FALSE)</f>
        <v>India</v>
      </c>
      <c r="L1716" t="s">
        <v>18</v>
      </c>
      <c r="M1716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Less than 3</v>
      </c>
      <c r="N1716">
        <v>0</v>
      </c>
    </row>
    <row r="1717" spans="2:14" ht="15" customHeight="1">
      <c r="B1717" t="s">
        <v>3721</v>
      </c>
      <c r="C1717" s="1">
        <v>41068.656412037039</v>
      </c>
      <c r="D1717" s="4">
        <v>800000</v>
      </c>
      <c r="E1717">
        <v>800000</v>
      </c>
      <c r="F1717" t="s">
        <v>40</v>
      </c>
      <c r="G1717" s="8">
        <f>tblSalaries6[[#This Row],[clean Salary (in local currency)]]*VLOOKUP(tblSalaries6[[#This Row],[Currency]],tblXrate[],2,FALSE)</f>
        <v>14246.333349954055</v>
      </c>
      <c r="H1717" t="s">
        <v>755</v>
      </c>
      <c r="I1717" t="s">
        <v>52</v>
      </c>
      <c r="J1717" t="s">
        <v>8</v>
      </c>
      <c r="K1717" t="str">
        <f>VLOOKUP(tblSalaries6[[#This Row],[Where do you work]],tblCountries[[Actual]:[Mapping]],2,FALSE)</f>
        <v>India</v>
      </c>
      <c r="L1717" t="s">
        <v>18</v>
      </c>
      <c r="M1717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Less than 3</v>
      </c>
      <c r="N1717">
        <v>0</v>
      </c>
    </row>
    <row r="1718" spans="2:14" ht="15" customHeight="1">
      <c r="B1718" t="s">
        <v>3722</v>
      </c>
      <c r="C1718" s="1">
        <v>41068.783472222225</v>
      </c>
      <c r="D1718" s="4">
        <v>28995</v>
      </c>
      <c r="E1718">
        <v>28995</v>
      </c>
      <c r="F1718" t="s">
        <v>6</v>
      </c>
      <c r="G1718" s="8">
        <f>tblSalaries6[[#This Row],[clean Salary (in local currency)]]*VLOOKUP(tblSalaries6[[#This Row],[Currency]],tblXrate[],2,FALSE)</f>
        <v>28995</v>
      </c>
      <c r="H1718" t="s">
        <v>739</v>
      </c>
      <c r="I1718" t="s">
        <v>52</v>
      </c>
      <c r="J1718" t="s">
        <v>8</v>
      </c>
      <c r="K1718" t="str">
        <f>VLOOKUP(tblSalaries6[[#This Row],[Where do you work]],tblCountries[[Actual]:[Mapping]],2,FALSE)</f>
        <v>India</v>
      </c>
      <c r="L1718" t="s">
        <v>9</v>
      </c>
      <c r="M1718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5 and 10</v>
      </c>
      <c r="N1718">
        <v>6</v>
      </c>
    </row>
    <row r="1719" spans="2:14" ht="15" customHeight="1">
      <c r="B1719" t="s">
        <v>3723</v>
      </c>
      <c r="C1719" s="1">
        <v>41068.786180555559</v>
      </c>
      <c r="D1719" s="4">
        <v>1230000</v>
      </c>
      <c r="E1719">
        <v>1230000</v>
      </c>
      <c r="F1719" t="s">
        <v>40</v>
      </c>
      <c r="G1719" s="8">
        <f>tblSalaries6[[#This Row],[clean Salary (in local currency)]]*VLOOKUP(tblSalaries6[[#This Row],[Currency]],tblXrate[],2,FALSE)</f>
        <v>21903.737525554359</v>
      </c>
      <c r="H1719" t="s">
        <v>1877</v>
      </c>
      <c r="I1719" t="s">
        <v>20</v>
      </c>
      <c r="J1719" t="s">
        <v>8</v>
      </c>
      <c r="K1719" t="str">
        <f>VLOOKUP(tblSalaries6[[#This Row],[Where do you work]],tblCountries[[Actual]:[Mapping]],2,FALSE)</f>
        <v>India</v>
      </c>
      <c r="L1719" t="s">
        <v>13</v>
      </c>
      <c r="M1719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Less than 3</v>
      </c>
      <c r="N1719">
        <v>3</v>
      </c>
    </row>
    <row r="1720" spans="2:14" ht="15" customHeight="1">
      <c r="B1720" t="s">
        <v>3724</v>
      </c>
      <c r="C1720" s="1">
        <v>41068.786620370367</v>
      </c>
      <c r="D1720" s="4">
        <v>1130000</v>
      </c>
      <c r="E1720">
        <v>1130000</v>
      </c>
      <c r="F1720" t="s">
        <v>40</v>
      </c>
      <c r="G1720" s="8">
        <f>tblSalaries6[[#This Row],[clean Salary (in local currency)]]*VLOOKUP(tblSalaries6[[#This Row],[Currency]],tblXrate[],2,FALSE)</f>
        <v>20122.945856810104</v>
      </c>
      <c r="H1720" t="s">
        <v>1877</v>
      </c>
      <c r="I1720" t="s">
        <v>20</v>
      </c>
      <c r="J1720" t="s">
        <v>8</v>
      </c>
      <c r="K1720" t="str">
        <f>VLOOKUP(tblSalaries6[[#This Row],[Where do you work]],tblCountries[[Actual]:[Mapping]],2,FALSE)</f>
        <v>India</v>
      </c>
      <c r="L1720" t="s">
        <v>13</v>
      </c>
      <c r="M1720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Less than 3</v>
      </c>
      <c r="N1720">
        <v>3</v>
      </c>
    </row>
    <row r="1721" spans="2:14" ht="15" customHeight="1">
      <c r="B1721" t="s">
        <v>3725</v>
      </c>
      <c r="C1721" s="1">
        <v>41068.866643518515</v>
      </c>
      <c r="D1721" s="4">
        <v>45000</v>
      </c>
      <c r="E1721">
        <v>45000</v>
      </c>
      <c r="F1721" t="s">
        <v>69</v>
      </c>
      <c r="G1721" s="8">
        <f>tblSalaries6[[#This Row],[clean Salary (in local currency)]]*VLOOKUP(tblSalaries6[[#This Row],[Currency]],tblXrate[],2,FALSE)</f>
        <v>70928.022243027779</v>
      </c>
      <c r="H1721" t="s">
        <v>1878</v>
      </c>
      <c r="I1721" t="s">
        <v>20</v>
      </c>
      <c r="J1721" t="s">
        <v>71</v>
      </c>
      <c r="K1721" t="str">
        <f>VLOOKUP(tblSalaries6[[#This Row],[Where do you work]],tblCountries[[Actual]:[Mapping]],2,FALSE)</f>
        <v>UK</v>
      </c>
      <c r="L1721" t="s">
        <v>13</v>
      </c>
      <c r="M1721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1721">
        <v>20</v>
      </c>
    </row>
    <row r="1722" spans="2:14" ht="15" customHeight="1">
      <c r="B1722" t="s">
        <v>3726</v>
      </c>
      <c r="C1722" s="1">
        <v>41068.875289351854</v>
      </c>
      <c r="D1722" s="4">
        <v>67000</v>
      </c>
      <c r="E1722">
        <v>67000</v>
      </c>
      <c r="F1722" t="s">
        <v>6</v>
      </c>
      <c r="G1722" s="8">
        <f>tblSalaries6[[#This Row],[clean Salary (in local currency)]]*VLOOKUP(tblSalaries6[[#This Row],[Currency]],tblXrate[],2,FALSE)</f>
        <v>67000</v>
      </c>
      <c r="H1722" t="s">
        <v>52</v>
      </c>
      <c r="I1722" t="s">
        <v>52</v>
      </c>
      <c r="J1722" t="s">
        <v>15</v>
      </c>
      <c r="K1722" t="str">
        <f>VLOOKUP(tblSalaries6[[#This Row],[Where do you work]],tblCountries[[Actual]:[Mapping]],2,FALSE)</f>
        <v>USA</v>
      </c>
      <c r="L1722" t="s">
        <v>9</v>
      </c>
      <c r="M1722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1722">
        <v>16</v>
      </c>
    </row>
    <row r="1723" spans="2:14" ht="15" customHeight="1">
      <c r="B1723" t="s">
        <v>3727</v>
      </c>
      <c r="C1723" s="1">
        <v>41068.876944444448</v>
      </c>
      <c r="D1723" s="4">
        <v>30000</v>
      </c>
      <c r="E1723">
        <v>30000</v>
      </c>
      <c r="F1723" t="s">
        <v>6</v>
      </c>
      <c r="G1723" s="8">
        <f>tblSalaries6[[#This Row],[clean Salary (in local currency)]]*VLOOKUP(tblSalaries6[[#This Row],[Currency]],tblXrate[],2,FALSE)</f>
        <v>30000</v>
      </c>
      <c r="H1723" t="s">
        <v>1879</v>
      </c>
      <c r="I1723" t="s">
        <v>20</v>
      </c>
      <c r="J1723" t="s">
        <v>15</v>
      </c>
      <c r="K1723" t="str">
        <f>VLOOKUP(tblSalaries6[[#This Row],[Where do you work]],tblCountries[[Actual]:[Mapping]],2,FALSE)</f>
        <v>USA</v>
      </c>
      <c r="L1723" t="s">
        <v>18</v>
      </c>
      <c r="M1723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3 and 5</v>
      </c>
      <c r="N1723">
        <v>4</v>
      </c>
    </row>
    <row r="1724" spans="2:14" ht="15" customHeight="1">
      <c r="B1724" t="s">
        <v>3728</v>
      </c>
      <c r="C1724" s="1">
        <v>41068.95045138889</v>
      </c>
      <c r="D1724" s="4" t="s">
        <v>1880</v>
      </c>
      <c r="E1724">
        <v>140000</v>
      </c>
      <c r="F1724" t="s">
        <v>1881</v>
      </c>
      <c r="G1724" s="8">
        <f>tblSalaries6[[#This Row],[clean Salary (in local currency)]]*VLOOKUP(tblSalaries6[[#This Row],[Currency]],tblXrate[],2,FALSE)</f>
        <v>148102.22862117883</v>
      </c>
      <c r="H1724" t="s">
        <v>1882</v>
      </c>
      <c r="I1724" t="s">
        <v>52</v>
      </c>
      <c r="J1724" t="s">
        <v>46</v>
      </c>
      <c r="K1724" t="str">
        <f>VLOOKUP(tblSalaries6[[#This Row],[Where do you work]],tblCountries[[Actual]:[Mapping]],2,FALSE)</f>
        <v>Switzerland</v>
      </c>
      <c r="L1724" t="s">
        <v>18</v>
      </c>
      <c r="M1724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5 and 10</v>
      </c>
      <c r="N1724">
        <v>6</v>
      </c>
    </row>
    <row r="1725" spans="2:14" ht="15" customHeight="1">
      <c r="B1725" t="s">
        <v>3729</v>
      </c>
      <c r="C1725" s="1">
        <v>41068.972638888888</v>
      </c>
      <c r="D1725" s="4">
        <v>71500</v>
      </c>
      <c r="E1725">
        <v>71500</v>
      </c>
      <c r="F1725" t="s">
        <v>6</v>
      </c>
      <c r="G1725" s="8">
        <f>tblSalaries6[[#This Row],[clean Salary (in local currency)]]*VLOOKUP(tblSalaries6[[#This Row],[Currency]],tblXrate[],2,FALSE)</f>
        <v>71500</v>
      </c>
      <c r="H1725" t="s">
        <v>1883</v>
      </c>
      <c r="I1725" t="s">
        <v>52</v>
      </c>
      <c r="J1725" t="s">
        <v>15</v>
      </c>
      <c r="K1725" t="str">
        <f>VLOOKUP(tblSalaries6[[#This Row],[Where do you work]],tblCountries[[Actual]:[Mapping]],2,FALSE)</f>
        <v>USA</v>
      </c>
      <c r="L1725" t="s">
        <v>13</v>
      </c>
      <c r="M1725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1725">
        <v>11</v>
      </c>
    </row>
    <row r="1726" spans="2:14" ht="15" customHeight="1">
      <c r="B1726" t="s">
        <v>3730</v>
      </c>
      <c r="C1726" s="1">
        <v>41068.990405092591</v>
      </c>
      <c r="D1726" s="4">
        <v>67000</v>
      </c>
      <c r="E1726">
        <v>67000</v>
      </c>
      <c r="F1726" t="s">
        <v>6</v>
      </c>
      <c r="G1726" s="8">
        <f>tblSalaries6[[#This Row],[clean Salary (in local currency)]]*VLOOKUP(tblSalaries6[[#This Row],[Currency]],tblXrate[],2,FALSE)</f>
        <v>67000</v>
      </c>
      <c r="H1726" t="s">
        <v>52</v>
      </c>
      <c r="I1726" t="s">
        <v>52</v>
      </c>
      <c r="J1726" t="s">
        <v>15</v>
      </c>
      <c r="K1726" t="str">
        <f>VLOOKUP(tblSalaries6[[#This Row],[Where do you work]],tblCountries[[Actual]:[Mapping]],2,FALSE)</f>
        <v>USA</v>
      </c>
      <c r="L1726" t="s">
        <v>186</v>
      </c>
      <c r="M1726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5 and 10</v>
      </c>
      <c r="N1726">
        <v>6</v>
      </c>
    </row>
    <row r="1727" spans="2:14" ht="15" customHeight="1">
      <c r="B1727" t="s">
        <v>3731</v>
      </c>
      <c r="C1727" s="1">
        <v>41069.034108796295</v>
      </c>
      <c r="D1727" s="4">
        <v>40000</v>
      </c>
      <c r="E1727">
        <v>40000</v>
      </c>
      <c r="F1727" t="s">
        <v>6</v>
      </c>
      <c r="G1727" s="8">
        <f>tblSalaries6[[#This Row],[clean Salary (in local currency)]]*VLOOKUP(tblSalaries6[[#This Row],[Currency]],tblXrate[],2,FALSE)</f>
        <v>40000</v>
      </c>
      <c r="H1727" t="s">
        <v>202</v>
      </c>
      <c r="I1727" t="s">
        <v>20</v>
      </c>
      <c r="J1727" t="s">
        <v>15</v>
      </c>
      <c r="K1727" t="str">
        <f>VLOOKUP(tblSalaries6[[#This Row],[Where do you work]],tblCountries[[Actual]:[Mapping]],2,FALSE)</f>
        <v>USA</v>
      </c>
      <c r="L1727" t="s">
        <v>9</v>
      </c>
      <c r="M1727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5 and 10</v>
      </c>
      <c r="N1727">
        <v>5</v>
      </c>
    </row>
    <row r="1728" spans="2:14" ht="15" customHeight="1">
      <c r="B1728" t="s">
        <v>3732</v>
      </c>
      <c r="C1728" s="1">
        <v>41069.05259259259</v>
      </c>
      <c r="D1728" s="4">
        <v>65000</v>
      </c>
      <c r="E1728">
        <v>65000</v>
      </c>
      <c r="F1728" t="s">
        <v>6</v>
      </c>
      <c r="G1728" s="8">
        <f>tblSalaries6[[#This Row],[clean Salary (in local currency)]]*VLOOKUP(tblSalaries6[[#This Row],[Currency]],tblXrate[],2,FALSE)</f>
        <v>65000</v>
      </c>
      <c r="H1728" t="s">
        <v>1884</v>
      </c>
      <c r="I1728" t="s">
        <v>52</v>
      </c>
      <c r="J1728" t="s">
        <v>15</v>
      </c>
      <c r="K1728" t="str">
        <f>VLOOKUP(tblSalaries6[[#This Row],[Where do you work]],tblCountries[[Actual]:[Mapping]],2,FALSE)</f>
        <v>USA</v>
      </c>
      <c r="L1728" t="s">
        <v>9</v>
      </c>
      <c r="M1728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Less than 3</v>
      </c>
      <c r="N1728">
        <v>2</v>
      </c>
    </row>
    <row r="1729" spans="2:14" ht="15" customHeight="1">
      <c r="B1729" t="s">
        <v>3733</v>
      </c>
      <c r="C1729" s="1">
        <v>41069.074652777781</v>
      </c>
      <c r="D1729" s="4">
        <v>72000</v>
      </c>
      <c r="E1729">
        <v>72000</v>
      </c>
      <c r="F1729" t="s">
        <v>6</v>
      </c>
      <c r="G1729" s="8">
        <f>tblSalaries6[[#This Row],[clean Salary (in local currency)]]*VLOOKUP(tblSalaries6[[#This Row],[Currency]],tblXrate[],2,FALSE)</f>
        <v>72000</v>
      </c>
      <c r="H1729" t="s">
        <v>356</v>
      </c>
      <c r="I1729" t="s">
        <v>356</v>
      </c>
      <c r="J1729" t="s">
        <v>15</v>
      </c>
      <c r="K1729" t="str">
        <f>VLOOKUP(tblSalaries6[[#This Row],[Where do you work]],tblCountries[[Actual]:[Mapping]],2,FALSE)</f>
        <v>USA</v>
      </c>
      <c r="L1729" t="s">
        <v>18</v>
      </c>
      <c r="M1729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1729">
        <v>13</v>
      </c>
    </row>
    <row r="1730" spans="2:14" ht="15" customHeight="1">
      <c r="B1730" t="s">
        <v>3734</v>
      </c>
      <c r="C1730" s="1">
        <v>41069.139062499999</v>
      </c>
      <c r="D1730" s="4">
        <v>52500</v>
      </c>
      <c r="E1730">
        <v>52500</v>
      </c>
      <c r="F1730" t="s">
        <v>6</v>
      </c>
      <c r="G1730" s="8">
        <f>tblSalaries6[[#This Row],[clean Salary (in local currency)]]*VLOOKUP(tblSalaries6[[#This Row],[Currency]],tblXrate[],2,FALSE)</f>
        <v>52500</v>
      </c>
      <c r="H1730" t="s">
        <v>1885</v>
      </c>
      <c r="I1730" t="s">
        <v>52</v>
      </c>
      <c r="J1730" t="s">
        <v>15</v>
      </c>
      <c r="K1730" t="str">
        <f>VLOOKUP(tblSalaries6[[#This Row],[Where do you work]],tblCountries[[Actual]:[Mapping]],2,FALSE)</f>
        <v>USA</v>
      </c>
      <c r="L1730" t="s">
        <v>13</v>
      </c>
      <c r="M1730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Less than 3</v>
      </c>
      <c r="N1730">
        <v>3</v>
      </c>
    </row>
    <row r="1731" spans="2:14" ht="15" customHeight="1">
      <c r="B1731" t="s">
        <v>3735</v>
      </c>
      <c r="C1731" s="1">
        <v>41069.500914351855</v>
      </c>
      <c r="D1731" s="4">
        <v>444</v>
      </c>
      <c r="E1731">
        <v>5320</v>
      </c>
      <c r="F1731" t="s">
        <v>6</v>
      </c>
      <c r="G1731" s="8">
        <f>tblSalaries6[[#This Row],[clean Salary (in local currency)]]*VLOOKUP(tblSalaries6[[#This Row],[Currency]],tblXrate[],2,FALSE)</f>
        <v>5320</v>
      </c>
      <c r="H1731" t="s">
        <v>1886</v>
      </c>
      <c r="I1731" t="s">
        <v>52</v>
      </c>
      <c r="J1731" t="s">
        <v>8</v>
      </c>
      <c r="K1731" t="str">
        <f>VLOOKUP(tblSalaries6[[#This Row],[Where do you work]],tblCountries[[Actual]:[Mapping]],2,FALSE)</f>
        <v>India</v>
      </c>
      <c r="L1731" t="s">
        <v>18</v>
      </c>
      <c r="M1731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5 and 10</v>
      </c>
      <c r="N1731">
        <v>5</v>
      </c>
    </row>
    <row r="1732" spans="2:14" ht="15" customHeight="1">
      <c r="B1732" t="s">
        <v>3736</v>
      </c>
      <c r="C1732" s="1">
        <v>41069.859756944446</v>
      </c>
      <c r="D1732" s="4">
        <v>1500</v>
      </c>
      <c r="E1732">
        <v>18000</v>
      </c>
      <c r="F1732" t="s">
        <v>6</v>
      </c>
      <c r="G1732" s="8">
        <f>tblSalaries6[[#This Row],[clean Salary (in local currency)]]*VLOOKUP(tblSalaries6[[#This Row],[Currency]],tblXrate[],2,FALSE)</f>
        <v>18000</v>
      </c>
      <c r="H1732" t="s">
        <v>932</v>
      </c>
      <c r="I1732" t="s">
        <v>310</v>
      </c>
      <c r="J1732" t="s">
        <v>820</v>
      </c>
      <c r="K1732" t="str">
        <f>VLOOKUP(tblSalaries6[[#This Row],[Where do you work]],tblCountries[[Actual]:[Mapping]],2,FALSE)</f>
        <v>UAE</v>
      </c>
      <c r="L1732" t="s">
        <v>13</v>
      </c>
      <c r="M1732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Less than 3</v>
      </c>
      <c r="N1732">
        <v>3</v>
      </c>
    </row>
    <row r="1733" spans="2:14" ht="15" customHeight="1">
      <c r="B1733" t="s">
        <v>3737</v>
      </c>
      <c r="C1733" s="1">
        <v>41070.03502314815</v>
      </c>
      <c r="D1733" s="4" t="s">
        <v>1887</v>
      </c>
      <c r="E1733">
        <v>140000</v>
      </c>
      <c r="F1733" t="s">
        <v>40</v>
      </c>
      <c r="G1733" s="8">
        <f>tblSalaries6[[#This Row],[clean Salary (in local currency)]]*VLOOKUP(tblSalaries6[[#This Row],[Currency]],tblXrate[],2,FALSE)</f>
        <v>2493.1083362419595</v>
      </c>
      <c r="H1733" t="s">
        <v>1888</v>
      </c>
      <c r="I1733" t="s">
        <v>4000</v>
      </c>
      <c r="J1733" t="s">
        <v>8</v>
      </c>
      <c r="K1733" t="str">
        <f>VLOOKUP(tblSalaries6[[#This Row],[Where do you work]],tblCountries[[Actual]:[Mapping]],2,FALSE)</f>
        <v>India</v>
      </c>
      <c r="L1733" t="s">
        <v>9</v>
      </c>
      <c r="M1733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5 and 10</v>
      </c>
      <c r="N1733">
        <v>5</v>
      </c>
    </row>
    <row r="1734" spans="2:14" ht="15" customHeight="1">
      <c r="B1734" t="s">
        <v>3738</v>
      </c>
      <c r="C1734" s="1">
        <v>41070.075509259259</v>
      </c>
      <c r="D1734" s="4">
        <v>1400</v>
      </c>
      <c r="E1734">
        <v>16800</v>
      </c>
      <c r="F1734" t="s">
        <v>22</v>
      </c>
      <c r="G1734" s="8">
        <f>tblSalaries6[[#This Row],[clean Salary (in local currency)]]*VLOOKUP(tblSalaries6[[#This Row],[Currency]],tblXrate[],2,FALSE)</f>
        <v>21342.710575059013</v>
      </c>
      <c r="H1734" t="s">
        <v>1889</v>
      </c>
      <c r="I1734" t="s">
        <v>310</v>
      </c>
      <c r="J1734" t="s">
        <v>979</v>
      </c>
      <c r="K1734" t="str">
        <f>VLOOKUP(tblSalaries6[[#This Row],[Where do you work]],tblCountries[[Actual]:[Mapping]],2,FALSE)</f>
        <v>Portugal</v>
      </c>
      <c r="L1734" t="s">
        <v>9</v>
      </c>
      <c r="M1734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1734">
        <v>15</v>
      </c>
    </row>
    <row r="1735" spans="2:14" ht="15" customHeight="1">
      <c r="B1735" t="s">
        <v>3739</v>
      </c>
      <c r="C1735" s="1">
        <v>41070.097280092596</v>
      </c>
      <c r="D1735" s="4">
        <v>85000</v>
      </c>
      <c r="E1735">
        <v>85000</v>
      </c>
      <c r="F1735" t="s">
        <v>6</v>
      </c>
      <c r="G1735" s="8">
        <f>tblSalaries6[[#This Row],[clean Salary (in local currency)]]*VLOOKUP(tblSalaries6[[#This Row],[Currency]],tblXrate[],2,FALSE)</f>
        <v>85000</v>
      </c>
      <c r="H1735" t="s">
        <v>1890</v>
      </c>
      <c r="I1735" t="s">
        <v>52</v>
      </c>
      <c r="J1735" t="s">
        <v>15</v>
      </c>
      <c r="K1735" t="str">
        <f>VLOOKUP(tblSalaries6[[#This Row],[Where do you work]],tblCountries[[Actual]:[Mapping]],2,FALSE)</f>
        <v>USA</v>
      </c>
      <c r="L1735" t="s">
        <v>18</v>
      </c>
      <c r="M1735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1735">
        <v>15</v>
      </c>
    </row>
    <row r="1736" spans="2:14" ht="15" customHeight="1">
      <c r="B1736" t="s">
        <v>3740</v>
      </c>
      <c r="C1736" s="1">
        <v>41070.104131944441</v>
      </c>
      <c r="D1736" s="4">
        <v>80000</v>
      </c>
      <c r="E1736">
        <v>80000</v>
      </c>
      <c r="F1736" t="s">
        <v>6</v>
      </c>
      <c r="G1736" s="8">
        <f>tblSalaries6[[#This Row],[clean Salary (in local currency)]]*VLOOKUP(tblSalaries6[[#This Row],[Currency]],tblXrate[],2,FALSE)</f>
        <v>80000</v>
      </c>
      <c r="H1736" t="s">
        <v>279</v>
      </c>
      <c r="I1736" t="s">
        <v>279</v>
      </c>
      <c r="J1736" t="s">
        <v>143</v>
      </c>
      <c r="K1736" t="str">
        <f>VLOOKUP(tblSalaries6[[#This Row],[Where do you work]],tblCountries[[Actual]:[Mapping]],2,FALSE)</f>
        <v>Brazil</v>
      </c>
      <c r="L1736" t="s">
        <v>25</v>
      </c>
      <c r="M1736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5 and 10</v>
      </c>
      <c r="N1736">
        <v>9</v>
      </c>
    </row>
    <row r="1737" spans="2:14" ht="15" customHeight="1">
      <c r="B1737" t="s">
        <v>3741</v>
      </c>
      <c r="C1737" s="1">
        <v>41070.177835648145</v>
      </c>
      <c r="D1737" s="4">
        <v>500000</v>
      </c>
      <c r="E1737">
        <v>500000</v>
      </c>
      <c r="F1737" t="s">
        <v>40</v>
      </c>
      <c r="G1737" s="8">
        <f>tblSalaries6[[#This Row],[clean Salary (in local currency)]]*VLOOKUP(tblSalaries6[[#This Row],[Currency]],tblXrate[],2,FALSE)</f>
        <v>8903.9583437212841</v>
      </c>
      <c r="H1737" t="s">
        <v>1891</v>
      </c>
      <c r="I1737" t="s">
        <v>20</v>
      </c>
      <c r="J1737" t="s">
        <v>8</v>
      </c>
      <c r="K1737" t="str">
        <f>VLOOKUP(tblSalaries6[[#This Row],[Where do you work]],tblCountries[[Actual]:[Mapping]],2,FALSE)</f>
        <v>India</v>
      </c>
      <c r="L1737" t="s">
        <v>13</v>
      </c>
      <c r="M1737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Less than 3</v>
      </c>
      <c r="N1737">
        <v>0</v>
      </c>
    </row>
    <row r="1738" spans="2:14" ht="15" customHeight="1">
      <c r="B1738" t="s">
        <v>3742</v>
      </c>
      <c r="C1738" s="1">
        <v>41070.522083333337</v>
      </c>
      <c r="D1738" s="4">
        <v>125000</v>
      </c>
      <c r="E1738">
        <v>125000</v>
      </c>
      <c r="F1738" t="s">
        <v>6</v>
      </c>
      <c r="G1738" s="8">
        <f>tblSalaries6[[#This Row],[clean Salary (in local currency)]]*VLOOKUP(tblSalaries6[[#This Row],[Currency]],tblXrate[],2,FALSE)</f>
        <v>125000</v>
      </c>
      <c r="H1738" t="s">
        <v>204</v>
      </c>
      <c r="I1738" t="s">
        <v>52</v>
      </c>
      <c r="J1738" t="s">
        <v>15</v>
      </c>
      <c r="K1738" t="str">
        <f>VLOOKUP(tblSalaries6[[#This Row],[Where do you work]],tblCountries[[Actual]:[Mapping]],2,FALSE)</f>
        <v>USA</v>
      </c>
      <c r="L1738" t="s">
        <v>13</v>
      </c>
      <c r="M1738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1738">
        <v>10</v>
      </c>
    </row>
    <row r="1739" spans="2:14" ht="15" customHeight="1">
      <c r="B1739" t="s">
        <v>3743</v>
      </c>
      <c r="C1739" s="1">
        <v>41070.624062499999</v>
      </c>
      <c r="D1739" s="4">
        <v>1300000</v>
      </c>
      <c r="E1739">
        <v>1300000</v>
      </c>
      <c r="F1739" t="s">
        <v>40</v>
      </c>
      <c r="G1739" s="8">
        <f>tblSalaries6[[#This Row],[clean Salary (in local currency)]]*VLOOKUP(tblSalaries6[[#This Row],[Currency]],tblXrate[],2,FALSE)</f>
        <v>23150.291693675339</v>
      </c>
      <c r="H1739" t="s">
        <v>52</v>
      </c>
      <c r="I1739" t="s">
        <v>52</v>
      </c>
      <c r="J1739" t="s">
        <v>8</v>
      </c>
      <c r="K1739" t="str">
        <f>VLOOKUP(tblSalaries6[[#This Row],[Where do you work]],tblCountries[[Actual]:[Mapping]],2,FALSE)</f>
        <v>India</v>
      </c>
      <c r="L1739" t="s">
        <v>13</v>
      </c>
      <c r="M1739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5 and 10</v>
      </c>
      <c r="N1739">
        <v>9</v>
      </c>
    </row>
    <row r="1740" spans="2:14" ht="15" customHeight="1">
      <c r="B1740" t="s">
        <v>3744</v>
      </c>
      <c r="C1740" s="1">
        <v>41070.63890046296</v>
      </c>
      <c r="D1740" s="4">
        <v>1000</v>
      </c>
      <c r="E1740">
        <v>12000</v>
      </c>
      <c r="F1740" t="s">
        <v>6</v>
      </c>
      <c r="G1740" s="8">
        <f>tblSalaries6[[#This Row],[clean Salary (in local currency)]]*VLOOKUP(tblSalaries6[[#This Row],[Currency]],tblXrate[],2,FALSE)</f>
        <v>12000</v>
      </c>
      <c r="H1740" t="s">
        <v>1892</v>
      </c>
      <c r="I1740" t="s">
        <v>279</v>
      </c>
      <c r="J1740" t="s">
        <v>8</v>
      </c>
      <c r="K1740" t="str">
        <f>VLOOKUP(tblSalaries6[[#This Row],[Where do you work]],tblCountries[[Actual]:[Mapping]],2,FALSE)</f>
        <v>India</v>
      </c>
      <c r="L1740" t="s">
        <v>18</v>
      </c>
      <c r="M1740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5 and 10</v>
      </c>
      <c r="N1740">
        <v>7</v>
      </c>
    </row>
    <row r="1741" spans="2:14" ht="15" customHeight="1">
      <c r="B1741" t="s">
        <v>3745</v>
      </c>
      <c r="C1741" s="1">
        <v>41070.666168981479</v>
      </c>
      <c r="D1741" s="4">
        <v>30000</v>
      </c>
      <c r="E1741">
        <v>30000</v>
      </c>
      <c r="F1741" t="s">
        <v>6</v>
      </c>
      <c r="G1741" s="8">
        <f>tblSalaries6[[#This Row],[clean Salary (in local currency)]]*VLOOKUP(tblSalaries6[[#This Row],[Currency]],tblXrate[],2,FALSE)</f>
        <v>30000</v>
      </c>
      <c r="H1741" t="s">
        <v>1893</v>
      </c>
      <c r="I1741" t="s">
        <v>20</v>
      </c>
      <c r="J1741" t="s">
        <v>1131</v>
      </c>
      <c r="K1741" t="str">
        <f>VLOOKUP(tblSalaries6[[#This Row],[Where do you work]],tblCountries[[Actual]:[Mapping]],2,FALSE)</f>
        <v>malaysia</v>
      </c>
      <c r="L1741" t="s">
        <v>25</v>
      </c>
      <c r="M1741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1741">
        <v>12</v>
      </c>
    </row>
    <row r="1742" spans="2:14" ht="15" customHeight="1">
      <c r="B1742" t="s">
        <v>3746</v>
      </c>
      <c r="C1742" s="1">
        <v>41070.723009259258</v>
      </c>
      <c r="D1742" s="4">
        <v>72000</v>
      </c>
      <c r="E1742">
        <v>72000</v>
      </c>
      <c r="F1742" t="s">
        <v>22</v>
      </c>
      <c r="G1742" s="8">
        <f>tblSalaries6[[#This Row],[clean Salary (in local currency)]]*VLOOKUP(tblSalaries6[[#This Row],[Currency]],tblXrate[],2,FALSE)</f>
        <v>91468.759607395754</v>
      </c>
      <c r="H1742" t="s">
        <v>1894</v>
      </c>
      <c r="I1742" t="s">
        <v>52</v>
      </c>
      <c r="J1742" t="s">
        <v>1895</v>
      </c>
      <c r="K1742" t="str">
        <f>VLOOKUP(tblSalaries6[[#This Row],[Where do you work]],tblCountries[[Actual]:[Mapping]],2,FALSE)</f>
        <v>Croatia</v>
      </c>
      <c r="L1742" t="s">
        <v>25</v>
      </c>
      <c r="M1742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Less than 3</v>
      </c>
      <c r="N1742">
        <v>3</v>
      </c>
    </row>
    <row r="1743" spans="2:14" ht="15" customHeight="1">
      <c r="B1743" t="s">
        <v>3747</v>
      </c>
      <c r="C1743" s="1">
        <v>41070.854432870372</v>
      </c>
      <c r="D1743" s="4" t="s">
        <v>1896</v>
      </c>
      <c r="E1743">
        <v>22300</v>
      </c>
      <c r="F1743" t="s">
        <v>69</v>
      </c>
      <c r="G1743" s="8">
        <f>tblSalaries6[[#This Row],[clean Salary (in local currency)]]*VLOOKUP(tblSalaries6[[#This Row],[Currency]],tblXrate[],2,FALSE)</f>
        <v>35148.775467100437</v>
      </c>
      <c r="H1743" t="s">
        <v>1897</v>
      </c>
      <c r="I1743" t="s">
        <v>20</v>
      </c>
      <c r="J1743" t="s">
        <v>71</v>
      </c>
      <c r="K1743" t="str">
        <f>VLOOKUP(tblSalaries6[[#This Row],[Where do you work]],tblCountries[[Actual]:[Mapping]],2,FALSE)</f>
        <v>UK</v>
      </c>
      <c r="L1743" t="s">
        <v>13</v>
      </c>
      <c r="M1743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3 and 5</v>
      </c>
      <c r="N1743">
        <v>4</v>
      </c>
    </row>
    <row r="1744" spans="2:14" ht="15" customHeight="1">
      <c r="B1744" t="s">
        <v>3748</v>
      </c>
      <c r="C1744" s="1">
        <v>41070.911458333336</v>
      </c>
      <c r="D1744" s="4" t="s">
        <v>1898</v>
      </c>
      <c r="E1744">
        <v>31185</v>
      </c>
      <c r="F1744" t="s">
        <v>69</v>
      </c>
      <c r="G1744" s="8">
        <f>tblSalaries6[[#This Row],[clean Salary (in local currency)]]*VLOOKUP(tblSalaries6[[#This Row],[Currency]],tblXrate[],2,FALSE)</f>
        <v>49153.119414418252</v>
      </c>
      <c r="H1744" t="s">
        <v>1899</v>
      </c>
      <c r="I1744" t="s">
        <v>52</v>
      </c>
      <c r="J1744" t="s">
        <v>71</v>
      </c>
      <c r="K1744" t="str">
        <f>VLOOKUP(tblSalaries6[[#This Row],[Where do you work]],tblCountries[[Actual]:[Mapping]],2,FALSE)</f>
        <v>UK</v>
      </c>
      <c r="L1744" t="s">
        <v>9</v>
      </c>
      <c r="M1744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5 and 10</v>
      </c>
      <c r="N1744">
        <v>7</v>
      </c>
    </row>
    <row r="1745" spans="2:14" ht="15" customHeight="1">
      <c r="B1745" t="s">
        <v>3749</v>
      </c>
      <c r="C1745" s="1">
        <v>41071.133090277777</v>
      </c>
      <c r="D1745" s="4">
        <v>150000</v>
      </c>
      <c r="E1745">
        <v>150000</v>
      </c>
      <c r="F1745" t="s">
        <v>40</v>
      </c>
      <c r="G1745" s="8">
        <f>tblSalaries6[[#This Row],[clean Salary (in local currency)]]*VLOOKUP(tblSalaries6[[#This Row],[Currency]],tblXrate[],2,FALSE)</f>
        <v>2671.1875031163854</v>
      </c>
      <c r="H1745" t="s">
        <v>485</v>
      </c>
      <c r="I1745" t="s">
        <v>279</v>
      </c>
      <c r="J1745" t="s">
        <v>8</v>
      </c>
      <c r="K1745" t="str">
        <f>VLOOKUP(tblSalaries6[[#This Row],[Where do you work]],tblCountries[[Actual]:[Mapping]],2,FALSE)</f>
        <v>India</v>
      </c>
      <c r="L1745" t="s">
        <v>18</v>
      </c>
      <c r="M1745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Less than 3</v>
      </c>
      <c r="N1745">
        <v>1</v>
      </c>
    </row>
    <row r="1746" spans="2:14" ht="15" customHeight="1">
      <c r="B1746" t="s">
        <v>3750</v>
      </c>
      <c r="C1746" s="1">
        <v>41071.249409722222</v>
      </c>
      <c r="D1746" s="4">
        <v>27000</v>
      </c>
      <c r="E1746">
        <v>27000</v>
      </c>
      <c r="F1746" t="s">
        <v>69</v>
      </c>
      <c r="G1746" s="8">
        <f>tblSalaries6[[#This Row],[clean Salary (in local currency)]]*VLOOKUP(tblSalaries6[[#This Row],[Currency]],tblXrate[],2,FALSE)</f>
        <v>42556.81334581667</v>
      </c>
      <c r="H1746" t="s">
        <v>1900</v>
      </c>
      <c r="I1746" t="s">
        <v>52</v>
      </c>
      <c r="J1746" t="s">
        <v>71</v>
      </c>
      <c r="K1746" t="str">
        <f>VLOOKUP(tblSalaries6[[#This Row],[Where do you work]],tblCountries[[Actual]:[Mapping]],2,FALSE)</f>
        <v>UK</v>
      </c>
      <c r="L1746" t="s">
        <v>9</v>
      </c>
      <c r="M1746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Less than 3</v>
      </c>
      <c r="N1746">
        <v>3</v>
      </c>
    </row>
    <row r="1747" spans="2:14" ht="15" customHeight="1">
      <c r="B1747" t="s">
        <v>3751</v>
      </c>
      <c r="C1747" s="1">
        <v>41071.249942129631</v>
      </c>
      <c r="D1747" s="4">
        <v>27000</v>
      </c>
      <c r="E1747">
        <v>27000</v>
      </c>
      <c r="F1747" t="s">
        <v>69</v>
      </c>
      <c r="G1747" s="8">
        <f>tblSalaries6[[#This Row],[clean Salary (in local currency)]]*VLOOKUP(tblSalaries6[[#This Row],[Currency]],tblXrate[],2,FALSE)</f>
        <v>42556.81334581667</v>
      </c>
      <c r="H1747" t="s">
        <v>1900</v>
      </c>
      <c r="I1747" t="s">
        <v>52</v>
      </c>
      <c r="J1747" t="s">
        <v>71</v>
      </c>
      <c r="K1747" t="str">
        <f>VLOOKUP(tblSalaries6[[#This Row],[Where do you work]],tblCountries[[Actual]:[Mapping]],2,FALSE)</f>
        <v>UK</v>
      </c>
      <c r="L1747" t="s">
        <v>9</v>
      </c>
      <c r="M1747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Less than 3</v>
      </c>
      <c r="N1747">
        <v>3</v>
      </c>
    </row>
    <row r="1748" spans="2:14" ht="15" customHeight="1">
      <c r="B1748" t="s">
        <v>3752</v>
      </c>
      <c r="C1748" s="1">
        <v>41071.419942129629</v>
      </c>
      <c r="D1748" s="4">
        <v>74461</v>
      </c>
      <c r="E1748">
        <v>74461</v>
      </c>
      <c r="F1748" t="s">
        <v>6</v>
      </c>
      <c r="G1748" s="8">
        <f>tblSalaries6[[#This Row],[clean Salary (in local currency)]]*VLOOKUP(tblSalaries6[[#This Row],[Currency]],tblXrate[],2,FALSE)</f>
        <v>74461</v>
      </c>
      <c r="H1748" t="s">
        <v>1901</v>
      </c>
      <c r="I1748" t="s">
        <v>4000</v>
      </c>
      <c r="J1748" t="s">
        <v>15</v>
      </c>
      <c r="K1748" t="str">
        <f>VLOOKUP(tblSalaries6[[#This Row],[Where do you work]],tblCountries[[Actual]:[Mapping]],2,FALSE)</f>
        <v>USA</v>
      </c>
      <c r="L1748" t="s">
        <v>25</v>
      </c>
      <c r="M1748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5 and 10</v>
      </c>
      <c r="N1748">
        <v>9</v>
      </c>
    </row>
    <row r="1749" spans="2:14" ht="15" customHeight="1">
      <c r="B1749" t="s">
        <v>3753</v>
      </c>
      <c r="C1749" s="1">
        <v>41071.705324074072</v>
      </c>
      <c r="D1749" s="4" t="s">
        <v>1902</v>
      </c>
      <c r="E1749">
        <v>26500</v>
      </c>
      <c r="F1749" t="s">
        <v>69</v>
      </c>
      <c r="G1749" s="8">
        <f>tblSalaries6[[#This Row],[clean Salary (in local currency)]]*VLOOKUP(tblSalaries6[[#This Row],[Currency]],tblXrate[],2,FALSE)</f>
        <v>41768.724209783031</v>
      </c>
      <c r="H1749" t="s">
        <v>1903</v>
      </c>
      <c r="I1749" t="s">
        <v>52</v>
      </c>
      <c r="J1749" t="s">
        <v>71</v>
      </c>
      <c r="K1749" t="str">
        <f>VLOOKUP(tblSalaries6[[#This Row],[Where do you work]],tblCountries[[Actual]:[Mapping]],2,FALSE)</f>
        <v>UK</v>
      </c>
      <c r="L1749" t="s">
        <v>9</v>
      </c>
      <c r="M1749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1749">
        <v>16</v>
      </c>
    </row>
    <row r="1750" spans="2:14" ht="15" customHeight="1">
      <c r="B1750" t="s">
        <v>3754</v>
      </c>
      <c r="C1750" s="1">
        <v>41071.709699074076</v>
      </c>
      <c r="D1750" s="4" t="s">
        <v>766</v>
      </c>
      <c r="E1750">
        <v>480000</v>
      </c>
      <c r="F1750" t="s">
        <v>40</v>
      </c>
      <c r="G1750" s="8">
        <f>tblSalaries6[[#This Row],[clean Salary (in local currency)]]*VLOOKUP(tblSalaries6[[#This Row],[Currency]],tblXrate[],2,FALSE)</f>
        <v>8547.8000099724322</v>
      </c>
      <c r="H1750" t="s">
        <v>1904</v>
      </c>
      <c r="I1750" t="s">
        <v>20</v>
      </c>
      <c r="J1750" t="s">
        <v>8</v>
      </c>
      <c r="K1750" t="str">
        <f>VLOOKUP(tblSalaries6[[#This Row],[Where do you work]],tblCountries[[Actual]:[Mapping]],2,FALSE)</f>
        <v>India</v>
      </c>
      <c r="L1750" t="s">
        <v>9</v>
      </c>
      <c r="M1750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Less than 3</v>
      </c>
      <c r="N1750">
        <v>1</v>
      </c>
    </row>
    <row r="1751" spans="2:14" ht="15" customHeight="1">
      <c r="B1751" t="s">
        <v>3755</v>
      </c>
      <c r="C1751" s="1">
        <v>41071.746087962965</v>
      </c>
      <c r="D1751" s="4">
        <v>200</v>
      </c>
      <c r="E1751">
        <v>2400</v>
      </c>
      <c r="F1751" t="s">
        <v>6</v>
      </c>
      <c r="G1751" s="8">
        <f>tblSalaries6[[#This Row],[clean Salary (in local currency)]]*VLOOKUP(tblSalaries6[[#This Row],[Currency]],tblXrate[],2,FALSE)</f>
        <v>2400</v>
      </c>
      <c r="H1751" t="s">
        <v>1905</v>
      </c>
      <c r="I1751" t="s">
        <v>20</v>
      </c>
      <c r="J1751" t="s">
        <v>8</v>
      </c>
      <c r="K1751" t="str">
        <f>VLOOKUP(tblSalaries6[[#This Row],[Where do you work]],tblCountries[[Actual]:[Mapping]],2,FALSE)</f>
        <v>India</v>
      </c>
      <c r="L1751" t="s">
        <v>18</v>
      </c>
      <c r="M1751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Less than 3</v>
      </c>
      <c r="N1751">
        <v>3</v>
      </c>
    </row>
    <row r="1752" spans="2:14" ht="15" customHeight="1">
      <c r="B1752" t="s">
        <v>3756</v>
      </c>
      <c r="C1752" s="1">
        <v>41071.819988425923</v>
      </c>
      <c r="D1752" s="4" t="s">
        <v>797</v>
      </c>
      <c r="E1752">
        <v>3000</v>
      </c>
      <c r="F1752" t="s">
        <v>6</v>
      </c>
      <c r="G1752" s="8">
        <f>tblSalaries6[[#This Row],[clean Salary (in local currency)]]*VLOOKUP(tblSalaries6[[#This Row],[Currency]],tblXrate[],2,FALSE)</f>
        <v>3000</v>
      </c>
      <c r="H1752" t="s">
        <v>725</v>
      </c>
      <c r="I1752" t="s">
        <v>20</v>
      </c>
      <c r="J1752" t="s">
        <v>425</v>
      </c>
      <c r="K1752" t="str">
        <f>VLOOKUP(tblSalaries6[[#This Row],[Where do you work]],tblCountries[[Actual]:[Mapping]],2,FALSE)</f>
        <v>Bangladesh</v>
      </c>
      <c r="L1752" t="s">
        <v>25</v>
      </c>
      <c r="M1752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1752">
        <v>12</v>
      </c>
    </row>
    <row r="1753" spans="2:14" ht="15" customHeight="1">
      <c r="B1753" t="s">
        <v>3757</v>
      </c>
      <c r="C1753" s="1">
        <v>41071.830972222226</v>
      </c>
      <c r="D1753" s="4">
        <v>11000</v>
      </c>
      <c r="E1753">
        <v>11000</v>
      </c>
      <c r="F1753" t="s">
        <v>6</v>
      </c>
      <c r="G1753" s="8">
        <f>tblSalaries6[[#This Row],[clean Salary (in local currency)]]*VLOOKUP(tblSalaries6[[#This Row],[Currency]],tblXrate[],2,FALSE)</f>
        <v>11000</v>
      </c>
      <c r="H1753" t="s">
        <v>1500</v>
      </c>
      <c r="I1753" t="s">
        <v>20</v>
      </c>
      <c r="J1753" t="s">
        <v>8</v>
      </c>
      <c r="K1753" t="str">
        <f>VLOOKUP(tblSalaries6[[#This Row],[Where do you work]],tblCountries[[Actual]:[Mapping]],2,FALSE)</f>
        <v>India</v>
      </c>
      <c r="L1753" t="s">
        <v>9</v>
      </c>
      <c r="M1753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Less than 3</v>
      </c>
      <c r="N1753">
        <v>2</v>
      </c>
    </row>
    <row r="1754" spans="2:14" ht="15" customHeight="1">
      <c r="B1754" t="s">
        <v>3758</v>
      </c>
      <c r="C1754" s="1">
        <v>41071.877500000002</v>
      </c>
      <c r="D1754" s="4">
        <v>40000</v>
      </c>
      <c r="E1754">
        <v>40000</v>
      </c>
      <c r="F1754" t="s">
        <v>6</v>
      </c>
      <c r="G1754" s="8">
        <f>tblSalaries6[[#This Row],[clean Salary (in local currency)]]*VLOOKUP(tblSalaries6[[#This Row],[Currency]],tblXrate[],2,FALSE)</f>
        <v>40000</v>
      </c>
      <c r="H1754" t="s">
        <v>811</v>
      </c>
      <c r="I1754" t="s">
        <v>20</v>
      </c>
      <c r="J1754" t="s">
        <v>15</v>
      </c>
      <c r="K1754" t="str">
        <f>VLOOKUP(tblSalaries6[[#This Row],[Where do you work]],tblCountries[[Actual]:[Mapping]],2,FALSE)</f>
        <v>USA</v>
      </c>
      <c r="L1754" t="s">
        <v>18</v>
      </c>
      <c r="M1754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Less than 3</v>
      </c>
      <c r="N1754">
        <v>2</v>
      </c>
    </row>
    <row r="1755" spans="2:14" ht="15" customHeight="1">
      <c r="B1755" t="s">
        <v>3759</v>
      </c>
      <c r="C1755" s="1">
        <v>41071.895474537036</v>
      </c>
      <c r="D1755" s="4">
        <v>300</v>
      </c>
      <c r="E1755">
        <v>3600</v>
      </c>
      <c r="F1755" t="s">
        <v>6</v>
      </c>
      <c r="G1755" s="8">
        <f>tblSalaries6[[#This Row],[clean Salary (in local currency)]]*VLOOKUP(tblSalaries6[[#This Row],[Currency]],tblXrate[],2,FALSE)</f>
        <v>3600</v>
      </c>
      <c r="H1755" t="s">
        <v>20</v>
      </c>
      <c r="I1755" t="s">
        <v>20</v>
      </c>
      <c r="J1755" t="s">
        <v>8</v>
      </c>
      <c r="K1755" t="str">
        <f>VLOOKUP(tblSalaries6[[#This Row],[Where do you work]],tblCountries[[Actual]:[Mapping]],2,FALSE)</f>
        <v>India</v>
      </c>
      <c r="L1755" t="s">
        <v>9</v>
      </c>
      <c r="M1755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Less than 3</v>
      </c>
      <c r="N1755">
        <v>1</v>
      </c>
    </row>
    <row r="1756" spans="2:14" ht="15" customHeight="1">
      <c r="B1756" t="s">
        <v>3760</v>
      </c>
      <c r="C1756" s="1">
        <v>41071.911273148151</v>
      </c>
      <c r="D1756" s="4">
        <v>56600</v>
      </c>
      <c r="E1756">
        <v>56600</v>
      </c>
      <c r="F1756" t="s">
        <v>6</v>
      </c>
      <c r="G1756" s="8">
        <f>tblSalaries6[[#This Row],[clean Salary (in local currency)]]*VLOOKUP(tblSalaries6[[#This Row],[Currency]],tblXrate[],2,FALSE)</f>
        <v>56600</v>
      </c>
      <c r="H1756" t="s">
        <v>1906</v>
      </c>
      <c r="I1756" t="s">
        <v>52</v>
      </c>
      <c r="J1756" t="s">
        <v>15</v>
      </c>
      <c r="K1756" t="str">
        <f>VLOOKUP(tblSalaries6[[#This Row],[Where do you work]],tblCountries[[Actual]:[Mapping]],2,FALSE)</f>
        <v>USA</v>
      </c>
      <c r="L1756" t="s">
        <v>9</v>
      </c>
      <c r="M1756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1756">
        <v>12</v>
      </c>
    </row>
    <row r="1757" spans="2:14" ht="15" customHeight="1">
      <c r="B1757" t="s">
        <v>3761</v>
      </c>
      <c r="C1757" s="1">
        <v>41071.931539351855</v>
      </c>
      <c r="D1757" s="4">
        <v>33600</v>
      </c>
      <c r="E1757">
        <v>33600</v>
      </c>
      <c r="F1757" t="s">
        <v>6</v>
      </c>
      <c r="G1757" s="8">
        <f>tblSalaries6[[#This Row],[clean Salary (in local currency)]]*VLOOKUP(tblSalaries6[[#This Row],[Currency]],tblXrate[],2,FALSE)</f>
        <v>33600</v>
      </c>
      <c r="H1757" t="s">
        <v>749</v>
      </c>
      <c r="I1757" t="s">
        <v>20</v>
      </c>
      <c r="J1757" t="s">
        <v>171</v>
      </c>
      <c r="K1757" t="str">
        <f>VLOOKUP(tblSalaries6[[#This Row],[Where do you work]],tblCountries[[Actual]:[Mapping]],2,FALSE)</f>
        <v>Singapore</v>
      </c>
      <c r="L1757" t="s">
        <v>13</v>
      </c>
      <c r="M1757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Less than 3</v>
      </c>
      <c r="N1757">
        <v>2</v>
      </c>
    </row>
    <row r="1758" spans="2:14" ht="15" customHeight="1">
      <c r="B1758" t="s">
        <v>3762</v>
      </c>
      <c r="C1758" s="1">
        <v>41071.931944444441</v>
      </c>
      <c r="D1758" s="4">
        <v>33600</v>
      </c>
      <c r="E1758">
        <v>33600</v>
      </c>
      <c r="F1758" t="s">
        <v>6</v>
      </c>
      <c r="G1758" s="8">
        <f>tblSalaries6[[#This Row],[clean Salary (in local currency)]]*VLOOKUP(tblSalaries6[[#This Row],[Currency]],tblXrate[],2,FALSE)</f>
        <v>33600</v>
      </c>
      <c r="H1758" t="s">
        <v>749</v>
      </c>
      <c r="I1758" t="s">
        <v>20</v>
      </c>
      <c r="J1758" t="s">
        <v>171</v>
      </c>
      <c r="K1758" t="str">
        <f>VLOOKUP(tblSalaries6[[#This Row],[Where do you work]],tblCountries[[Actual]:[Mapping]],2,FALSE)</f>
        <v>Singapore</v>
      </c>
      <c r="L1758" t="s">
        <v>13</v>
      </c>
      <c r="M1758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Less than 3</v>
      </c>
      <c r="N1758">
        <v>2</v>
      </c>
    </row>
    <row r="1759" spans="2:14" ht="15" customHeight="1">
      <c r="B1759" t="s">
        <v>3763</v>
      </c>
      <c r="C1759" s="1">
        <v>41072.018136574072</v>
      </c>
      <c r="D1759" s="4">
        <v>100000</v>
      </c>
      <c r="E1759">
        <v>100000</v>
      </c>
      <c r="F1759" t="s">
        <v>6</v>
      </c>
      <c r="G1759" s="8">
        <f>tblSalaries6[[#This Row],[clean Salary (in local currency)]]*VLOOKUP(tblSalaries6[[#This Row],[Currency]],tblXrate[],2,FALSE)</f>
        <v>100000</v>
      </c>
      <c r="H1759" t="s">
        <v>256</v>
      </c>
      <c r="I1759" t="s">
        <v>20</v>
      </c>
      <c r="J1759" t="s">
        <v>15</v>
      </c>
      <c r="K1759" t="str">
        <f>VLOOKUP(tblSalaries6[[#This Row],[Where do you work]],tblCountries[[Actual]:[Mapping]],2,FALSE)</f>
        <v>USA</v>
      </c>
      <c r="L1759" t="s">
        <v>13</v>
      </c>
      <c r="M1759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1759">
        <v>12</v>
      </c>
    </row>
    <row r="1760" spans="2:14" ht="15" customHeight="1">
      <c r="B1760" t="s">
        <v>3764</v>
      </c>
      <c r="C1760" s="1">
        <v>41072.080000000002</v>
      </c>
      <c r="D1760" s="4">
        <v>40000</v>
      </c>
      <c r="E1760">
        <v>40000</v>
      </c>
      <c r="F1760" t="s">
        <v>86</v>
      </c>
      <c r="G1760" s="8">
        <f>tblSalaries6[[#This Row],[clean Salary (in local currency)]]*VLOOKUP(tblSalaries6[[#This Row],[Currency]],tblXrate[],2,FALSE)</f>
        <v>39334.460921213074</v>
      </c>
      <c r="H1760" t="s">
        <v>1907</v>
      </c>
      <c r="I1760" t="s">
        <v>20</v>
      </c>
      <c r="J1760" t="s">
        <v>88</v>
      </c>
      <c r="K1760" t="str">
        <f>VLOOKUP(tblSalaries6[[#This Row],[Where do you work]],tblCountries[[Actual]:[Mapping]],2,FALSE)</f>
        <v>Canada</v>
      </c>
      <c r="L1760" t="s">
        <v>25</v>
      </c>
      <c r="M1760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Less than 3</v>
      </c>
      <c r="N1760">
        <v>1</v>
      </c>
    </row>
    <row r="1761" spans="2:14" ht="15" customHeight="1">
      <c r="B1761" t="s">
        <v>3765</v>
      </c>
      <c r="C1761" s="1">
        <v>41072.081944444442</v>
      </c>
      <c r="D1761" s="4">
        <v>400000</v>
      </c>
      <c r="E1761">
        <v>400000</v>
      </c>
      <c r="F1761" t="s">
        <v>40</v>
      </c>
      <c r="G1761" s="8">
        <f>tblSalaries6[[#This Row],[clean Salary (in local currency)]]*VLOOKUP(tblSalaries6[[#This Row],[Currency]],tblXrate[],2,FALSE)</f>
        <v>7123.1666749770275</v>
      </c>
      <c r="H1761" t="s">
        <v>42</v>
      </c>
      <c r="I1761" t="s">
        <v>20</v>
      </c>
      <c r="J1761" t="s">
        <v>8</v>
      </c>
      <c r="K1761" t="str">
        <f>VLOOKUP(tblSalaries6[[#This Row],[Where do you work]],tblCountries[[Actual]:[Mapping]],2,FALSE)</f>
        <v>India</v>
      </c>
      <c r="L1761" t="s">
        <v>18</v>
      </c>
      <c r="M1761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Less than 3</v>
      </c>
      <c r="N1761">
        <v>3</v>
      </c>
    </row>
    <row r="1762" spans="2:14" ht="15" customHeight="1">
      <c r="B1762" t="s">
        <v>3766</v>
      </c>
      <c r="C1762" s="1">
        <v>41072.113391203704</v>
      </c>
      <c r="D1762" s="4" t="s">
        <v>1908</v>
      </c>
      <c r="E1762">
        <v>65000</v>
      </c>
      <c r="F1762" t="s">
        <v>6</v>
      </c>
      <c r="G1762" s="8">
        <f>tblSalaries6[[#This Row],[clean Salary (in local currency)]]*VLOOKUP(tblSalaries6[[#This Row],[Currency]],tblXrate[],2,FALSE)</f>
        <v>65000</v>
      </c>
      <c r="H1762" t="s">
        <v>1909</v>
      </c>
      <c r="I1762" t="s">
        <v>20</v>
      </c>
      <c r="J1762" t="s">
        <v>15</v>
      </c>
      <c r="K1762" t="str">
        <f>VLOOKUP(tblSalaries6[[#This Row],[Where do you work]],tblCountries[[Actual]:[Mapping]],2,FALSE)</f>
        <v>USA</v>
      </c>
      <c r="L1762" t="s">
        <v>9</v>
      </c>
      <c r="M1762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1762">
        <v>14</v>
      </c>
    </row>
    <row r="1763" spans="2:14" ht="15" customHeight="1">
      <c r="B1763" t="s">
        <v>3767</v>
      </c>
      <c r="C1763" s="1">
        <v>41072.124490740738</v>
      </c>
      <c r="D1763" s="4">
        <v>65000</v>
      </c>
      <c r="E1763">
        <v>65000</v>
      </c>
      <c r="F1763" t="s">
        <v>6</v>
      </c>
      <c r="G1763" s="8">
        <f>tblSalaries6[[#This Row],[clean Salary (in local currency)]]*VLOOKUP(tblSalaries6[[#This Row],[Currency]],tblXrate[],2,FALSE)</f>
        <v>65000</v>
      </c>
      <c r="H1763" t="s">
        <v>153</v>
      </c>
      <c r="I1763" t="s">
        <v>20</v>
      </c>
      <c r="J1763" t="s">
        <v>15</v>
      </c>
      <c r="K1763" t="str">
        <f>VLOOKUP(tblSalaries6[[#This Row],[Where do you work]],tblCountries[[Actual]:[Mapping]],2,FALSE)</f>
        <v>USA</v>
      </c>
      <c r="L1763" t="s">
        <v>18</v>
      </c>
      <c r="M1763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1763">
        <v>10</v>
      </c>
    </row>
    <row r="1764" spans="2:14" ht="15" customHeight="1">
      <c r="B1764" t="s">
        <v>3768</v>
      </c>
      <c r="C1764" s="1">
        <v>41072.147534722222</v>
      </c>
      <c r="D1764" s="4">
        <v>65000</v>
      </c>
      <c r="E1764">
        <v>65000</v>
      </c>
      <c r="F1764" t="s">
        <v>6</v>
      </c>
      <c r="G1764" s="8">
        <f>tblSalaries6[[#This Row],[clean Salary (in local currency)]]*VLOOKUP(tblSalaries6[[#This Row],[Currency]],tblXrate[],2,FALSE)</f>
        <v>65000</v>
      </c>
      <c r="H1764" t="s">
        <v>296</v>
      </c>
      <c r="I1764" t="s">
        <v>488</v>
      </c>
      <c r="J1764" t="s">
        <v>15</v>
      </c>
      <c r="K1764" t="str">
        <f>VLOOKUP(tblSalaries6[[#This Row],[Where do you work]],tblCountries[[Actual]:[Mapping]],2,FALSE)</f>
        <v>USA</v>
      </c>
      <c r="L1764" t="s">
        <v>18</v>
      </c>
      <c r="M1764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1764">
        <v>13</v>
      </c>
    </row>
    <row r="1765" spans="2:14" ht="15" customHeight="1">
      <c r="B1765" t="s">
        <v>3769</v>
      </c>
      <c r="C1765" s="1">
        <v>41072.156539351854</v>
      </c>
      <c r="D1765" s="4">
        <v>78000</v>
      </c>
      <c r="E1765">
        <v>78000</v>
      </c>
      <c r="F1765" t="s">
        <v>86</v>
      </c>
      <c r="G1765" s="8">
        <f>tblSalaries6[[#This Row],[clean Salary (in local currency)]]*VLOOKUP(tblSalaries6[[#This Row],[Currency]],tblXrate[],2,FALSE)</f>
        <v>76702.198796365497</v>
      </c>
      <c r="H1765" t="s">
        <v>1910</v>
      </c>
      <c r="I1765" t="s">
        <v>20</v>
      </c>
      <c r="J1765" t="s">
        <v>88</v>
      </c>
      <c r="K1765" t="str">
        <f>VLOOKUP(tblSalaries6[[#This Row],[Where do you work]],tblCountries[[Actual]:[Mapping]],2,FALSE)</f>
        <v>Canada</v>
      </c>
      <c r="L1765" t="s">
        <v>13</v>
      </c>
      <c r="M1765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3 and 5</v>
      </c>
      <c r="N1765">
        <v>4</v>
      </c>
    </row>
    <row r="1766" spans="2:14" ht="15" customHeight="1">
      <c r="B1766" t="s">
        <v>3770</v>
      </c>
      <c r="C1766" s="1">
        <v>41072.275138888886</v>
      </c>
      <c r="D1766" s="4">
        <v>63000</v>
      </c>
      <c r="E1766">
        <v>63000</v>
      </c>
      <c r="F1766" t="s">
        <v>6</v>
      </c>
      <c r="G1766" s="8">
        <f>tblSalaries6[[#This Row],[clean Salary (in local currency)]]*VLOOKUP(tblSalaries6[[#This Row],[Currency]],tblXrate[],2,FALSE)</f>
        <v>63000</v>
      </c>
      <c r="H1766" t="s">
        <v>108</v>
      </c>
      <c r="I1766" t="s">
        <v>20</v>
      </c>
      <c r="J1766" t="s">
        <v>15</v>
      </c>
      <c r="K1766" t="str">
        <f>VLOOKUP(tblSalaries6[[#This Row],[Where do you work]],tblCountries[[Actual]:[Mapping]],2,FALSE)</f>
        <v>USA</v>
      </c>
      <c r="L1766" t="s">
        <v>13</v>
      </c>
      <c r="M1766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1766">
        <v>10</v>
      </c>
    </row>
    <row r="1767" spans="2:14" ht="15" customHeight="1">
      <c r="B1767" t="s">
        <v>3771</v>
      </c>
      <c r="C1767" s="1">
        <v>41072.358506944445</v>
      </c>
      <c r="D1767" s="4">
        <v>87000</v>
      </c>
      <c r="E1767">
        <v>87000</v>
      </c>
      <c r="F1767" t="s">
        <v>6</v>
      </c>
      <c r="G1767" s="8">
        <f>tblSalaries6[[#This Row],[clean Salary (in local currency)]]*VLOOKUP(tblSalaries6[[#This Row],[Currency]],tblXrate[],2,FALSE)</f>
        <v>87000</v>
      </c>
      <c r="H1767" t="s">
        <v>1911</v>
      </c>
      <c r="I1767" t="s">
        <v>4000</v>
      </c>
      <c r="J1767" t="s">
        <v>15</v>
      </c>
      <c r="K1767" t="str">
        <f>VLOOKUP(tblSalaries6[[#This Row],[Where do you work]],tblCountries[[Actual]:[Mapping]],2,FALSE)</f>
        <v>USA</v>
      </c>
      <c r="L1767" t="s">
        <v>9</v>
      </c>
      <c r="M1767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Less than 3</v>
      </c>
      <c r="N1767">
        <v>3</v>
      </c>
    </row>
    <row r="1768" spans="2:14" ht="15" customHeight="1">
      <c r="B1768" t="s">
        <v>3772</v>
      </c>
      <c r="C1768" s="1">
        <v>41072.365451388891</v>
      </c>
      <c r="D1768" s="4">
        <v>45000</v>
      </c>
      <c r="E1768">
        <v>45000</v>
      </c>
      <c r="F1768" t="s">
        <v>6</v>
      </c>
      <c r="G1768" s="8">
        <f>tblSalaries6[[#This Row],[clean Salary (in local currency)]]*VLOOKUP(tblSalaries6[[#This Row],[Currency]],tblXrate[],2,FALSE)</f>
        <v>45000</v>
      </c>
      <c r="H1768" t="s">
        <v>1912</v>
      </c>
      <c r="I1768" t="s">
        <v>20</v>
      </c>
      <c r="J1768" t="s">
        <v>15</v>
      </c>
      <c r="K1768" t="str">
        <f>VLOOKUP(tblSalaries6[[#This Row],[Where do you work]],tblCountries[[Actual]:[Mapping]],2,FALSE)</f>
        <v>USA</v>
      </c>
      <c r="L1768" t="s">
        <v>9</v>
      </c>
      <c r="M1768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3 and 5</v>
      </c>
      <c r="N1768">
        <v>4</v>
      </c>
    </row>
    <row r="1769" spans="2:14" ht="15" customHeight="1">
      <c r="B1769" t="s">
        <v>3773</v>
      </c>
      <c r="C1769" s="1">
        <v>41072.510949074072</v>
      </c>
      <c r="D1769" s="4">
        <v>85000</v>
      </c>
      <c r="E1769">
        <v>85000</v>
      </c>
      <c r="F1769" t="s">
        <v>6</v>
      </c>
      <c r="G1769" s="8">
        <f>tblSalaries6[[#This Row],[clean Salary (in local currency)]]*VLOOKUP(tblSalaries6[[#This Row],[Currency]],tblXrate[],2,FALSE)</f>
        <v>85000</v>
      </c>
      <c r="H1769" t="s">
        <v>1913</v>
      </c>
      <c r="I1769" t="s">
        <v>20</v>
      </c>
      <c r="J1769" t="s">
        <v>15</v>
      </c>
      <c r="K1769" t="str">
        <f>VLOOKUP(tblSalaries6[[#This Row],[Where do you work]],tblCountries[[Actual]:[Mapping]],2,FALSE)</f>
        <v>USA</v>
      </c>
      <c r="L1769" t="s">
        <v>13</v>
      </c>
      <c r="M1769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Less than 3</v>
      </c>
      <c r="N1769">
        <v>3</v>
      </c>
    </row>
    <row r="1770" spans="2:14" ht="15" customHeight="1">
      <c r="B1770" t="s">
        <v>3774</v>
      </c>
      <c r="C1770" s="1">
        <v>41072.631504629629</v>
      </c>
      <c r="D1770" s="4">
        <v>156000</v>
      </c>
      <c r="E1770">
        <v>156000</v>
      </c>
      <c r="F1770" t="s">
        <v>82</v>
      </c>
      <c r="G1770" s="8">
        <f>tblSalaries6[[#This Row],[clean Salary (in local currency)]]*VLOOKUP(tblSalaries6[[#This Row],[Currency]],tblXrate[],2,FALSE)</f>
        <v>159105.90639881117</v>
      </c>
      <c r="H1770" t="s">
        <v>1914</v>
      </c>
      <c r="I1770" t="s">
        <v>279</v>
      </c>
      <c r="J1770" t="s">
        <v>84</v>
      </c>
      <c r="K1770" t="str">
        <f>VLOOKUP(tblSalaries6[[#This Row],[Where do you work]],tblCountries[[Actual]:[Mapping]],2,FALSE)</f>
        <v>Australia</v>
      </c>
      <c r="L1770" t="s">
        <v>18</v>
      </c>
      <c r="M1770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1770">
        <v>12</v>
      </c>
    </row>
    <row r="1771" spans="2:14" ht="15" customHeight="1">
      <c r="B1771" t="s">
        <v>3775</v>
      </c>
      <c r="C1771" s="1">
        <v>41072.665694444448</v>
      </c>
      <c r="D1771" s="4">
        <v>560000</v>
      </c>
      <c r="E1771">
        <v>560000</v>
      </c>
      <c r="F1771" t="s">
        <v>40</v>
      </c>
      <c r="G1771" s="8">
        <f>tblSalaries6[[#This Row],[clean Salary (in local currency)]]*VLOOKUP(tblSalaries6[[#This Row],[Currency]],tblXrate[],2,FALSE)</f>
        <v>9972.4333449678379</v>
      </c>
      <c r="H1771" t="s">
        <v>1915</v>
      </c>
      <c r="I1771" t="s">
        <v>52</v>
      </c>
      <c r="J1771" t="s">
        <v>8</v>
      </c>
      <c r="K1771" t="str">
        <f>VLOOKUP(tblSalaries6[[#This Row],[Where do you work]],tblCountries[[Actual]:[Mapping]],2,FALSE)</f>
        <v>India</v>
      </c>
      <c r="L1771" t="s">
        <v>18</v>
      </c>
      <c r="M1771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3 and 5</v>
      </c>
      <c r="N1771">
        <v>4</v>
      </c>
    </row>
    <row r="1772" spans="2:14" ht="15" customHeight="1">
      <c r="B1772" t="s">
        <v>3776</v>
      </c>
      <c r="C1772" s="1">
        <v>41072.678067129629</v>
      </c>
      <c r="D1772" s="4">
        <v>14000</v>
      </c>
      <c r="E1772">
        <v>14000</v>
      </c>
      <c r="F1772" t="s">
        <v>6</v>
      </c>
      <c r="G1772" s="8">
        <f>tblSalaries6[[#This Row],[clean Salary (in local currency)]]*VLOOKUP(tblSalaries6[[#This Row],[Currency]],tblXrate[],2,FALSE)</f>
        <v>14000</v>
      </c>
      <c r="H1772" t="s">
        <v>52</v>
      </c>
      <c r="I1772" t="s">
        <v>52</v>
      </c>
      <c r="J1772" t="s">
        <v>8</v>
      </c>
      <c r="K1772" t="str">
        <f>VLOOKUP(tblSalaries6[[#This Row],[Where do you work]],tblCountries[[Actual]:[Mapping]],2,FALSE)</f>
        <v>India</v>
      </c>
      <c r="L1772" t="s">
        <v>9</v>
      </c>
      <c r="M1772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5 and 10</v>
      </c>
      <c r="N1772">
        <v>5</v>
      </c>
    </row>
    <row r="1773" spans="2:14" ht="15" customHeight="1">
      <c r="B1773" t="s">
        <v>3777</v>
      </c>
      <c r="C1773" s="1">
        <v>41072.756921296299</v>
      </c>
      <c r="D1773" s="4" t="s">
        <v>1314</v>
      </c>
      <c r="E1773">
        <v>32000</v>
      </c>
      <c r="F1773" t="s">
        <v>69</v>
      </c>
      <c r="G1773" s="8">
        <f>tblSalaries6[[#This Row],[clean Salary (in local currency)]]*VLOOKUP(tblSalaries6[[#This Row],[Currency]],tblXrate[],2,FALSE)</f>
        <v>50437.70470615309</v>
      </c>
      <c r="H1773" t="s">
        <v>207</v>
      </c>
      <c r="I1773" t="s">
        <v>20</v>
      </c>
      <c r="J1773" t="s">
        <v>71</v>
      </c>
      <c r="K1773" t="str">
        <f>VLOOKUP(tblSalaries6[[#This Row],[Where do you work]],tblCountries[[Actual]:[Mapping]],2,FALSE)</f>
        <v>UK</v>
      </c>
      <c r="L1773" t="s">
        <v>9</v>
      </c>
      <c r="M1773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1773">
        <v>20</v>
      </c>
    </row>
    <row r="1774" spans="2:14" ht="15" customHeight="1">
      <c r="B1774" t="s">
        <v>3778</v>
      </c>
      <c r="C1774" s="1">
        <v>41072.769895833335</v>
      </c>
      <c r="D1774" s="4">
        <v>32000</v>
      </c>
      <c r="E1774">
        <v>32000</v>
      </c>
      <c r="F1774" t="s">
        <v>69</v>
      </c>
      <c r="G1774" s="8">
        <f>tblSalaries6[[#This Row],[clean Salary (in local currency)]]*VLOOKUP(tblSalaries6[[#This Row],[Currency]],tblXrate[],2,FALSE)</f>
        <v>50437.70470615309</v>
      </c>
      <c r="H1774" t="s">
        <v>14</v>
      </c>
      <c r="I1774" t="s">
        <v>20</v>
      </c>
      <c r="J1774" t="s">
        <v>71</v>
      </c>
      <c r="K1774" t="str">
        <f>VLOOKUP(tblSalaries6[[#This Row],[Where do you work]],tblCountries[[Actual]:[Mapping]],2,FALSE)</f>
        <v>UK</v>
      </c>
      <c r="L1774" t="s">
        <v>13</v>
      </c>
      <c r="M1774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Less than 3</v>
      </c>
      <c r="N1774">
        <v>1</v>
      </c>
    </row>
    <row r="1775" spans="2:14" ht="15" customHeight="1">
      <c r="B1775" t="s">
        <v>3779</v>
      </c>
      <c r="C1775" s="1">
        <v>41072.841249999998</v>
      </c>
      <c r="D1775" s="4">
        <v>8900</v>
      </c>
      <c r="E1775">
        <v>1281600</v>
      </c>
      <c r="F1775" t="s">
        <v>32</v>
      </c>
      <c r="G1775" s="8">
        <f>tblSalaries6[[#This Row],[clean Salary (in local currency)]]*VLOOKUP(tblSalaries6[[#This Row],[Currency]],tblXrate[],2,FALSE)</f>
        <v>13603.016099449767</v>
      </c>
      <c r="H1775" t="s">
        <v>1916</v>
      </c>
      <c r="I1775" t="s">
        <v>52</v>
      </c>
      <c r="J1775" t="s">
        <v>1448</v>
      </c>
      <c r="K1775" t="str">
        <f>VLOOKUP(tblSalaries6[[#This Row],[Where do you work]],tblCountries[[Actual]:[Mapping]],2,FALSE)</f>
        <v>Pakistan</v>
      </c>
      <c r="L1775" t="s">
        <v>13</v>
      </c>
      <c r="M1775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5 and 10</v>
      </c>
      <c r="N1775">
        <v>8</v>
      </c>
    </row>
    <row r="1776" spans="2:14" ht="15" customHeight="1">
      <c r="B1776" t="s">
        <v>3780</v>
      </c>
      <c r="C1776" s="1">
        <v>41072.866354166668</v>
      </c>
      <c r="D1776" s="4" t="s">
        <v>1917</v>
      </c>
      <c r="E1776">
        <v>145000</v>
      </c>
      <c r="F1776" t="s">
        <v>82</v>
      </c>
      <c r="G1776" s="8">
        <f>tblSalaries6[[#This Row],[clean Salary (in local currency)]]*VLOOKUP(tblSalaries6[[#This Row],[Currency]],tblXrate[],2,FALSE)</f>
        <v>147886.90017838217</v>
      </c>
      <c r="H1776" t="s">
        <v>944</v>
      </c>
      <c r="I1776" t="s">
        <v>488</v>
      </c>
      <c r="J1776" t="s">
        <v>84</v>
      </c>
      <c r="K1776" t="str">
        <f>VLOOKUP(tblSalaries6[[#This Row],[Where do you work]],tblCountries[[Actual]:[Mapping]],2,FALSE)</f>
        <v>Australia</v>
      </c>
      <c r="L1776" t="s">
        <v>18</v>
      </c>
      <c r="M1776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1776">
        <v>15</v>
      </c>
    </row>
    <row r="1777" spans="2:14" ht="15" customHeight="1">
      <c r="B1777" t="s">
        <v>3781</v>
      </c>
      <c r="C1777" s="1">
        <v>41072.908263888887</v>
      </c>
      <c r="D1777" s="4">
        <v>280000</v>
      </c>
      <c r="E1777">
        <v>280000</v>
      </c>
      <c r="F1777" t="s">
        <v>40</v>
      </c>
      <c r="G1777" s="8">
        <f>tblSalaries6[[#This Row],[clean Salary (in local currency)]]*VLOOKUP(tblSalaries6[[#This Row],[Currency]],tblXrate[],2,FALSE)</f>
        <v>4986.216672483919</v>
      </c>
      <c r="H1777" t="s">
        <v>1918</v>
      </c>
      <c r="I1777" t="s">
        <v>20</v>
      </c>
      <c r="J1777" t="s">
        <v>8</v>
      </c>
      <c r="K1777" t="str">
        <f>VLOOKUP(tblSalaries6[[#This Row],[Where do you work]],tblCountries[[Actual]:[Mapping]],2,FALSE)</f>
        <v>India</v>
      </c>
      <c r="L1777" t="s">
        <v>13</v>
      </c>
      <c r="M1777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5 and 10</v>
      </c>
      <c r="N1777">
        <v>8</v>
      </c>
    </row>
    <row r="1778" spans="2:14" ht="15" customHeight="1">
      <c r="B1778" t="s">
        <v>3782</v>
      </c>
      <c r="C1778" s="1">
        <v>41072.915520833332</v>
      </c>
      <c r="D1778" s="4">
        <v>4800</v>
      </c>
      <c r="E1778">
        <v>4800</v>
      </c>
      <c r="F1778" t="s">
        <v>6</v>
      </c>
      <c r="G1778" s="8">
        <f>tblSalaries6[[#This Row],[clean Salary (in local currency)]]*VLOOKUP(tblSalaries6[[#This Row],[Currency]],tblXrate[],2,FALSE)</f>
        <v>4800</v>
      </c>
      <c r="H1778" t="s">
        <v>1919</v>
      </c>
      <c r="I1778" t="s">
        <v>52</v>
      </c>
      <c r="J1778" t="s">
        <v>8</v>
      </c>
      <c r="K1778" t="str">
        <f>VLOOKUP(tblSalaries6[[#This Row],[Where do you work]],tblCountries[[Actual]:[Mapping]],2,FALSE)</f>
        <v>India</v>
      </c>
      <c r="L1778" t="s">
        <v>13</v>
      </c>
      <c r="M1778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Less than 3</v>
      </c>
      <c r="N1778">
        <v>3</v>
      </c>
    </row>
    <row r="1779" spans="2:14" ht="15" customHeight="1">
      <c r="B1779" t="s">
        <v>3783</v>
      </c>
      <c r="C1779" s="1">
        <v>41073.014050925929</v>
      </c>
      <c r="D1779" s="4" t="s">
        <v>1920</v>
      </c>
      <c r="E1779">
        <v>450000</v>
      </c>
      <c r="F1779" t="s">
        <v>40</v>
      </c>
      <c r="G1779" s="8">
        <f>tblSalaries6[[#This Row],[clean Salary (in local currency)]]*VLOOKUP(tblSalaries6[[#This Row],[Currency]],tblXrate[],2,FALSE)</f>
        <v>8013.5625093491553</v>
      </c>
      <c r="H1779" t="s">
        <v>721</v>
      </c>
      <c r="I1779" t="s">
        <v>3999</v>
      </c>
      <c r="J1779" t="s">
        <v>8</v>
      </c>
      <c r="K1779" t="str">
        <f>VLOOKUP(tblSalaries6[[#This Row],[Where do you work]],tblCountries[[Actual]:[Mapping]],2,FALSE)</f>
        <v>India</v>
      </c>
      <c r="L1779" t="s">
        <v>9</v>
      </c>
      <c r="M1779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3 and 5</v>
      </c>
      <c r="N1779">
        <v>4</v>
      </c>
    </row>
    <row r="1780" spans="2:14" ht="15" customHeight="1">
      <c r="B1780" t="s">
        <v>3784</v>
      </c>
      <c r="C1780" s="1">
        <v>41073.016331018516</v>
      </c>
      <c r="D1780" s="4">
        <v>80000</v>
      </c>
      <c r="E1780">
        <v>80000</v>
      </c>
      <c r="F1780" t="s">
        <v>6</v>
      </c>
      <c r="G1780" s="8">
        <f>tblSalaries6[[#This Row],[clean Salary (in local currency)]]*VLOOKUP(tblSalaries6[[#This Row],[Currency]],tblXrate[],2,FALSE)</f>
        <v>80000</v>
      </c>
      <c r="H1780" t="s">
        <v>1921</v>
      </c>
      <c r="I1780" t="s">
        <v>52</v>
      </c>
      <c r="J1780" t="s">
        <v>15</v>
      </c>
      <c r="K1780" t="str">
        <f>VLOOKUP(tblSalaries6[[#This Row],[Where do you work]],tblCountries[[Actual]:[Mapping]],2,FALSE)</f>
        <v>USA</v>
      </c>
      <c r="L1780" t="s">
        <v>9</v>
      </c>
      <c r="M1780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Less than 3</v>
      </c>
      <c r="N1780">
        <v>2</v>
      </c>
    </row>
    <row r="1781" spans="2:14" ht="15" customHeight="1">
      <c r="B1781" t="s">
        <v>3785</v>
      </c>
      <c r="C1781" s="1">
        <v>41073.025972222225</v>
      </c>
      <c r="D1781" s="4" t="s">
        <v>1268</v>
      </c>
      <c r="E1781">
        <v>45000</v>
      </c>
      <c r="F1781" t="s">
        <v>22</v>
      </c>
      <c r="G1781" s="8">
        <f>tblSalaries6[[#This Row],[clean Salary (in local currency)]]*VLOOKUP(tblSalaries6[[#This Row],[Currency]],tblXrate[],2,FALSE)</f>
        <v>57167.974754622352</v>
      </c>
      <c r="H1781" t="s">
        <v>1922</v>
      </c>
      <c r="I1781" t="s">
        <v>20</v>
      </c>
      <c r="J1781" t="s">
        <v>628</v>
      </c>
      <c r="K1781" t="str">
        <f>VLOOKUP(tblSalaries6[[#This Row],[Where do you work]],tblCountries[[Actual]:[Mapping]],2,FALSE)</f>
        <v>Netherlands</v>
      </c>
      <c r="L1781" t="s">
        <v>18</v>
      </c>
      <c r="M1781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1781">
        <v>14</v>
      </c>
    </row>
    <row r="1782" spans="2:14" ht="15" customHeight="1">
      <c r="B1782" t="s">
        <v>3786</v>
      </c>
      <c r="C1782" s="1">
        <v>41073.034953703704</v>
      </c>
      <c r="D1782" s="4">
        <v>20000</v>
      </c>
      <c r="E1782">
        <v>20000</v>
      </c>
      <c r="F1782" t="s">
        <v>6</v>
      </c>
      <c r="G1782" s="8">
        <f>tblSalaries6[[#This Row],[clean Salary (in local currency)]]*VLOOKUP(tblSalaries6[[#This Row],[Currency]],tblXrate[],2,FALSE)</f>
        <v>20000</v>
      </c>
      <c r="H1782" t="s">
        <v>1923</v>
      </c>
      <c r="I1782" t="s">
        <v>20</v>
      </c>
      <c r="J1782" t="s">
        <v>88</v>
      </c>
      <c r="K1782" t="str">
        <f>VLOOKUP(tblSalaries6[[#This Row],[Where do you work]],tblCountries[[Actual]:[Mapping]],2,FALSE)</f>
        <v>Canada</v>
      </c>
      <c r="L1782" t="s">
        <v>18</v>
      </c>
      <c r="M1782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Less than 3</v>
      </c>
      <c r="N1782">
        <v>2</v>
      </c>
    </row>
    <row r="1783" spans="2:14" ht="15" customHeight="1">
      <c r="B1783" t="s">
        <v>3787</v>
      </c>
      <c r="C1783" s="1">
        <v>41073.080821759257</v>
      </c>
      <c r="D1783" s="4">
        <v>70000</v>
      </c>
      <c r="E1783">
        <v>70000</v>
      </c>
      <c r="F1783" t="s">
        <v>6</v>
      </c>
      <c r="G1783" s="8">
        <f>tblSalaries6[[#This Row],[clean Salary (in local currency)]]*VLOOKUP(tblSalaries6[[#This Row],[Currency]],tblXrate[],2,FALSE)</f>
        <v>70000</v>
      </c>
      <c r="H1783" t="s">
        <v>42</v>
      </c>
      <c r="I1783" t="s">
        <v>20</v>
      </c>
      <c r="J1783" t="s">
        <v>15</v>
      </c>
      <c r="K1783" t="str">
        <f>VLOOKUP(tblSalaries6[[#This Row],[Where do you work]],tblCountries[[Actual]:[Mapping]],2,FALSE)</f>
        <v>USA</v>
      </c>
      <c r="L1783" t="s">
        <v>18</v>
      </c>
      <c r="M1783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5 and 10</v>
      </c>
      <c r="N1783">
        <v>5</v>
      </c>
    </row>
    <row r="1784" spans="2:14" ht="15" customHeight="1">
      <c r="B1784" t="s">
        <v>3788</v>
      </c>
      <c r="C1784" s="1">
        <v>41073.141030092593</v>
      </c>
      <c r="D1784" s="4" t="s">
        <v>1924</v>
      </c>
      <c r="E1784">
        <v>214000</v>
      </c>
      <c r="F1784" t="s">
        <v>6</v>
      </c>
      <c r="G1784" s="8">
        <f>tblSalaries6[[#This Row],[clean Salary (in local currency)]]*VLOOKUP(tblSalaries6[[#This Row],[Currency]],tblXrate[],2,FALSE)</f>
        <v>214000</v>
      </c>
      <c r="H1784" t="s">
        <v>1925</v>
      </c>
      <c r="I1784" t="s">
        <v>488</v>
      </c>
      <c r="J1784" t="s">
        <v>15</v>
      </c>
      <c r="K1784" t="str">
        <f>VLOOKUP(tblSalaries6[[#This Row],[Where do you work]],tblCountries[[Actual]:[Mapping]],2,FALSE)</f>
        <v>USA</v>
      </c>
      <c r="L1784" t="s">
        <v>13</v>
      </c>
      <c r="M1784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1784">
        <v>20</v>
      </c>
    </row>
    <row r="1785" spans="2:14" ht="15" customHeight="1">
      <c r="B1785" t="s">
        <v>3789</v>
      </c>
      <c r="C1785" s="1">
        <v>41073.158784722225</v>
      </c>
      <c r="D1785" s="4">
        <v>78000</v>
      </c>
      <c r="E1785">
        <v>78000</v>
      </c>
      <c r="F1785" t="s">
        <v>6</v>
      </c>
      <c r="G1785" s="8">
        <f>tblSalaries6[[#This Row],[clean Salary (in local currency)]]*VLOOKUP(tblSalaries6[[#This Row],[Currency]],tblXrate[],2,FALSE)</f>
        <v>78000</v>
      </c>
      <c r="H1785" t="s">
        <v>1926</v>
      </c>
      <c r="I1785" t="s">
        <v>279</v>
      </c>
      <c r="J1785" t="s">
        <v>15</v>
      </c>
      <c r="K1785" t="str">
        <f>VLOOKUP(tblSalaries6[[#This Row],[Where do you work]],tblCountries[[Actual]:[Mapping]],2,FALSE)</f>
        <v>USA</v>
      </c>
      <c r="L1785" t="s">
        <v>13</v>
      </c>
      <c r="M1785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5 and 10</v>
      </c>
      <c r="N1785">
        <v>5</v>
      </c>
    </row>
    <row r="1786" spans="2:14" ht="15" customHeight="1">
      <c r="B1786" t="s">
        <v>3790</v>
      </c>
      <c r="C1786" s="1">
        <v>41073.194178240738</v>
      </c>
      <c r="D1786" s="4">
        <v>42307.199999999997</v>
      </c>
      <c r="E1786">
        <v>42307</v>
      </c>
      <c r="F1786" t="s">
        <v>6</v>
      </c>
      <c r="G1786" s="8">
        <f>tblSalaries6[[#This Row],[clean Salary (in local currency)]]*VLOOKUP(tblSalaries6[[#This Row],[Currency]],tblXrate[],2,FALSE)</f>
        <v>42307</v>
      </c>
      <c r="H1786" t="s">
        <v>1927</v>
      </c>
      <c r="I1786" t="s">
        <v>20</v>
      </c>
      <c r="J1786" t="s">
        <v>15</v>
      </c>
      <c r="K1786" t="str">
        <f>VLOOKUP(tblSalaries6[[#This Row],[Where do you work]],tblCountries[[Actual]:[Mapping]],2,FALSE)</f>
        <v>USA</v>
      </c>
      <c r="L1786" t="s">
        <v>18</v>
      </c>
      <c r="M1786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1786">
        <v>25</v>
      </c>
    </row>
    <row r="1787" spans="2:14" ht="15" customHeight="1">
      <c r="B1787" t="s">
        <v>3791</v>
      </c>
      <c r="C1787" s="1">
        <v>41073.194479166668</v>
      </c>
      <c r="D1787" s="4">
        <v>33250</v>
      </c>
      <c r="E1787">
        <v>33250</v>
      </c>
      <c r="F1787" t="s">
        <v>6</v>
      </c>
      <c r="G1787" s="8">
        <f>tblSalaries6[[#This Row],[clean Salary (in local currency)]]*VLOOKUP(tblSalaries6[[#This Row],[Currency]],tblXrate[],2,FALSE)</f>
        <v>33250</v>
      </c>
      <c r="H1787" t="s">
        <v>1928</v>
      </c>
      <c r="I1787" t="s">
        <v>52</v>
      </c>
      <c r="J1787" t="s">
        <v>15</v>
      </c>
      <c r="K1787" t="str">
        <f>VLOOKUP(tblSalaries6[[#This Row],[Where do you work]],tblCountries[[Actual]:[Mapping]],2,FALSE)</f>
        <v>USA</v>
      </c>
      <c r="L1787" t="s">
        <v>13</v>
      </c>
      <c r="M1787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1787">
        <v>20</v>
      </c>
    </row>
    <row r="1788" spans="2:14" ht="15" customHeight="1">
      <c r="B1788" t="s">
        <v>3792</v>
      </c>
      <c r="C1788" s="1">
        <v>41073.222592592596</v>
      </c>
      <c r="D1788" s="4" t="s">
        <v>1929</v>
      </c>
      <c r="E1788">
        <v>19200</v>
      </c>
      <c r="F1788" t="s">
        <v>22</v>
      </c>
      <c r="G1788" s="8">
        <f>tblSalaries6[[#This Row],[clean Salary (in local currency)]]*VLOOKUP(tblSalaries6[[#This Row],[Currency]],tblXrate[],2,FALSE)</f>
        <v>24391.669228638868</v>
      </c>
      <c r="H1788" t="s">
        <v>1930</v>
      </c>
      <c r="I1788" t="s">
        <v>20</v>
      </c>
      <c r="J1788" t="s">
        <v>895</v>
      </c>
      <c r="K1788" t="str">
        <f>VLOOKUP(tblSalaries6[[#This Row],[Where do you work]],tblCountries[[Actual]:[Mapping]],2,FALSE)</f>
        <v>italy</v>
      </c>
      <c r="L1788" t="s">
        <v>9</v>
      </c>
      <c r="M1788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1788">
        <v>10</v>
      </c>
    </row>
    <row r="1789" spans="2:14" ht="15" customHeight="1">
      <c r="B1789" t="s">
        <v>3793</v>
      </c>
      <c r="C1789" s="1">
        <v>41073.263472222221</v>
      </c>
      <c r="D1789" s="4">
        <v>120000</v>
      </c>
      <c r="E1789">
        <v>120000</v>
      </c>
      <c r="F1789" t="s">
        <v>6</v>
      </c>
      <c r="G1789" s="8">
        <f>tblSalaries6[[#This Row],[clean Salary (in local currency)]]*VLOOKUP(tblSalaries6[[#This Row],[Currency]],tblXrate[],2,FALSE)</f>
        <v>120000</v>
      </c>
      <c r="H1789" t="s">
        <v>1931</v>
      </c>
      <c r="I1789" t="s">
        <v>310</v>
      </c>
      <c r="J1789" t="s">
        <v>15</v>
      </c>
      <c r="K1789" t="str">
        <f>VLOOKUP(tblSalaries6[[#This Row],[Where do you work]],tblCountries[[Actual]:[Mapping]],2,FALSE)</f>
        <v>USA</v>
      </c>
      <c r="L1789" t="s">
        <v>9</v>
      </c>
      <c r="M1789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1789">
        <v>20</v>
      </c>
    </row>
    <row r="1790" spans="2:14" ht="15" customHeight="1">
      <c r="B1790" t="s">
        <v>3794</v>
      </c>
      <c r="C1790" s="1">
        <v>41073.49895833333</v>
      </c>
      <c r="D1790" s="4">
        <v>20000</v>
      </c>
      <c r="E1790">
        <v>20000</v>
      </c>
      <c r="F1790" t="s">
        <v>6</v>
      </c>
      <c r="G1790" s="8">
        <f>tblSalaries6[[#This Row],[clean Salary (in local currency)]]*VLOOKUP(tblSalaries6[[#This Row],[Currency]],tblXrate[],2,FALSE)</f>
        <v>20000</v>
      </c>
      <c r="H1790" t="s">
        <v>1932</v>
      </c>
      <c r="I1790" t="s">
        <v>20</v>
      </c>
      <c r="J1790" t="s">
        <v>1933</v>
      </c>
      <c r="K1790" t="str">
        <f>VLOOKUP(tblSalaries6[[#This Row],[Where do you work]],tblCountries[[Actual]:[Mapping]],2,FALSE)</f>
        <v>Hong Kong</v>
      </c>
      <c r="L1790" t="s">
        <v>25</v>
      </c>
      <c r="M1790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Less than 3</v>
      </c>
      <c r="N1790">
        <v>1</v>
      </c>
    </row>
    <row r="1791" spans="2:14" ht="15" customHeight="1">
      <c r="B1791" t="s">
        <v>3795</v>
      </c>
      <c r="C1791" s="1">
        <v>41073.72415509259</v>
      </c>
      <c r="D1791" s="4">
        <v>15000</v>
      </c>
      <c r="E1791">
        <v>15000</v>
      </c>
      <c r="F1791" t="s">
        <v>6</v>
      </c>
      <c r="G1791" s="8">
        <f>tblSalaries6[[#This Row],[clean Salary (in local currency)]]*VLOOKUP(tblSalaries6[[#This Row],[Currency]],tblXrate[],2,FALSE)</f>
        <v>15000</v>
      </c>
      <c r="H1791" t="s">
        <v>1002</v>
      </c>
      <c r="I1791" t="s">
        <v>20</v>
      </c>
      <c r="J1791" t="s">
        <v>8</v>
      </c>
      <c r="K1791" t="str">
        <f>VLOOKUP(tblSalaries6[[#This Row],[Where do you work]],tblCountries[[Actual]:[Mapping]],2,FALSE)</f>
        <v>India</v>
      </c>
      <c r="L1791" t="s">
        <v>18</v>
      </c>
      <c r="M1791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Less than 3</v>
      </c>
      <c r="N1791">
        <v>0.3</v>
      </c>
    </row>
    <row r="1792" spans="2:14" ht="15" customHeight="1">
      <c r="B1792" t="s">
        <v>3796</v>
      </c>
      <c r="C1792" s="1">
        <v>41073.767361111109</v>
      </c>
      <c r="D1792" s="4" t="s">
        <v>1934</v>
      </c>
      <c r="E1792">
        <v>1000000</v>
      </c>
      <c r="F1792" t="s">
        <v>40</v>
      </c>
      <c r="G1792" s="8">
        <f>tblSalaries6[[#This Row],[clean Salary (in local currency)]]*VLOOKUP(tblSalaries6[[#This Row],[Currency]],tblXrate[],2,FALSE)</f>
        <v>17807.916687442568</v>
      </c>
      <c r="H1792" t="s">
        <v>1935</v>
      </c>
      <c r="I1792" t="s">
        <v>52</v>
      </c>
      <c r="J1792" t="s">
        <v>8</v>
      </c>
      <c r="K1792" t="str">
        <f>VLOOKUP(tblSalaries6[[#This Row],[Where do you work]],tblCountries[[Actual]:[Mapping]],2,FALSE)</f>
        <v>India</v>
      </c>
      <c r="L1792" t="s">
        <v>18</v>
      </c>
      <c r="M1792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1792">
        <v>10</v>
      </c>
    </row>
    <row r="1793" spans="2:14" ht="15" customHeight="1">
      <c r="B1793" t="s">
        <v>3797</v>
      </c>
      <c r="C1793" s="1">
        <v>41073.805844907409</v>
      </c>
      <c r="D1793" s="4">
        <v>900000</v>
      </c>
      <c r="E1793">
        <v>900000</v>
      </c>
      <c r="F1793" t="s">
        <v>40</v>
      </c>
      <c r="G1793" s="8">
        <f>tblSalaries6[[#This Row],[clean Salary (in local currency)]]*VLOOKUP(tblSalaries6[[#This Row],[Currency]],tblXrate[],2,FALSE)</f>
        <v>16027.125018698311</v>
      </c>
      <c r="H1793" t="s">
        <v>1936</v>
      </c>
      <c r="I1793" t="s">
        <v>52</v>
      </c>
      <c r="J1793" t="s">
        <v>8</v>
      </c>
      <c r="K1793" t="str">
        <f>VLOOKUP(tblSalaries6[[#This Row],[Where do you work]],tblCountries[[Actual]:[Mapping]],2,FALSE)</f>
        <v>India</v>
      </c>
      <c r="L1793" t="s">
        <v>18</v>
      </c>
      <c r="M1793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5 and 10</v>
      </c>
      <c r="N1793">
        <v>6</v>
      </c>
    </row>
    <row r="1794" spans="2:14" ht="15" customHeight="1">
      <c r="B1794" t="s">
        <v>3798</v>
      </c>
      <c r="C1794" s="1">
        <v>41073.815254629626</v>
      </c>
      <c r="D1794" s="4" t="s">
        <v>1937</v>
      </c>
      <c r="E1794">
        <v>36000</v>
      </c>
      <c r="F1794" t="s">
        <v>69</v>
      </c>
      <c r="G1794" s="8">
        <f>tblSalaries6[[#This Row],[clean Salary (in local currency)]]*VLOOKUP(tblSalaries6[[#This Row],[Currency]],tblXrate[],2,FALSE)</f>
        <v>56742.417794422225</v>
      </c>
      <c r="H1794" t="s">
        <v>1938</v>
      </c>
      <c r="I1794" t="s">
        <v>52</v>
      </c>
      <c r="J1794" t="s">
        <v>71</v>
      </c>
      <c r="K1794" t="str">
        <f>VLOOKUP(tblSalaries6[[#This Row],[Where do you work]],tblCountries[[Actual]:[Mapping]],2,FALSE)</f>
        <v>UK</v>
      </c>
      <c r="L1794" t="s">
        <v>13</v>
      </c>
      <c r="M1794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5 and 10</v>
      </c>
      <c r="N1794">
        <v>7</v>
      </c>
    </row>
    <row r="1795" spans="2:14" ht="15" customHeight="1">
      <c r="B1795" t="s">
        <v>3799</v>
      </c>
      <c r="C1795" s="1">
        <v>41073.81962962963</v>
      </c>
      <c r="D1795" s="4">
        <v>1200000</v>
      </c>
      <c r="E1795">
        <v>1200000</v>
      </c>
      <c r="F1795" t="s">
        <v>40</v>
      </c>
      <c r="G1795" s="8">
        <f>tblSalaries6[[#This Row],[clean Salary (in local currency)]]*VLOOKUP(tblSalaries6[[#This Row],[Currency]],tblXrate[],2,FALSE)</f>
        <v>21369.500024931083</v>
      </c>
      <c r="H1795" t="s">
        <v>1939</v>
      </c>
      <c r="I1795" t="s">
        <v>52</v>
      </c>
      <c r="J1795" t="s">
        <v>8</v>
      </c>
      <c r="K1795" t="str">
        <f>VLOOKUP(tblSalaries6[[#This Row],[Where do you work]],tblCountries[[Actual]:[Mapping]],2,FALSE)</f>
        <v>India</v>
      </c>
      <c r="L1795" t="s">
        <v>9</v>
      </c>
      <c r="M1795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5 and 10</v>
      </c>
      <c r="N1795">
        <v>7</v>
      </c>
    </row>
    <row r="1796" spans="2:14" ht="15" customHeight="1">
      <c r="B1796" t="s">
        <v>3800</v>
      </c>
      <c r="C1796" s="1">
        <v>41073.860625000001</v>
      </c>
      <c r="D1796" s="4">
        <v>425000</v>
      </c>
      <c r="E1796">
        <v>425000</v>
      </c>
      <c r="F1796" t="s">
        <v>40</v>
      </c>
      <c r="G1796" s="8">
        <f>tblSalaries6[[#This Row],[clean Salary (in local currency)]]*VLOOKUP(tblSalaries6[[#This Row],[Currency]],tblXrate[],2,FALSE)</f>
        <v>7568.3645921630914</v>
      </c>
      <c r="H1796" t="s">
        <v>932</v>
      </c>
      <c r="I1796" t="s">
        <v>310</v>
      </c>
      <c r="J1796" t="s">
        <v>8</v>
      </c>
      <c r="K1796" t="str">
        <f>VLOOKUP(tblSalaries6[[#This Row],[Where do you work]],tblCountries[[Actual]:[Mapping]],2,FALSE)</f>
        <v>India</v>
      </c>
      <c r="L1796" t="s">
        <v>18</v>
      </c>
      <c r="M1796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5 and 10</v>
      </c>
      <c r="N1796">
        <v>6</v>
      </c>
    </row>
    <row r="1797" spans="2:14" ht="15" customHeight="1">
      <c r="B1797" t="s">
        <v>3801</v>
      </c>
      <c r="C1797" s="1">
        <v>41073.98097222222</v>
      </c>
      <c r="D1797" s="4">
        <v>50000</v>
      </c>
      <c r="E1797">
        <v>50000</v>
      </c>
      <c r="F1797" t="s">
        <v>69</v>
      </c>
      <c r="G1797" s="8">
        <f>tblSalaries6[[#This Row],[clean Salary (in local currency)]]*VLOOKUP(tblSalaries6[[#This Row],[Currency]],tblXrate[],2,FALSE)</f>
        <v>78808.913603364199</v>
      </c>
      <c r="H1797" t="s">
        <v>1621</v>
      </c>
      <c r="I1797" t="s">
        <v>310</v>
      </c>
      <c r="J1797" t="s">
        <v>71</v>
      </c>
      <c r="K1797" t="str">
        <f>VLOOKUP(tblSalaries6[[#This Row],[Where do you work]],tblCountries[[Actual]:[Mapping]],2,FALSE)</f>
        <v>UK</v>
      </c>
      <c r="L1797" t="s">
        <v>18</v>
      </c>
      <c r="M1797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1797">
        <v>10</v>
      </c>
    </row>
    <row r="1798" spans="2:14" ht="15" customHeight="1">
      <c r="B1798" t="s">
        <v>3802</v>
      </c>
      <c r="C1798" s="1">
        <v>41074.080011574071</v>
      </c>
      <c r="D1798" s="4">
        <v>60000</v>
      </c>
      <c r="E1798">
        <v>60000</v>
      </c>
      <c r="F1798" t="s">
        <v>6</v>
      </c>
      <c r="G1798" s="8">
        <f>tblSalaries6[[#This Row],[clean Salary (in local currency)]]*VLOOKUP(tblSalaries6[[#This Row],[Currency]],tblXrate[],2,FALSE)</f>
        <v>60000</v>
      </c>
      <c r="H1798" t="s">
        <v>207</v>
      </c>
      <c r="I1798" t="s">
        <v>20</v>
      </c>
      <c r="J1798" t="s">
        <v>15</v>
      </c>
      <c r="K1798" t="str">
        <f>VLOOKUP(tblSalaries6[[#This Row],[Where do you work]],tblCountries[[Actual]:[Mapping]],2,FALSE)</f>
        <v>USA</v>
      </c>
      <c r="L1798" t="s">
        <v>9</v>
      </c>
      <c r="M1798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1798">
        <v>15</v>
      </c>
    </row>
    <row r="1799" spans="2:14" ht="15" customHeight="1">
      <c r="B1799" t="s">
        <v>3803</v>
      </c>
      <c r="C1799" s="1">
        <v>41074.114386574074</v>
      </c>
      <c r="D1799" s="4">
        <v>57000</v>
      </c>
      <c r="E1799">
        <v>57000</v>
      </c>
      <c r="F1799" t="s">
        <v>6</v>
      </c>
      <c r="G1799" s="8">
        <f>tblSalaries6[[#This Row],[clean Salary (in local currency)]]*VLOOKUP(tblSalaries6[[#This Row],[Currency]],tblXrate[],2,FALSE)</f>
        <v>57000</v>
      </c>
      <c r="H1799" t="s">
        <v>1369</v>
      </c>
      <c r="I1799" t="s">
        <v>310</v>
      </c>
      <c r="J1799" t="s">
        <v>15</v>
      </c>
      <c r="K1799" t="str">
        <f>VLOOKUP(tblSalaries6[[#This Row],[Where do you work]],tblCountries[[Actual]:[Mapping]],2,FALSE)</f>
        <v>USA</v>
      </c>
      <c r="L1799" t="s">
        <v>9</v>
      </c>
      <c r="M1799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5 and 10</v>
      </c>
      <c r="N1799">
        <v>9</v>
      </c>
    </row>
    <row r="1800" spans="2:14" ht="15" customHeight="1">
      <c r="B1800" t="s">
        <v>3804</v>
      </c>
      <c r="C1800" s="1">
        <v>41074.18236111111</v>
      </c>
      <c r="D1800" s="4">
        <v>40000</v>
      </c>
      <c r="E1800">
        <v>40000</v>
      </c>
      <c r="F1800" t="s">
        <v>6</v>
      </c>
      <c r="G1800" s="8">
        <f>tblSalaries6[[#This Row],[clean Salary (in local currency)]]*VLOOKUP(tblSalaries6[[#This Row],[Currency]],tblXrate[],2,FALSE)</f>
        <v>40000</v>
      </c>
      <c r="H1800" t="s">
        <v>1940</v>
      </c>
      <c r="I1800" t="s">
        <v>20</v>
      </c>
      <c r="J1800" t="s">
        <v>15</v>
      </c>
      <c r="K1800" t="str">
        <f>VLOOKUP(tblSalaries6[[#This Row],[Where do you work]],tblCountries[[Actual]:[Mapping]],2,FALSE)</f>
        <v>USA</v>
      </c>
      <c r="L1800" t="s">
        <v>18</v>
      </c>
      <c r="M1800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Less than 3</v>
      </c>
      <c r="N1800">
        <v>0</v>
      </c>
    </row>
    <row r="1801" spans="2:14" ht="15" customHeight="1">
      <c r="B1801" t="s">
        <v>3805</v>
      </c>
      <c r="C1801" s="1">
        <v>41074.303252314814</v>
      </c>
      <c r="D1801" s="4">
        <v>80000</v>
      </c>
      <c r="E1801">
        <v>80000</v>
      </c>
      <c r="F1801" t="s">
        <v>6</v>
      </c>
      <c r="G1801" s="8">
        <f>tblSalaries6[[#This Row],[clean Salary (in local currency)]]*VLOOKUP(tblSalaries6[[#This Row],[Currency]],tblXrate[],2,FALSE)</f>
        <v>80000</v>
      </c>
      <c r="H1801" t="s">
        <v>1941</v>
      </c>
      <c r="I1801" t="s">
        <v>488</v>
      </c>
      <c r="J1801" t="s">
        <v>15</v>
      </c>
      <c r="K1801" t="str">
        <f>VLOOKUP(tblSalaries6[[#This Row],[Where do you work]],tblCountries[[Actual]:[Mapping]],2,FALSE)</f>
        <v>USA</v>
      </c>
      <c r="L1801" t="s">
        <v>9</v>
      </c>
      <c r="M1801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5 and 10</v>
      </c>
      <c r="N1801">
        <v>9</v>
      </c>
    </row>
    <row r="1802" spans="2:14" ht="15" customHeight="1">
      <c r="B1802" t="s">
        <v>3806</v>
      </c>
      <c r="C1802" s="1">
        <v>41074.519097222219</v>
      </c>
      <c r="D1802" s="4">
        <v>118000</v>
      </c>
      <c r="E1802">
        <v>118000</v>
      </c>
      <c r="F1802" t="s">
        <v>6</v>
      </c>
      <c r="G1802" s="8">
        <f>tblSalaries6[[#This Row],[clean Salary (in local currency)]]*VLOOKUP(tblSalaries6[[#This Row],[Currency]],tblXrate[],2,FALSE)</f>
        <v>118000</v>
      </c>
      <c r="H1802" t="s">
        <v>1741</v>
      </c>
      <c r="I1802" t="s">
        <v>4001</v>
      </c>
      <c r="J1802" t="s">
        <v>15</v>
      </c>
      <c r="K1802" t="str">
        <f>VLOOKUP(tblSalaries6[[#This Row],[Where do you work]],tblCountries[[Actual]:[Mapping]],2,FALSE)</f>
        <v>USA</v>
      </c>
      <c r="L1802" t="s">
        <v>9</v>
      </c>
      <c r="M1802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5 and 10</v>
      </c>
      <c r="N1802">
        <v>6</v>
      </c>
    </row>
    <row r="1803" spans="2:14" ht="15" customHeight="1">
      <c r="B1803" t="s">
        <v>3807</v>
      </c>
      <c r="C1803" s="1">
        <v>41074.589560185188</v>
      </c>
      <c r="D1803" s="4">
        <v>5000</v>
      </c>
      <c r="E1803">
        <v>60000</v>
      </c>
      <c r="F1803" t="s">
        <v>6</v>
      </c>
      <c r="G1803" s="8">
        <f>tblSalaries6[[#This Row],[clean Salary (in local currency)]]*VLOOKUP(tblSalaries6[[#This Row],[Currency]],tblXrate[],2,FALSE)</f>
        <v>60000</v>
      </c>
      <c r="H1803" t="s">
        <v>20</v>
      </c>
      <c r="I1803" t="s">
        <v>20</v>
      </c>
      <c r="J1803" t="s">
        <v>179</v>
      </c>
      <c r="K1803" t="str">
        <f>VLOOKUP(tblSalaries6[[#This Row],[Where do you work]],tblCountries[[Actual]:[Mapping]],2,FALSE)</f>
        <v>UAE</v>
      </c>
      <c r="L1803" t="s">
        <v>9</v>
      </c>
      <c r="M1803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5 and 10</v>
      </c>
      <c r="N1803">
        <v>5</v>
      </c>
    </row>
    <row r="1804" spans="2:14" ht="15" customHeight="1">
      <c r="B1804" t="s">
        <v>3808</v>
      </c>
      <c r="C1804" s="1">
        <v>41074.768796296295</v>
      </c>
      <c r="D1804" s="4">
        <v>560</v>
      </c>
      <c r="E1804">
        <v>6720</v>
      </c>
      <c r="F1804" t="s">
        <v>6</v>
      </c>
      <c r="G1804" s="8">
        <f>tblSalaries6[[#This Row],[clean Salary (in local currency)]]*VLOOKUP(tblSalaries6[[#This Row],[Currency]],tblXrate[],2,FALSE)</f>
        <v>6720</v>
      </c>
      <c r="H1804" t="s">
        <v>1942</v>
      </c>
      <c r="I1804" t="s">
        <v>310</v>
      </c>
      <c r="J1804" t="s">
        <v>8</v>
      </c>
      <c r="K1804" t="str">
        <f>VLOOKUP(tblSalaries6[[#This Row],[Where do you work]],tblCountries[[Actual]:[Mapping]],2,FALSE)</f>
        <v>India</v>
      </c>
      <c r="L1804" t="s">
        <v>9</v>
      </c>
      <c r="M1804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5 and 10</v>
      </c>
      <c r="N1804">
        <v>5</v>
      </c>
    </row>
    <row r="1805" spans="2:14" ht="15" customHeight="1">
      <c r="B1805" t="s">
        <v>3809</v>
      </c>
      <c r="C1805" s="1">
        <v>41074.918807870374</v>
      </c>
      <c r="D1805" s="4">
        <v>1720</v>
      </c>
      <c r="E1805">
        <v>20640</v>
      </c>
      <c r="F1805" t="s">
        <v>6</v>
      </c>
      <c r="G1805" s="8">
        <f>tblSalaries6[[#This Row],[clean Salary (in local currency)]]*VLOOKUP(tblSalaries6[[#This Row],[Currency]],tblXrate[],2,FALSE)</f>
        <v>20640</v>
      </c>
      <c r="H1805" t="s">
        <v>1943</v>
      </c>
      <c r="I1805" t="s">
        <v>52</v>
      </c>
      <c r="J1805" t="s">
        <v>171</v>
      </c>
      <c r="K1805" t="str">
        <f>VLOOKUP(tblSalaries6[[#This Row],[Where do you work]],tblCountries[[Actual]:[Mapping]],2,FALSE)</f>
        <v>Singapore</v>
      </c>
      <c r="L1805" t="s">
        <v>9</v>
      </c>
      <c r="M1805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Less than 3</v>
      </c>
      <c r="N1805">
        <v>3</v>
      </c>
    </row>
    <row r="1806" spans="2:14" ht="15" customHeight="1">
      <c r="B1806" t="s">
        <v>3810</v>
      </c>
      <c r="C1806" s="1">
        <v>41075.024826388886</v>
      </c>
      <c r="D1806" s="4">
        <v>50000</v>
      </c>
      <c r="E1806">
        <v>50000</v>
      </c>
      <c r="F1806" t="s">
        <v>6</v>
      </c>
      <c r="G1806" s="8">
        <f>tblSalaries6[[#This Row],[clean Salary (in local currency)]]*VLOOKUP(tblSalaries6[[#This Row],[Currency]],tblXrate[],2,FALSE)</f>
        <v>50000</v>
      </c>
      <c r="H1806" t="s">
        <v>1944</v>
      </c>
      <c r="I1806" t="s">
        <v>20</v>
      </c>
      <c r="J1806" t="s">
        <v>15</v>
      </c>
      <c r="K1806" t="str">
        <f>VLOOKUP(tblSalaries6[[#This Row],[Where do you work]],tblCountries[[Actual]:[Mapping]],2,FALSE)</f>
        <v>USA</v>
      </c>
      <c r="L1806" t="s">
        <v>13</v>
      </c>
      <c r="M1806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1806">
        <v>15</v>
      </c>
    </row>
    <row r="1807" spans="2:14" ht="15" customHeight="1">
      <c r="B1807" t="s">
        <v>3811</v>
      </c>
      <c r="C1807" s="1">
        <v>41075.036550925928</v>
      </c>
      <c r="D1807" s="4">
        <v>2000</v>
      </c>
      <c r="E1807">
        <v>24000</v>
      </c>
      <c r="F1807" t="s">
        <v>6</v>
      </c>
      <c r="G1807" s="8">
        <f>tblSalaries6[[#This Row],[clean Salary (in local currency)]]*VLOOKUP(tblSalaries6[[#This Row],[Currency]],tblXrate[],2,FALSE)</f>
        <v>24000</v>
      </c>
      <c r="H1807" t="s">
        <v>380</v>
      </c>
      <c r="I1807" t="s">
        <v>488</v>
      </c>
      <c r="J1807" t="s">
        <v>65</v>
      </c>
      <c r="K1807" t="str">
        <f>VLOOKUP(tblSalaries6[[#This Row],[Where do you work]],tblCountries[[Actual]:[Mapping]],2,FALSE)</f>
        <v>Russia</v>
      </c>
      <c r="L1807" t="s">
        <v>13</v>
      </c>
      <c r="M1807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1807">
        <v>23</v>
      </c>
    </row>
    <row r="1808" spans="2:14" ht="15" customHeight="1">
      <c r="B1808" t="s">
        <v>3812</v>
      </c>
      <c r="C1808" s="1">
        <v>41075.043611111112</v>
      </c>
      <c r="D1808" s="4">
        <v>60000</v>
      </c>
      <c r="E1808">
        <v>60000</v>
      </c>
      <c r="F1808" t="s">
        <v>6</v>
      </c>
      <c r="G1808" s="8">
        <f>tblSalaries6[[#This Row],[clean Salary (in local currency)]]*VLOOKUP(tblSalaries6[[#This Row],[Currency]],tblXrate[],2,FALSE)</f>
        <v>60000</v>
      </c>
      <c r="H1808" t="s">
        <v>207</v>
      </c>
      <c r="I1808" t="s">
        <v>20</v>
      </c>
      <c r="J1808" t="s">
        <v>15</v>
      </c>
      <c r="K1808" t="str">
        <f>VLOOKUP(tblSalaries6[[#This Row],[Where do you work]],tblCountries[[Actual]:[Mapping]],2,FALSE)</f>
        <v>USA</v>
      </c>
      <c r="L1808" t="s">
        <v>18</v>
      </c>
      <c r="M1808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Less than 3</v>
      </c>
      <c r="N1808">
        <v>3</v>
      </c>
    </row>
    <row r="1809" spans="2:14" ht="15" customHeight="1">
      <c r="B1809" t="s">
        <v>3813</v>
      </c>
      <c r="C1809" s="1">
        <v>41075.048715277779</v>
      </c>
      <c r="D1809" s="4">
        <v>37500</v>
      </c>
      <c r="E1809">
        <v>37500</v>
      </c>
      <c r="F1809" t="s">
        <v>6</v>
      </c>
      <c r="G1809" s="8">
        <f>tblSalaries6[[#This Row],[clean Salary (in local currency)]]*VLOOKUP(tblSalaries6[[#This Row],[Currency]],tblXrate[],2,FALSE)</f>
        <v>37500</v>
      </c>
      <c r="H1809" t="s">
        <v>83</v>
      </c>
      <c r="I1809" t="s">
        <v>356</v>
      </c>
      <c r="J1809" t="s">
        <v>8</v>
      </c>
      <c r="K1809" t="str">
        <f>VLOOKUP(tblSalaries6[[#This Row],[Where do you work]],tblCountries[[Actual]:[Mapping]],2,FALSE)</f>
        <v>India</v>
      </c>
      <c r="L1809" t="s">
        <v>13</v>
      </c>
      <c r="M1809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Less than 3</v>
      </c>
      <c r="N1809">
        <v>0</v>
      </c>
    </row>
    <row r="1810" spans="2:14" ht="15" customHeight="1">
      <c r="B1810" t="s">
        <v>3814</v>
      </c>
      <c r="C1810" s="1">
        <v>41075.10050925926</v>
      </c>
      <c r="D1810" s="4">
        <v>40000</v>
      </c>
      <c r="E1810">
        <v>40000</v>
      </c>
      <c r="F1810" t="s">
        <v>6</v>
      </c>
      <c r="G1810" s="8">
        <f>tblSalaries6[[#This Row],[clean Salary (in local currency)]]*VLOOKUP(tblSalaries6[[#This Row],[Currency]],tblXrate[],2,FALSE)</f>
        <v>40000</v>
      </c>
      <c r="H1810" t="s">
        <v>1945</v>
      </c>
      <c r="I1810" t="s">
        <v>67</v>
      </c>
      <c r="J1810" t="s">
        <v>15</v>
      </c>
      <c r="K1810" t="str">
        <f>VLOOKUP(tblSalaries6[[#This Row],[Where do you work]],tblCountries[[Actual]:[Mapping]],2,FALSE)</f>
        <v>USA</v>
      </c>
      <c r="L1810" t="s">
        <v>9</v>
      </c>
      <c r="M1810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Less than 3</v>
      </c>
      <c r="N1810">
        <v>1</v>
      </c>
    </row>
    <row r="1811" spans="2:14" ht="15" customHeight="1">
      <c r="B1811" t="s">
        <v>3815</v>
      </c>
      <c r="C1811" s="1">
        <v>41075.10429398148</v>
      </c>
      <c r="D1811" s="4" t="s">
        <v>1946</v>
      </c>
      <c r="E1811">
        <v>85000</v>
      </c>
      <c r="F1811" t="s">
        <v>6</v>
      </c>
      <c r="G1811" s="8">
        <f>tblSalaries6[[#This Row],[clean Salary (in local currency)]]*VLOOKUP(tblSalaries6[[#This Row],[Currency]],tblXrate[],2,FALSE)</f>
        <v>85000</v>
      </c>
      <c r="H1811" t="s">
        <v>1947</v>
      </c>
      <c r="I1811" t="s">
        <v>4001</v>
      </c>
      <c r="J1811" t="s">
        <v>15</v>
      </c>
      <c r="K1811" t="str">
        <f>VLOOKUP(tblSalaries6[[#This Row],[Where do you work]],tblCountries[[Actual]:[Mapping]],2,FALSE)</f>
        <v>USA</v>
      </c>
      <c r="L1811" t="s">
        <v>18</v>
      </c>
      <c r="M1811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1811">
        <v>15</v>
      </c>
    </row>
    <row r="1812" spans="2:14" ht="15" customHeight="1">
      <c r="B1812" t="s">
        <v>3816</v>
      </c>
      <c r="C1812" s="1">
        <v>41075.1250462963</v>
      </c>
      <c r="D1812" s="4">
        <v>30000</v>
      </c>
      <c r="E1812">
        <v>30000</v>
      </c>
      <c r="F1812" t="s">
        <v>6</v>
      </c>
      <c r="G1812" s="8">
        <f>tblSalaries6[[#This Row],[clean Salary (in local currency)]]*VLOOKUP(tblSalaries6[[#This Row],[Currency]],tblXrate[],2,FALSE)</f>
        <v>30000</v>
      </c>
      <c r="H1812" t="s">
        <v>1664</v>
      </c>
      <c r="I1812" t="s">
        <v>20</v>
      </c>
      <c r="J1812" t="s">
        <v>143</v>
      </c>
      <c r="K1812" t="str">
        <f>VLOOKUP(tblSalaries6[[#This Row],[Where do you work]],tblCountries[[Actual]:[Mapping]],2,FALSE)</f>
        <v>Brazil</v>
      </c>
      <c r="L1812" t="s">
        <v>18</v>
      </c>
      <c r="M1812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Less than 3</v>
      </c>
      <c r="N1812">
        <v>1</v>
      </c>
    </row>
    <row r="1813" spans="2:14" ht="15" customHeight="1">
      <c r="B1813" t="s">
        <v>3817</v>
      </c>
      <c r="C1813" s="1">
        <v>41075.160995370374</v>
      </c>
      <c r="D1813" s="4" t="s">
        <v>1948</v>
      </c>
      <c r="E1813">
        <v>33500</v>
      </c>
      <c r="F1813" t="s">
        <v>69</v>
      </c>
      <c r="G1813" s="8">
        <f>tblSalaries6[[#This Row],[clean Salary (in local currency)]]*VLOOKUP(tblSalaries6[[#This Row],[Currency]],tblXrate[],2,FALSE)</f>
        <v>52801.972114254015</v>
      </c>
      <c r="H1813" t="s">
        <v>1949</v>
      </c>
      <c r="I1813" t="s">
        <v>279</v>
      </c>
      <c r="J1813" t="s">
        <v>71</v>
      </c>
      <c r="K1813" t="str">
        <f>VLOOKUP(tblSalaries6[[#This Row],[Where do you work]],tblCountries[[Actual]:[Mapping]],2,FALSE)</f>
        <v>UK</v>
      </c>
      <c r="L1813" t="s">
        <v>18</v>
      </c>
      <c r="M1813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5 and 10</v>
      </c>
      <c r="N1813">
        <v>7</v>
      </c>
    </row>
    <row r="1814" spans="2:14" ht="15" customHeight="1">
      <c r="B1814" t="s">
        <v>3818</v>
      </c>
      <c r="C1814" s="1">
        <v>41075.239236111112</v>
      </c>
      <c r="D1814" s="4">
        <v>29000</v>
      </c>
      <c r="E1814">
        <v>29000</v>
      </c>
      <c r="F1814" t="s">
        <v>6</v>
      </c>
      <c r="G1814" s="8">
        <f>tblSalaries6[[#This Row],[clean Salary (in local currency)]]*VLOOKUP(tblSalaries6[[#This Row],[Currency]],tblXrate[],2,FALSE)</f>
        <v>29000</v>
      </c>
      <c r="H1814" t="s">
        <v>1950</v>
      </c>
      <c r="I1814" t="s">
        <v>279</v>
      </c>
      <c r="J1814" t="s">
        <v>15</v>
      </c>
      <c r="K1814" t="str">
        <f>VLOOKUP(tblSalaries6[[#This Row],[Where do you work]],tblCountries[[Actual]:[Mapping]],2,FALSE)</f>
        <v>USA</v>
      </c>
      <c r="L1814" t="s">
        <v>13</v>
      </c>
      <c r="M1814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Less than 3</v>
      </c>
      <c r="N1814">
        <v>1</v>
      </c>
    </row>
    <row r="1815" spans="2:14" ht="15" customHeight="1">
      <c r="B1815" t="s">
        <v>3819</v>
      </c>
      <c r="C1815" s="1">
        <v>41075.375092592592</v>
      </c>
      <c r="D1815" s="4">
        <v>48000</v>
      </c>
      <c r="E1815">
        <v>48000</v>
      </c>
      <c r="F1815" t="s">
        <v>6</v>
      </c>
      <c r="G1815" s="8">
        <f>tblSalaries6[[#This Row],[clean Salary (in local currency)]]*VLOOKUP(tblSalaries6[[#This Row],[Currency]],tblXrate[],2,FALSE)</f>
        <v>48000</v>
      </c>
      <c r="H1815" t="s">
        <v>310</v>
      </c>
      <c r="I1815" t="s">
        <v>310</v>
      </c>
      <c r="J1815" t="s">
        <v>15</v>
      </c>
      <c r="K1815" t="str">
        <f>VLOOKUP(tblSalaries6[[#This Row],[Where do you work]],tblCountries[[Actual]:[Mapping]],2,FALSE)</f>
        <v>USA</v>
      </c>
      <c r="L1815" t="s">
        <v>9</v>
      </c>
      <c r="M1815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Less than 3</v>
      </c>
      <c r="N1815">
        <v>1</v>
      </c>
    </row>
    <row r="1816" spans="2:14" ht="15" customHeight="1">
      <c r="B1816" t="s">
        <v>3820</v>
      </c>
      <c r="C1816" s="1">
        <v>41075.375960648147</v>
      </c>
      <c r="D1816" s="4">
        <v>48000</v>
      </c>
      <c r="E1816">
        <v>48000</v>
      </c>
      <c r="F1816" t="s">
        <v>6</v>
      </c>
      <c r="G1816" s="8">
        <f>tblSalaries6[[#This Row],[clean Salary (in local currency)]]*VLOOKUP(tblSalaries6[[#This Row],[Currency]],tblXrate[],2,FALSE)</f>
        <v>48000</v>
      </c>
      <c r="H1816" t="s">
        <v>310</v>
      </c>
      <c r="I1816" t="s">
        <v>310</v>
      </c>
      <c r="J1816" t="s">
        <v>15</v>
      </c>
      <c r="K1816" t="str">
        <f>VLOOKUP(tblSalaries6[[#This Row],[Where do you work]],tblCountries[[Actual]:[Mapping]],2,FALSE)</f>
        <v>USA</v>
      </c>
      <c r="L1816" t="s">
        <v>9</v>
      </c>
      <c r="M1816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Less than 3</v>
      </c>
      <c r="N1816">
        <v>1</v>
      </c>
    </row>
    <row r="1817" spans="2:14" ht="15" customHeight="1">
      <c r="B1817" t="s">
        <v>3821</v>
      </c>
      <c r="C1817" s="1">
        <v>41075.629988425928</v>
      </c>
      <c r="D1817" s="4">
        <v>700</v>
      </c>
      <c r="E1817">
        <v>8400</v>
      </c>
      <c r="F1817" t="s">
        <v>6</v>
      </c>
      <c r="G1817" s="8">
        <f>tblSalaries6[[#This Row],[clean Salary (in local currency)]]*VLOOKUP(tblSalaries6[[#This Row],[Currency]],tblXrate[],2,FALSE)</f>
        <v>8400</v>
      </c>
      <c r="H1817" t="s">
        <v>20</v>
      </c>
      <c r="I1817" t="s">
        <v>20</v>
      </c>
      <c r="J1817" t="s">
        <v>1951</v>
      </c>
      <c r="K1817" t="str">
        <f>VLOOKUP(tblSalaries6[[#This Row],[Where do you work]],tblCountries[[Actual]:[Mapping]],2,FALSE)</f>
        <v>Baltic</v>
      </c>
      <c r="L1817" t="s">
        <v>13</v>
      </c>
      <c r="M1817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Less than 3</v>
      </c>
      <c r="N1817">
        <v>0.3</v>
      </c>
    </row>
    <row r="1818" spans="2:14" ht="15" customHeight="1">
      <c r="B1818" t="s">
        <v>3822</v>
      </c>
      <c r="C1818" s="1">
        <v>41075.655347222222</v>
      </c>
      <c r="D1818" s="4">
        <v>270000</v>
      </c>
      <c r="E1818">
        <v>270000</v>
      </c>
      <c r="F1818" t="s">
        <v>40</v>
      </c>
      <c r="G1818" s="8">
        <f>tblSalaries6[[#This Row],[clean Salary (in local currency)]]*VLOOKUP(tblSalaries6[[#This Row],[Currency]],tblXrate[],2,FALSE)</f>
        <v>4808.137505609493</v>
      </c>
      <c r="H1818" t="s">
        <v>91</v>
      </c>
      <c r="I1818" t="s">
        <v>52</v>
      </c>
      <c r="J1818" t="s">
        <v>8</v>
      </c>
      <c r="K1818" t="str">
        <f>VLOOKUP(tblSalaries6[[#This Row],[Where do you work]],tblCountries[[Actual]:[Mapping]],2,FALSE)</f>
        <v>India</v>
      </c>
      <c r="L1818" t="s">
        <v>18</v>
      </c>
      <c r="M1818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5 and 10</v>
      </c>
      <c r="N1818">
        <v>5</v>
      </c>
    </row>
    <row r="1819" spans="2:14" ht="15" customHeight="1">
      <c r="B1819" t="s">
        <v>3823</v>
      </c>
      <c r="C1819" s="1">
        <v>41075.692210648151</v>
      </c>
      <c r="D1819" s="4">
        <v>1400000</v>
      </c>
      <c r="E1819">
        <v>1400000</v>
      </c>
      <c r="F1819" t="s">
        <v>40</v>
      </c>
      <c r="G1819" s="8">
        <f>tblSalaries6[[#This Row],[clean Salary (in local currency)]]*VLOOKUP(tblSalaries6[[#This Row],[Currency]],tblXrate[],2,FALSE)</f>
        <v>24931.083362419595</v>
      </c>
      <c r="H1819" t="s">
        <v>1952</v>
      </c>
      <c r="I1819" t="s">
        <v>52</v>
      </c>
      <c r="J1819" t="s">
        <v>8</v>
      </c>
      <c r="K1819" t="str">
        <f>VLOOKUP(tblSalaries6[[#This Row],[Where do you work]],tblCountries[[Actual]:[Mapping]],2,FALSE)</f>
        <v>India</v>
      </c>
      <c r="L1819" t="s">
        <v>9</v>
      </c>
      <c r="M1819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1819">
        <v>10</v>
      </c>
    </row>
    <row r="1820" spans="2:14" ht="15" customHeight="1">
      <c r="B1820" t="s">
        <v>3824</v>
      </c>
      <c r="C1820" s="1">
        <v>41075.719664351855</v>
      </c>
      <c r="D1820" s="4" t="s">
        <v>873</v>
      </c>
      <c r="E1820">
        <v>700000</v>
      </c>
      <c r="F1820" t="s">
        <v>40</v>
      </c>
      <c r="G1820" s="8">
        <f>tblSalaries6[[#This Row],[clean Salary (in local currency)]]*VLOOKUP(tblSalaries6[[#This Row],[Currency]],tblXrate[],2,FALSE)</f>
        <v>12465.541681209797</v>
      </c>
      <c r="H1820" t="s">
        <v>1953</v>
      </c>
      <c r="I1820" t="s">
        <v>20</v>
      </c>
      <c r="J1820" t="s">
        <v>8</v>
      </c>
      <c r="K1820" t="str">
        <f>VLOOKUP(tblSalaries6[[#This Row],[Where do you work]],tblCountries[[Actual]:[Mapping]],2,FALSE)</f>
        <v>India</v>
      </c>
      <c r="L1820" t="s">
        <v>18</v>
      </c>
      <c r="M1820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3 and 5</v>
      </c>
      <c r="N1820">
        <v>4</v>
      </c>
    </row>
    <row r="1821" spans="2:14" ht="15" customHeight="1">
      <c r="B1821" t="s">
        <v>3825</v>
      </c>
      <c r="C1821" s="1">
        <v>41075.73300925926</v>
      </c>
      <c r="D1821" s="4">
        <v>20000</v>
      </c>
      <c r="E1821">
        <v>20000</v>
      </c>
      <c r="F1821" t="s">
        <v>69</v>
      </c>
      <c r="G1821" s="8">
        <f>tblSalaries6[[#This Row],[clean Salary (in local currency)]]*VLOOKUP(tblSalaries6[[#This Row],[Currency]],tblXrate[],2,FALSE)</f>
        <v>31523.565441345683</v>
      </c>
      <c r="H1821" t="s">
        <v>310</v>
      </c>
      <c r="I1821" t="s">
        <v>310</v>
      </c>
      <c r="J1821" t="s">
        <v>71</v>
      </c>
      <c r="K1821" t="str">
        <f>VLOOKUP(tblSalaries6[[#This Row],[Where do you work]],tblCountries[[Actual]:[Mapping]],2,FALSE)</f>
        <v>UK</v>
      </c>
      <c r="L1821" t="s">
        <v>18</v>
      </c>
      <c r="M1821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1821">
        <v>10</v>
      </c>
    </row>
    <row r="1822" spans="2:14" ht="15" customHeight="1">
      <c r="B1822" t="s">
        <v>3826</v>
      </c>
      <c r="C1822" s="1">
        <v>41075.733449074076</v>
      </c>
      <c r="D1822" s="4" t="s">
        <v>395</v>
      </c>
      <c r="E1822">
        <v>1000000</v>
      </c>
      <c r="F1822" t="s">
        <v>40</v>
      </c>
      <c r="G1822" s="8">
        <f>tblSalaries6[[#This Row],[clean Salary (in local currency)]]*VLOOKUP(tblSalaries6[[#This Row],[Currency]],tblXrate[],2,FALSE)</f>
        <v>17807.916687442568</v>
      </c>
      <c r="H1822" t="s">
        <v>1954</v>
      </c>
      <c r="I1822" t="s">
        <v>52</v>
      </c>
      <c r="J1822" t="s">
        <v>8</v>
      </c>
      <c r="K1822" t="str">
        <f>VLOOKUP(tblSalaries6[[#This Row],[Where do you work]],tblCountries[[Actual]:[Mapping]],2,FALSE)</f>
        <v>India</v>
      </c>
      <c r="L1822" t="s">
        <v>13</v>
      </c>
      <c r="M1822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1822">
        <v>10</v>
      </c>
    </row>
    <row r="1823" spans="2:14" ht="15" customHeight="1">
      <c r="B1823" t="s">
        <v>3827</v>
      </c>
      <c r="C1823" s="1">
        <v>41075.759166666663</v>
      </c>
      <c r="D1823" s="4">
        <v>112000</v>
      </c>
      <c r="E1823">
        <v>112000</v>
      </c>
      <c r="F1823" t="s">
        <v>6</v>
      </c>
      <c r="G1823" s="8">
        <f>tblSalaries6[[#This Row],[clean Salary (in local currency)]]*VLOOKUP(tblSalaries6[[#This Row],[Currency]],tblXrate[],2,FALSE)</f>
        <v>112000</v>
      </c>
      <c r="H1823" t="s">
        <v>635</v>
      </c>
      <c r="I1823" t="s">
        <v>52</v>
      </c>
      <c r="J1823" t="s">
        <v>15</v>
      </c>
      <c r="K1823" t="str">
        <f>VLOOKUP(tblSalaries6[[#This Row],[Where do you work]],tblCountries[[Actual]:[Mapping]],2,FALSE)</f>
        <v>USA</v>
      </c>
      <c r="L1823" t="s">
        <v>18</v>
      </c>
      <c r="M1823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5 and 10</v>
      </c>
      <c r="N1823">
        <v>8</v>
      </c>
    </row>
    <row r="1824" spans="2:14" ht="15" customHeight="1">
      <c r="B1824" t="s">
        <v>3828</v>
      </c>
      <c r="C1824" s="1">
        <v>41075.833634259259</v>
      </c>
      <c r="D1824" s="4">
        <v>11000</v>
      </c>
      <c r="E1824">
        <v>11000</v>
      </c>
      <c r="F1824" t="s">
        <v>6</v>
      </c>
      <c r="G1824" s="8">
        <f>tblSalaries6[[#This Row],[clean Salary (in local currency)]]*VLOOKUP(tblSalaries6[[#This Row],[Currency]],tblXrate[],2,FALSE)</f>
        <v>11000</v>
      </c>
      <c r="H1824" t="s">
        <v>1939</v>
      </c>
      <c r="I1824" t="s">
        <v>52</v>
      </c>
      <c r="J1824" t="s">
        <v>8</v>
      </c>
      <c r="K1824" t="str">
        <f>VLOOKUP(tblSalaries6[[#This Row],[Where do you work]],tblCountries[[Actual]:[Mapping]],2,FALSE)</f>
        <v>India</v>
      </c>
      <c r="L1824" t="s">
        <v>13</v>
      </c>
      <c r="M1824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5 and 10</v>
      </c>
      <c r="N1824">
        <v>8</v>
      </c>
    </row>
    <row r="1825" spans="2:14" ht="15" customHeight="1">
      <c r="B1825" t="s">
        <v>3829</v>
      </c>
      <c r="C1825" s="1">
        <v>41075.868622685186</v>
      </c>
      <c r="D1825" s="4" t="s">
        <v>1955</v>
      </c>
      <c r="E1825">
        <v>90000</v>
      </c>
      <c r="F1825" t="s">
        <v>22</v>
      </c>
      <c r="G1825" s="8">
        <f>tblSalaries6[[#This Row],[clean Salary (in local currency)]]*VLOOKUP(tblSalaries6[[#This Row],[Currency]],tblXrate[],2,FALSE)</f>
        <v>114335.9495092447</v>
      </c>
      <c r="H1825" t="s">
        <v>488</v>
      </c>
      <c r="I1825" t="s">
        <v>488</v>
      </c>
      <c r="J1825" t="s">
        <v>1956</v>
      </c>
      <c r="K1825" t="str">
        <f>VLOOKUP(tblSalaries6[[#This Row],[Where do you work]],tblCountries[[Actual]:[Mapping]],2,FALSE)</f>
        <v>Europe</v>
      </c>
      <c r="L1825" t="s">
        <v>18</v>
      </c>
      <c r="M1825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1825">
        <v>20</v>
      </c>
    </row>
    <row r="1826" spans="2:14" ht="15" customHeight="1">
      <c r="B1826" t="s">
        <v>3830</v>
      </c>
      <c r="C1826" s="1">
        <v>41075.897407407407</v>
      </c>
      <c r="D1826" s="4" t="s">
        <v>1957</v>
      </c>
      <c r="E1826">
        <v>16110</v>
      </c>
      <c r="F1826" t="s">
        <v>6</v>
      </c>
      <c r="G1826" s="8">
        <f>tblSalaries6[[#This Row],[clean Salary (in local currency)]]*VLOOKUP(tblSalaries6[[#This Row],[Currency]],tblXrate[],2,FALSE)</f>
        <v>16110</v>
      </c>
      <c r="H1826" t="s">
        <v>1958</v>
      </c>
      <c r="I1826" t="s">
        <v>20</v>
      </c>
      <c r="J1826" t="s">
        <v>1959</v>
      </c>
      <c r="K1826" t="str">
        <f>VLOOKUP(tblSalaries6[[#This Row],[Where do you work]],tblCountries[[Actual]:[Mapping]],2,FALSE)</f>
        <v>Colombia</v>
      </c>
      <c r="L1826" t="s">
        <v>13</v>
      </c>
      <c r="M1826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1826">
        <v>10</v>
      </c>
    </row>
    <row r="1827" spans="2:14" ht="15" customHeight="1">
      <c r="B1827" t="s">
        <v>3831</v>
      </c>
      <c r="C1827" s="1">
        <v>41075.942187499997</v>
      </c>
      <c r="D1827" s="4">
        <v>72000</v>
      </c>
      <c r="E1827">
        <v>72000</v>
      </c>
      <c r="F1827" t="s">
        <v>6</v>
      </c>
      <c r="G1827" s="8">
        <f>tblSalaries6[[#This Row],[clean Salary (in local currency)]]*VLOOKUP(tblSalaries6[[#This Row],[Currency]],tblXrate[],2,FALSE)</f>
        <v>72000</v>
      </c>
      <c r="H1827" t="s">
        <v>1960</v>
      </c>
      <c r="I1827" t="s">
        <v>52</v>
      </c>
      <c r="J1827" t="s">
        <v>15</v>
      </c>
      <c r="K1827" t="str">
        <f>VLOOKUP(tblSalaries6[[#This Row],[Where do you work]],tblCountries[[Actual]:[Mapping]],2,FALSE)</f>
        <v>USA</v>
      </c>
      <c r="L1827" t="s">
        <v>9</v>
      </c>
      <c r="M1827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1827">
        <v>10</v>
      </c>
    </row>
    <row r="1828" spans="2:14" ht="15" customHeight="1">
      <c r="B1828" t="s">
        <v>3832</v>
      </c>
      <c r="C1828" s="1">
        <v>41075.972916666666</v>
      </c>
      <c r="D1828" s="4">
        <v>60000</v>
      </c>
      <c r="E1828">
        <v>60000</v>
      </c>
      <c r="F1828" t="s">
        <v>6</v>
      </c>
      <c r="G1828" s="8">
        <f>tblSalaries6[[#This Row],[clean Salary (in local currency)]]*VLOOKUP(tblSalaries6[[#This Row],[Currency]],tblXrate[],2,FALSE)</f>
        <v>60000</v>
      </c>
      <c r="H1828" t="s">
        <v>1961</v>
      </c>
      <c r="I1828" t="s">
        <v>20</v>
      </c>
      <c r="J1828" t="s">
        <v>15</v>
      </c>
      <c r="K1828" t="str">
        <f>VLOOKUP(tblSalaries6[[#This Row],[Where do you work]],tblCountries[[Actual]:[Mapping]],2,FALSE)</f>
        <v>USA</v>
      </c>
      <c r="L1828" t="s">
        <v>13</v>
      </c>
      <c r="M1828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1828">
        <v>10</v>
      </c>
    </row>
    <row r="1829" spans="2:14" ht="15" customHeight="1">
      <c r="B1829" t="s">
        <v>3833</v>
      </c>
      <c r="C1829" s="1">
        <v>41075.99318287037</v>
      </c>
      <c r="D1829" s="4">
        <v>67000</v>
      </c>
      <c r="E1829">
        <v>67000</v>
      </c>
      <c r="F1829" t="s">
        <v>6</v>
      </c>
      <c r="G1829" s="8">
        <f>tblSalaries6[[#This Row],[clean Salary (in local currency)]]*VLOOKUP(tblSalaries6[[#This Row],[Currency]],tblXrate[],2,FALSE)</f>
        <v>67000</v>
      </c>
      <c r="H1829" t="s">
        <v>1962</v>
      </c>
      <c r="I1829" t="s">
        <v>20</v>
      </c>
      <c r="J1829" t="s">
        <v>15</v>
      </c>
      <c r="K1829" t="str">
        <f>VLOOKUP(tblSalaries6[[#This Row],[Where do you work]],tblCountries[[Actual]:[Mapping]],2,FALSE)</f>
        <v>USA</v>
      </c>
      <c r="L1829" t="s">
        <v>9</v>
      </c>
      <c r="M1829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5 and 10</v>
      </c>
      <c r="N1829">
        <v>6</v>
      </c>
    </row>
    <row r="1830" spans="2:14" ht="15" customHeight="1">
      <c r="B1830" t="s">
        <v>3834</v>
      </c>
      <c r="C1830" s="1">
        <v>41076.118622685186</v>
      </c>
      <c r="D1830" s="4">
        <v>54000</v>
      </c>
      <c r="E1830">
        <v>54000</v>
      </c>
      <c r="F1830" t="s">
        <v>6</v>
      </c>
      <c r="G1830" s="8">
        <f>tblSalaries6[[#This Row],[clean Salary (in local currency)]]*VLOOKUP(tblSalaries6[[#This Row],[Currency]],tblXrate[],2,FALSE)</f>
        <v>54000</v>
      </c>
      <c r="H1830" t="s">
        <v>1963</v>
      </c>
      <c r="I1830" t="s">
        <v>20</v>
      </c>
      <c r="J1830" t="s">
        <v>15</v>
      </c>
      <c r="K1830" t="str">
        <f>VLOOKUP(tblSalaries6[[#This Row],[Where do you work]],tblCountries[[Actual]:[Mapping]],2,FALSE)</f>
        <v>USA</v>
      </c>
      <c r="L1830" t="s">
        <v>9</v>
      </c>
      <c r="M1830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1830">
        <v>18</v>
      </c>
    </row>
    <row r="1831" spans="2:14" ht="15" customHeight="1">
      <c r="B1831" t="s">
        <v>3835</v>
      </c>
      <c r="C1831" s="1">
        <v>41076.224340277775</v>
      </c>
      <c r="D1831" s="4">
        <v>38666</v>
      </c>
      <c r="E1831">
        <v>38666</v>
      </c>
      <c r="F1831" t="s">
        <v>6</v>
      </c>
      <c r="G1831" s="8">
        <f>tblSalaries6[[#This Row],[clean Salary (in local currency)]]*VLOOKUP(tblSalaries6[[#This Row],[Currency]],tblXrate[],2,FALSE)</f>
        <v>38666</v>
      </c>
      <c r="H1831" t="s">
        <v>1964</v>
      </c>
      <c r="I1831" t="s">
        <v>67</v>
      </c>
      <c r="J1831" t="s">
        <v>48</v>
      </c>
      <c r="K1831" t="str">
        <f>VLOOKUP(tblSalaries6[[#This Row],[Where do you work]],tblCountries[[Actual]:[Mapping]],2,FALSE)</f>
        <v>South Africa</v>
      </c>
      <c r="L1831" t="s">
        <v>13</v>
      </c>
      <c r="M1831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1831">
        <v>10</v>
      </c>
    </row>
    <row r="1832" spans="2:14" ht="15" customHeight="1">
      <c r="B1832" t="s">
        <v>3836</v>
      </c>
      <c r="C1832" s="1">
        <v>41076.262418981481</v>
      </c>
      <c r="D1832" s="4">
        <v>63000</v>
      </c>
      <c r="E1832">
        <v>63000</v>
      </c>
      <c r="F1832" t="s">
        <v>6</v>
      </c>
      <c r="G1832" s="8">
        <f>tblSalaries6[[#This Row],[clean Salary (in local currency)]]*VLOOKUP(tblSalaries6[[#This Row],[Currency]],tblXrate[],2,FALSE)</f>
        <v>63000</v>
      </c>
      <c r="H1832" t="s">
        <v>1965</v>
      </c>
      <c r="I1832" t="s">
        <v>20</v>
      </c>
      <c r="J1832" t="s">
        <v>15</v>
      </c>
      <c r="K1832" t="str">
        <f>VLOOKUP(tblSalaries6[[#This Row],[Where do you work]],tblCountries[[Actual]:[Mapping]],2,FALSE)</f>
        <v>USA</v>
      </c>
      <c r="L1832" t="s">
        <v>9</v>
      </c>
      <c r="M1832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5 and 10</v>
      </c>
      <c r="N1832">
        <v>6</v>
      </c>
    </row>
    <row r="1833" spans="2:14" ht="15" customHeight="1">
      <c r="B1833" t="s">
        <v>3837</v>
      </c>
      <c r="C1833" s="1">
        <v>41076.340960648151</v>
      </c>
      <c r="D1833" s="4" t="s">
        <v>423</v>
      </c>
      <c r="E1833">
        <v>63000</v>
      </c>
      <c r="F1833" t="s">
        <v>6</v>
      </c>
      <c r="G1833" s="8">
        <f>tblSalaries6[[#This Row],[clean Salary (in local currency)]]*VLOOKUP(tblSalaries6[[#This Row],[Currency]],tblXrate[],2,FALSE)</f>
        <v>63000</v>
      </c>
      <c r="H1833" t="s">
        <v>14</v>
      </c>
      <c r="I1833" t="s">
        <v>20</v>
      </c>
      <c r="J1833" t="s">
        <v>15</v>
      </c>
      <c r="K1833" t="str">
        <f>VLOOKUP(tblSalaries6[[#This Row],[Where do you work]],tblCountries[[Actual]:[Mapping]],2,FALSE)</f>
        <v>USA</v>
      </c>
      <c r="L1833" t="s">
        <v>13</v>
      </c>
      <c r="M1833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Less than 3</v>
      </c>
      <c r="N1833">
        <v>1</v>
      </c>
    </row>
    <row r="1834" spans="2:14" ht="15" customHeight="1">
      <c r="B1834" t="s">
        <v>3838</v>
      </c>
      <c r="C1834" s="1">
        <v>41076.590868055559</v>
      </c>
      <c r="D1834" s="4" t="s">
        <v>1966</v>
      </c>
      <c r="E1834">
        <v>360000</v>
      </c>
      <c r="F1834" t="s">
        <v>40</v>
      </c>
      <c r="G1834" s="8">
        <f>tblSalaries6[[#This Row],[clean Salary (in local currency)]]*VLOOKUP(tblSalaries6[[#This Row],[Currency]],tblXrate[],2,FALSE)</f>
        <v>6410.8500074793246</v>
      </c>
      <c r="H1834" t="s">
        <v>20</v>
      </c>
      <c r="I1834" t="s">
        <v>20</v>
      </c>
      <c r="J1834" t="s">
        <v>8</v>
      </c>
      <c r="K1834" t="str">
        <f>VLOOKUP(tblSalaries6[[#This Row],[Where do you work]],tblCountries[[Actual]:[Mapping]],2,FALSE)</f>
        <v>India</v>
      </c>
      <c r="L1834" t="s">
        <v>13</v>
      </c>
      <c r="M1834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Less than 3</v>
      </c>
      <c r="N1834">
        <v>2</v>
      </c>
    </row>
    <row r="1835" spans="2:14" ht="15" customHeight="1">
      <c r="B1835" t="s">
        <v>3839</v>
      </c>
      <c r="C1835" s="1">
        <v>41076.71371527778</v>
      </c>
      <c r="D1835" s="4" t="s">
        <v>1967</v>
      </c>
      <c r="E1835">
        <v>600000</v>
      </c>
      <c r="F1835" t="s">
        <v>40</v>
      </c>
      <c r="G1835" s="8">
        <f>tblSalaries6[[#This Row],[clean Salary (in local currency)]]*VLOOKUP(tblSalaries6[[#This Row],[Currency]],tblXrate[],2,FALSE)</f>
        <v>10684.750012465542</v>
      </c>
      <c r="H1835" t="s">
        <v>1968</v>
      </c>
      <c r="I1835" t="s">
        <v>52</v>
      </c>
      <c r="J1835" t="s">
        <v>8</v>
      </c>
      <c r="K1835" t="str">
        <f>VLOOKUP(tblSalaries6[[#This Row],[Where do you work]],tblCountries[[Actual]:[Mapping]],2,FALSE)</f>
        <v>India</v>
      </c>
      <c r="L1835" t="s">
        <v>9</v>
      </c>
      <c r="M1835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1835">
        <v>12</v>
      </c>
    </row>
    <row r="1836" spans="2:14" ht="15" customHeight="1">
      <c r="B1836" t="s">
        <v>3840</v>
      </c>
      <c r="C1836" s="1">
        <v>41076.718090277776</v>
      </c>
      <c r="D1836" s="4">
        <v>40000</v>
      </c>
      <c r="E1836">
        <v>40000</v>
      </c>
      <c r="F1836" t="s">
        <v>6</v>
      </c>
      <c r="G1836" s="8">
        <f>tblSalaries6[[#This Row],[clean Salary (in local currency)]]*VLOOKUP(tblSalaries6[[#This Row],[Currency]],tblXrate[],2,FALSE)</f>
        <v>40000</v>
      </c>
      <c r="H1836" t="s">
        <v>1022</v>
      </c>
      <c r="I1836" t="s">
        <v>52</v>
      </c>
      <c r="J1836" t="s">
        <v>8</v>
      </c>
      <c r="K1836" t="str">
        <f>VLOOKUP(tblSalaries6[[#This Row],[Where do you work]],tblCountries[[Actual]:[Mapping]],2,FALSE)</f>
        <v>India</v>
      </c>
      <c r="L1836" t="s">
        <v>9</v>
      </c>
      <c r="M1836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5 and 10</v>
      </c>
      <c r="N1836">
        <v>5</v>
      </c>
    </row>
    <row r="1837" spans="2:14" ht="15" customHeight="1">
      <c r="B1837" t="s">
        <v>3841</v>
      </c>
      <c r="C1837" s="1">
        <v>41076.742673611108</v>
      </c>
      <c r="D1837" s="4" t="s">
        <v>1969</v>
      </c>
      <c r="E1837">
        <v>350000</v>
      </c>
      <c r="F1837" t="s">
        <v>40</v>
      </c>
      <c r="G1837" s="8">
        <f>tblSalaries6[[#This Row],[clean Salary (in local currency)]]*VLOOKUP(tblSalaries6[[#This Row],[Currency]],tblXrate[],2,FALSE)</f>
        <v>6232.7708406048987</v>
      </c>
      <c r="H1837" t="s">
        <v>20</v>
      </c>
      <c r="I1837" t="s">
        <v>20</v>
      </c>
      <c r="J1837" t="s">
        <v>8</v>
      </c>
      <c r="K1837" t="str">
        <f>VLOOKUP(tblSalaries6[[#This Row],[Where do you work]],tblCountries[[Actual]:[Mapping]],2,FALSE)</f>
        <v>India</v>
      </c>
      <c r="L1837" t="s">
        <v>9</v>
      </c>
      <c r="M1837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5 and 10</v>
      </c>
      <c r="N1837">
        <v>6</v>
      </c>
    </row>
    <row r="1838" spans="2:14" ht="15" customHeight="1">
      <c r="B1838" t="s">
        <v>3842</v>
      </c>
      <c r="C1838" s="1">
        <v>41076.772210648145</v>
      </c>
      <c r="D1838" s="4">
        <v>2342342</v>
      </c>
      <c r="E1838">
        <v>2342342</v>
      </c>
      <c r="F1838" t="s">
        <v>40</v>
      </c>
      <c r="G1838" s="8">
        <f>tblSalaries6[[#This Row],[clean Salary (in local currency)]]*VLOOKUP(tblSalaries6[[#This Row],[Currency]],tblXrate[],2,FALSE)</f>
        <v>41712.231189497601</v>
      </c>
      <c r="H1838" t="s">
        <v>1970</v>
      </c>
      <c r="I1838" t="s">
        <v>4000</v>
      </c>
      <c r="J1838" t="s">
        <v>8</v>
      </c>
      <c r="K1838" t="str">
        <f>VLOOKUP(tblSalaries6[[#This Row],[Where do you work]],tblCountries[[Actual]:[Mapping]],2,FALSE)</f>
        <v>India</v>
      </c>
      <c r="L1838" t="s">
        <v>18</v>
      </c>
      <c r="M1838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1838">
        <v>12</v>
      </c>
    </row>
    <row r="1839" spans="2:14" ht="15" customHeight="1">
      <c r="B1839" t="s">
        <v>3843</v>
      </c>
      <c r="C1839" s="1">
        <v>41076.773206018515</v>
      </c>
      <c r="D1839" s="4" t="s">
        <v>1186</v>
      </c>
      <c r="E1839">
        <v>700000</v>
      </c>
      <c r="F1839" t="s">
        <v>40</v>
      </c>
      <c r="G1839" s="8">
        <f>tblSalaries6[[#This Row],[clean Salary (in local currency)]]*VLOOKUP(tblSalaries6[[#This Row],[Currency]],tblXrate[],2,FALSE)</f>
        <v>12465.541681209797</v>
      </c>
      <c r="H1839" t="s">
        <v>1971</v>
      </c>
      <c r="I1839" t="s">
        <v>52</v>
      </c>
      <c r="J1839" t="s">
        <v>8</v>
      </c>
      <c r="K1839" t="str">
        <f>VLOOKUP(tblSalaries6[[#This Row],[Where do you work]],tblCountries[[Actual]:[Mapping]],2,FALSE)</f>
        <v>India</v>
      </c>
      <c r="L1839" t="s">
        <v>18</v>
      </c>
      <c r="M1839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5 and 10</v>
      </c>
      <c r="N1839">
        <v>9</v>
      </c>
    </row>
    <row r="1840" spans="2:14" ht="15" customHeight="1">
      <c r="B1840" t="s">
        <v>3844</v>
      </c>
      <c r="C1840" s="1">
        <v>41076.933680555558</v>
      </c>
      <c r="D1840" s="4">
        <v>20500</v>
      </c>
      <c r="E1840">
        <v>20500</v>
      </c>
      <c r="F1840" t="s">
        <v>69</v>
      </c>
      <c r="G1840" s="8">
        <f>tblSalaries6[[#This Row],[clean Salary (in local currency)]]*VLOOKUP(tblSalaries6[[#This Row],[Currency]],tblXrate[],2,FALSE)</f>
        <v>32311.654577379326</v>
      </c>
      <c r="H1840" t="s">
        <v>256</v>
      </c>
      <c r="I1840" t="s">
        <v>20</v>
      </c>
      <c r="J1840" t="s">
        <v>71</v>
      </c>
      <c r="K1840" t="str">
        <f>VLOOKUP(tblSalaries6[[#This Row],[Where do you work]],tblCountries[[Actual]:[Mapping]],2,FALSE)</f>
        <v>UK</v>
      </c>
      <c r="L1840" t="s">
        <v>9</v>
      </c>
      <c r="M1840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1840">
        <v>20</v>
      </c>
    </row>
    <row r="1841" spans="2:14" ht="15" customHeight="1">
      <c r="B1841" t="s">
        <v>3845</v>
      </c>
      <c r="C1841" s="1">
        <v>41077.065810185188</v>
      </c>
      <c r="D1841" s="4" t="s">
        <v>694</v>
      </c>
      <c r="E1841">
        <v>400000</v>
      </c>
      <c r="F1841" t="s">
        <v>40</v>
      </c>
      <c r="G1841" s="8">
        <f>tblSalaries6[[#This Row],[clean Salary (in local currency)]]*VLOOKUP(tblSalaries6[[#This Row],[Currency]],tblXrate[],2,FALSE)</f>
        <v>7123.1666749770275</v>
      </c>
      <c r="H1841" t="s">
        <v>1972</v>
      </c>
      <c r="I1841" t="s">
        <v>20</v>
      </c>
      <c r="J1841" t="s">
        <v>8</v>
      </c>
      <c r="K1841" t="str">
        <f>VLOOKUP(tblSalaries6[[#This Row],[Where do you work]],tblCountries[[Actual]:[Mapping]],2,FALSE)</f>
        <v>India</v>
      </c>
      <c r="L1841" t="s">
        <v>25</v>
      </c>
      <c r="M1841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Less than 3</v>
      </c>
      <c r="N1841">
        <v>2</v>
      </c>
    </row>
    <row r="1842" spans="2:14" ht="15" customHeight="1">
      <c r="B1842" t="s">
        <v>3846</v>
      </c>
      <c r="C1842" s="1">
        <v>41077.168055555558</v>
      </c>
      <c r="D1842" s="4" t="s">
        <v>1973</v>
      </c>
      <c r="E1842">
        <v>100000</v>
      </c>
      <c r="F1842" t="s">
        <v>6</v>
      </c>
      <c r="G1842" s="8">
        <f>tblSalaries6[[#This Row],[clean Salary (in local currency)]]*VLOOKUP(tblSalaries6[[#This Row],[Currency]],tblXrate[],2,FALSE)</f>
        <v>100000</v>
      </c>
      <c r="H1842" t="s">
        <v>1974</v>
      </c>
      <c r="I1842" t="s">
        <v>52</v>
      </c>
      <c r="J1842" t="s">
        <v>179</v>
      </c>
      <c r="K1842" t="str">
        <f>VLOOKUP(tblSalaries6[[#This Row],[Where do you work]],tblCountries[[Actual]:[Mapping]],2,FALSE)</f>
        <v>UAE</v>
      </c>
      <c r="L1842" t="s">
        <v>13</v>
      </c>
      <c r="M1842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1842">
        <v>15</v>
      </c>
    </row>
    <row r="1843" spans="2:14" ht="15" customHeight="1">
      <c r="B1843" t="s">
        <v>3847</v>
      </c>
      <c r="C1843" s="1">
        <v>41077.485335648147</v>
      </c>
      <c r="D1843" s="4">
        <v>75000</v>
      </c>
      <c r="E1843">
        <v>75000</v>
      </c>
      <c r="F1843" t="s">
        <v>670</v>
      </c>
      <c r="G1843" s="8">
        <f>tblSalaries6[[#This Row],[clean Salary (in local currency)]]*VLOOKUP(tblSalaries6[[#This Row],[Currency]],tblXrate[],2,FALSE)</f>
        <v>59819.107020370408</v>
      </c>
      <c r="H1843" t="s">
        <v>557</v>
      </c>
      <c r="I1843" t="s">
        <v>310</v>
      </c>
      <c r="J1843" t="s">
        <v>672</v>
      </c>
      <c r="K1843" t="str">
        <f>VLOOKUP(tblSalaries6[[#This Row],[Where do you work]],tblCountries[[Actual]:[Mapping]],2,FALSE)</f>
        <v>New Zealand</v>
      </c>
      <c r="L1843" t="s">
        <v>9</v>
      </c>
      <c r="M1843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3 and 5</v>
      </c>
      <c r="N1843">
        <v>4</v>
      </c>
    </row>
    <row r="1844" spans="2:14" ht="15" customHeight="1">
      <c r="B1844" t="s">
        <v>3848</v>
      </c>
      <c r="C1844" s="1">
        <v>41077.500659722224</v>
      </c>
      <c r="D1844" s="4">
        <v>25000</v>
      </c>
      <c r="E1844">
        <v>25000</v>
      </c>
      <c r="F1844" t="s">
        <v>6</v>
      </c>
      <c r="G1844" s="8">
        <f>tblSalaries6[[#This Row],[clean Salary (in local currency)]]*VLOOKUP(tblSalaries6[[#This Row],[Currency]],tblXrate[],2,FALSE)</f>
        <v>25000</v>
      </c>
      <c r="H1844" t="s">
        <v>153</v>
      </c>
      <c r="I1844" t="s">
        <v>20</v>
      </c>
      <c r="J1844" t="s">
        <v>8</v>
      </c>
      <c r="K1844" t="str">
        <f>VLOOKUP(tblSalaries6[[#This Row],[Where do you work]],tblCountries[[Actual]:[Mapping]],2,FALSE)</f>
        <v>India</v>
      </c>
      <c r="L1844" t="s">
        <v>13</v>
      </c>
      <c r="M1844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Less than 3</v>
      </c>
      <c r="N1844">
        <v>1.5</v>
      </c>
    </row>
    <row r="1845" spans="2:14" ht="15" customHeight="1">
      <c r="B1845" t="s">
        <v>3849</v>
      </c>
      <c r="C1845" s="1">
        <v>41077.533935185187</v>
      </c>
      <c r="D1845" s="4">
        <v>5000</v>
      </c>
      <c r="E1845">
        <v>5000</v>
      </c>
      <c r="F1845" t="s">
        <v>6</v>
      </c>
      <c r="G1845" s="8">
        <f>tblSalaries6[[#This Row],[clean Salary (in local currency)]]*VLOOKUP(tblSalaries6[[#This Row],[Currency]],tblXrate[],2,FALSE)</f>
        <v>5000</v>
      </c>
      <c r="H1845" t="s">
        <v>1112</v>
      </c>
      <c r="I1845" t="s">
        <v>20</v>
      </c>
      <c r="J1845" t="s">
        <v>8</v>
      </c>
      <c r="K1845" t="str">
        <f>VLOOKUP(tblSalaries6[[#This Row],[Where do you work]],tblCountries[[Actual]:[Mapping]],2,FALSE)</f>
        <v>India</v>
      </c>
      <c r="L1845" t="s">
        <v>18</v>
      </c>
      <c r="M1845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1845">
        <v>10</v>
      </c>
    </row>
    <row r="1846" spans="2:14" ht="15" customHeight="1">
      <c r="B1846" t="s">
        <v>3850</v>
      </c>
      <c r="C1846" s="1">
        <v>41077.560162037036</v>
      </c>
      <c r="D1846" s="4" t="s">
        <v>1975</v>
      </c>
      <c r="E1846">
        <v>63000</v>
      </c>
      <c r="F1846" t="s">
        <v>82</v>
      </c>
      <c r="G1846" s="8">
        <f>tblSalaries6[[#This Row],[clean Salary (in local currency)]]*VLOOKUP(tblSalaries6[[#This Row],[Currency]],tblXrate[],2,FALSE)</f>
        <v>64254.308353366054</v>
      </c>
      <c r="H1846" t="s">
        <v>1976</v>
      </c>
      <c r="I1846" t="s">
        <v>310</v>
      </c>
      <c r="J1846" t="s">
        <v>84</v>
      </c>
      <c r="K1846" t="str">
        <f>VLOOKUP(tblSalaries6[[#This Row],[Where do you work]],tblCountries[[Actual]:[Mapping]],2,FALSE)</f>
        <v>Australia</v>
      </c>
      <c r="L1846" t="s">
        <v>13</v>
      </c>
      <c r="M1846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Less than 3</v>
      </c>
      <c r="N1846">
        <v>3</v>
      </c>
    </row>
    <row r="1847" spans="2:14" ht="15" customHeight="1">
      <c r="B1847" t="s">
        <v>3851</v>
      </c>
      <c r="C1847" s="1">
        <v>41077.667939814812</v>
      </c>
      <c r="D1847" s="4">
        <v>60000</v>
      </c>
      <c r="E1847">
        <v>60000</v>
      </c>
      <c r="F1847" t="s">
        <v>22</v>
      </c>
      <c r="G1847" s="8">
        <f>tblSalaries6[[#This Row],[clean Salary (in local currency)]]*VLOOKUP(tblSalaries6[[#This Row],[Currency]],tblXrate[],2,FALSE)</f>
        <v>76223.966339496474</v>
      </c>
      <c r="H1847" t="s">
        <v>1977</v>
      </c>
      <c r="I1847" t="s">
        <v>52</v>
      </c>
      <c r="J1847" t="s">
        <v>24</v>
      </c>
      <c r="K1847" t="str">
        <f>VLOOKUP(tblSalaries6[[#This Row],[Where do you work]],tblCountries[[Actual]:[Mapping]],2,FALSE)</f>
        <v>Germany</v>
      </c>
      <c r="L1847" t="s">
        <v>9</v>
      </c>
      <c r="M1847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5 and 10</v>
      </c>
      <c r="N1847">
        <v>6</v>
      </c>
    </row>
    <row r="1848" spans="2:14" ht="15" customHeight="1">
      <c r="B1848" t="s">
        <v>3852</v>
      </c>
      <c r="C1848" s="1">
        <v>41078.237708333334</v>
      </c>
      <c r="D1848" s="4">
        <v>600000</v>
      </c>
      <c r="E1848">
        <v>600000</v>
      </c>
      <c r="F1848" t="s">
        <v>1362</v>
      </c>
      <c r="G1848" s="8">
        <f>tblSalaries6[[#This Row],[clean Salary (in local currency)]]*VLOOKUP(tblSalaries6[[#This Row],[Currency]],tblXrate[],2,FALSE)</f>
        <v>102542.54233725216</v>
      </c>
      <c r="H1848" t="s">
        <v>279</v>
      </c>
      <c r="I1848" t="s">
        <v>279</v>
      </c>
      <c r="J1848" t="s">
        <v>1978</v>
      </c>
      <c r="K1848" t="str">
        <f>VLOOKUP(tblSalaries6[[#This Row],[Where do you work]],tblCountries[[Actual]:[Mapping]],2,FALSE)</f>
        <v>Denmark</v>
      </c>
      <c r="L1848" t="s">
        <v>18</v>
      </c>
      <c r="M1848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1848">
        <v>20</v>
      </c>
    </row>
    <row r="1849" spans="2:14" ht="15" customHeight="1">
      <c r="B1849" t="s">
        <v>3853</v>
      </c>
      <c r="C1849" s="1">
        <v>41078.260127314818</v>
      </c>
      <c r="D1849" s="4">
        <v>46000</v>
      </c>
      <c r="E1849">
        <v>46000</v>
      </c>
      <c r="F1849" t="s">
        <v>6</v>
      </c>
      <c r="G1849" s="8">
        <f>tblSalaries6[[#This Row],[clean Salary (in local currency)]]*VLOOKUP(tblSalaries6[[#This Row],[Currency]],tblXrate[],2,FALSE)</f>
        <v>46000</v>
      </c>
      <c r="H1849" t="s">
        <v>1979</v>
      </c>
      <c r="I1849" t="s">
        <v>20</v>
      </c>
      <c r="J1849" t="s">
        <v>15</v>
      </c>
      <c r="K1849" t="str">
        <f>VLOOKUP(tblSalaries6[[#This Row],[Where do you work]],tblCountries[[Actual]:[Mapping]],2,FALSE)</f>
        <v>USA</v>
      </c>
      <c r="L1849" t="s">
        <v>13</v>
      </c>
      <c r="M1849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Less than 3</v>
      </c>
      <c r="N1849">
        <v>1</v>
      </c>
    </row>
    <row r="1850" spans="2:14" ht="15" customHeight="1">
      <c r="B1850" t="s">
        <v>3854</v>
      </c>
      <c r="C1850" s="1">
        <v>41078.346539351849</v>
      </c>
      <c r="D1850" s="4">
        <v>5000</v>
      </c>
      <c r="E1850">
        <v>5000</v>
      </c>
      <c r="F1850" t="s">
        <v>6</v>
      </c>
      <c r="G1850" s="8">
        <f>tblSalaries6[[#This Row],[clean Salary (in local currency)]]*VLOOKUP(tblSalaries6[[#This Row],[Currency]],tblXrate[],2,FALSE)</f>
        <v>5000</v>
      </c>
      <c r="H1850" t="s">
        <v>1980</v>
      </c>
      <c r="I1850" t="s">
        <v>20</v>
      </c>
      <c r="J1850" t="s">
        <v>8</v>
      </c>
      <c r="K1850" t="str">
        <f>VLOOKUP(tblSalaries6[[#This Row],[Where do you work]],tblCountries[[Actual]:[Mapping]],2,FALSE)</f>
        <v>India</v>
      </c>
      <c r="L1850" t="s">
        <v>13</v>
      </c>
      <c r="M1850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Less than 3</v>
      </c>
      <c r="N1850">
        <v>2</v>
      </c>
    </row>
    <row r="1851" spans="2:14" ht="15" customHeight="1">
      <c r="B1851" t="s">
        <v>3855</v>
      </c>
      <c r="C1851" s="1">
        <v>41078.602766203701</v>
      </c>
      <c r="D1851" s="4" t="s">
        <v>1981</v>
      </c>
      <c r="E1851">
        <v>76300</v>
      </c>
      <c r="F1851" t="s">
        <v>82</v>
      </c>
      <c r="G1851" s="8">
        <f>tblSalaries6[[#This Row],[clean Salary (in local currency)]]*VLOOKUP(tblSalaries6[[#This Row],[Currency]],tblXrate[],2,FALSE)</f>
        <v>77819.106783521114</v>
      </c>
      <c r="H1851" t="s">
        <v>386</v>
      </c>
      <c r="I1851" t="s">
        <v>20</v>
      </c>
      <c r="J1851" t="s">
        <v>84</v>
      </c>
      <c r="K1851" t="str">
        <f>VLOOKUP(tblSalaries6[[#This Row],[Where do you work]],tblCountries[[Actual]:[Mapping]],2,FALSE)</f>
        <v>Australia</v>
      </c>
      <c r="L1851" t="s">
        <v>13</v>
      </c>
      <c r="M1851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Less than 3</v>
      </c>
      <c r="N1851">
        <v>3</v>
      </c>
    </row>
    <row r="1852" spans="2:14" ht="15" customHeight="1">
      <c r="B1852" t="s">
        <v>3856</v>
      </c>
      <c r="C1852" s="1">
        <v>41078.744351851848</v>
      </c>
      <c r="D1852" s="4" t="s">
        <v>1326</v>
      </c>
      <c r="E1852">
        <v>350000</v>
      </c>
      <c r="F1852" t="s">
        <v>40</v>
      </c>
      <c r="G1852" s="8">
        <f>tblSalaries6[[#This Row],[clean Salary (in local currency)]]*VLOOKUP(tblSalaries6[[#This Row],[Currency]],tblXrate[],2,FALSE)</f>
        <v>6232.7708406048987</v>
      </c>
      <c r="H1852" t="s">
        <v>1982</v>
      </c>
      <c r="I1852" t="s">
        <v>52</v>
      </c>
      <c r="J1852" t="s">
        <v>8</v>
      </c>
      <c r="K1852" t="str">
        <f>VLOOKUP(tblSalaries6[[#This Row],[Where do you work]],tblCountries[[Actual]:[Mapping]],2,FALSE)</f>
        <v>India</v>
      </c>
      <c r="L1852" t="s">
        <v>18</v>
      </c>
      <c r="M1852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1852">
        <v>27</v>
      </c>
    </row>
    <row r="1853" spans="2:14" ht="15" customHeight="1">
      <c r="B1853" t="s">
        <v>3857</v>
      </c>
      <c r="C1853" s="1">
        <v>41078.768599537034</v>
      </c>
      <c r="D1853" s="4" t="s">
        <v>68</v>
      </c>
      <c r="E1853">
        <v>35000</v>
      </c>
      <c r="F1853" t="s">
        <v>69</v>
      </c>
      <c r="G1853" s="8">
        <f>tblSalaries6[[#This Row],[clean Salary (in local currency)]]*VLOOKUP(tblSalaries6[[#This Row],[Currency]],tblXrate[],2,FALSE)</f>
        <v>55166.239522354947</v>
      </c>
      <c r="H1853" t="s">
        <v>1983</v>
      </c>
      <c r="I1853" t="s">
        <v>20</v>
      </c>
      <c r="J1853" t="s">
        <v>71</v>
      </c>
      <c r="K1853" t="str">
        <f>VLOOKUP(tblSalaries6[[#This Row],[Where do you work]],tblCountries[[Actual]:[Mapping]],2,FALSE)</f>
        <v>UK</v>
      </c>
      <c r="L1853" t="s">
        <v>13</v>
      </c>
      <c r="M1853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1853">
        <v>34</v>
      </c>
    </row>
    <row r="1854" spans="2:14" ht="15" customHeight="1">
      <c r="B1854" t="s">
        <v>3858</v>
      </c>
      <c r="C1854" s="1">
        <v>41079.016250000001</v>
      </c>
      <c r="D1854" s="4">
        <v>45000</v>
      </c>
      <c r="E1854">
        <v>45000</v>
      </c>
      <c r="F1854" t="s">
        <v>6</v>
      </c>
      <c r="G1854" s="8">
        <f>tblSalaries6[[#This Row],[clean Salary (in local currency)]]*VLOOKUP(tblSalaries6[[#This Row],[Currency]],tblXrate[],2,FALSE)</f>
        <v>45000</v>
      </c>
      <c r="H1854" t="s">
        <v>89</v>
      </c>
      <c r="I1854" t="s">
        <v>310</v>
      </c>
      <c r="J1854" t="s">
        <v>15</v>
      </c>
      <c r="K1854" t="str">
        <f>VLOOKUP(tblSalaries6[[#This Row],[Where do you work]],tblCountries[[Actual]:[Mapping]],2,FALSE)</f>
        <v>USA</v>
      </c>
      <c r="L1854" t="s">
        <v>18</v>
      </c>
      <c r="M1854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5 and 10</v>
      </c>
      <c r="N1854">
        <v>5</v>
      </c>
    </row>
    <row r="1855" spans="2:14" ht="15" customHeight="1">
      <c r="B1855" t="s">
        <v>3859</v>
      </c>
      <c r="C1855" s="1">
        <v>41079.076261574075</v>
      </c>
      <c r="D1855" s="4" t="s">
        <v>1984</v>
      </c>
      <c r="E1855">
        <v>60000</v>
      </c>
      <c r="F1855" t="s">
        <v>6</v>
      </c>
      <c r="G1855" s="8">
        <f>tblSalaries6[[#This Row],[clean Salary (in local currency)]]*VLOOKUP(tblSalaries6[[#This Row],[Currency]],tblXrate[],2,FALSE)</f>
        <v>60000</v>
      </c>
      <c r="H1855" t="s">
        <v>1985</v>
      </c>
      <c r="I1855" t="s">
        <v>52</v>
      </c>
      <c r="J1855" t="s">
        <v>88</v>
      </c>
      <c r="K1855" t="str">
        <f>VLOOKUP(tblSalaries6[[#This Row],[Where do you work]],tblCountries[[Actual]:[Mapping]],2,FALSE)</f>
        <v>Canada</v>
      </c>
      <c r="L1855" t="s">
        <v>18</v>
      </c>
      <c r="M1855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1855">
        <v>10</v>
      </c>
    </row>
    <row r="1856" spans="2:14" ht="15" customHeight="1">
      <c r="B1856" t="s">
        <v>3860</v>
      </c>
      <c r="C1856" s="1">
        <v>41079.142754629633</v>
      </c>
      <c r="D1856" s="4">
        <v>43000</v>
      </c>
      <c r="E1856">
        <v>43000</v>
      </c>
      <c r="F1856" t="s">
        <v>6</v>
      </c>
      <c r="G1856" s="8">
        <f>tblSalaries6[[#This Row],[clean Salary (in local currency)]]*VLOOKUP(tblSalaries6[[#This Row],[Currency]],tblXrate[],2,FALSE)</f>
        <v>43000</v>
      </c>
      <c r="H1856" t="s">
        <v>687</v>
      </c>
      <c r="I1856" t="s">
        <v>20</v>
      </c>
      <c r="J1856" t="s">
        <v>15</v>
      </c>
      <c r="K1856" t="str">
        <f>VLOOKUP(tblSalaries6[[#This Row],[Where do you work]],tblCountries[[Actual]:[Mapping]],2,FALSE)</f>
        <v>USA</v>
      </c>
      <c r="L1856" t="s">
        <v>9</v>
      </c>
      <c r="M1856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5 and 10</v>
      </c>
      <c r="N1856">
        <v>5</v>
      </c>
    </row>
    <row r="1857" spans="2:14" ht="15" customHeight="1">
      <c r="B1857" t="s">
        <v>3861</v>
      </c>
      <c r="C1857" s="1">
        <v>41079.204930555556</v>
      </c>
      <c r="D1857" s="4">
        <v>28000</v>
      </c>
      <c r="E1857">
        <v>28000</v>
      </c>
      <c r="F1857" t="s">
        <v>22</v>
      </c>
      <c r="G1857" s="8">
        <f>tblSalaries6[[#This Row],[clean Salary (in local currency)]]*VLOOKUP(tblSalaries6[[#This Row],[Currency]],tblXrate[],2,FALSE)</f>
        <v>35571.184291765021</v>
      </c>
      <c r="H1857" t="s">
        <v>270</v>
      </c>
      <c r="I1857" t="s">
        <v>488</v>
      </c>
      <c r="J1857" t="s">
        <v>608</v>
      </c>
      <c r="K1857" t="str">
        <f>VLOOKUP(tblSalaries6[[#This Row],[Where do you work]],tblCountries[[Actual]:[Mapping]],2,FALSE)</f>
        <v>Spain</v>
      </c>
      <c r="L1857" t="s">
        <v>9</v>
      </c>
      <c r="M1857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5 and 10</v>
      </c>
      <c r="N1857">
        <v>8</v>
      </c>
    </row>
    <row r="1858" spans="2:14" ht="15" customHeight="1">
      <c r="B1858" t="s">
        <v>3862</v>
      </c>
      <c r="C1858" s="1">
        <v>41079.285266203704</v>
      </c>
      <c r="D1858" s="4">
        <v>48000</v>
      </c>
      <c r="E1858">
        <v>48000</v>
      </c>
      <c r="F1858" t="s">
        <v>6</v>
      </c>
      <c r="G1858" s="8">
        <f>tblSalaries6[[#This Row],[clean Salary (in local currency)]]*VLOOKUP(tblSalaries6[[#This Row],[Currency]],tblXrate[],2,FALSE)</f>
        <v>48000</v>
      </c>
      <c r="H1858" t="s">
        <v>1986</v>
      </c>
      <c r="I1858" t="s">
        <v>20</v>
      </c>
      <c r="J1858" t="s">
        <v>15</v>
      </c>
      <c r="K1858" t="str">
        <f>VLOOKUP(tblSalaries6[[#This Row],[Where do you work]],tblCountries[[Actual]:[Mapping]],2,FALSE)</f>
        <v>USA</v>
      </c>
      <c r="L1858" t="s">
        <v>9</v>
      </c>
      <c r="M1858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1858">
        <v>12</v>
      </c>
    </row>
    <row r="1859" spans="2:14" ht="15" customHeight="1">
      <c r="B1859" t="s">
        <v>3863</v>
      </c>
      <c r="C1859" s="1">
        <v>41079.332638888889</v>
      </c>
      <c r="D1859" s="4">
        <v>120000</v>
      </c>
      <c r="E1859">
        <v>120000</v>
      </c>
      <c r="F1859" t="s">
        <v>82</v>
      </c>
      <c r="G1859" s="8">
        <f>tblSalaries6[[#This Row],[clean Salary (in local currency)]]*VLOOKUP(tblSalaries6[[#This Row],[Currency]],tblXrate[],2,FALSE)</f>
        <v>122389.15876831629</v>
      </c>
      <c r="H1859" t="s">
        <v>52</v>
      </c>
      <c r="I1859" t="s">
        <v>52</v>
      </c>
      <c r="J1859" t="s">
        <v>84</v>
      </c>
      <c r="K1859" t="str">
        <f>VLOOKUP(tblSalaries6[[#This Row],[Where do you work]],tblCountries[[Actual]:[Mapping]],2,FALSE)</f>
        <v>Australia</v>
      </c>
      <c r="L1859" t="s">
        <v>25</v>
      </c>
      <c r="M1859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5 and 10</v>
      </c>
      <c r="N1859">
        <v>8</v>
      </c>
    </row>
    <row r="1860" spans="2:14" ht="15" customHeight="1">
      <c r="B1860" t="s">
        <v>3864</v>
      </c>
      <c r="C1860" s="1">
        <v>41079.527268518519</v>
      </c>
      <c r="D1860" s="4">
        <v>4000</v>
      </c>
      <c r="E1860">
        <v>4000</v>
      </c>
      <c r="F1860" t="s">
        <v>6</v>
      </c>
      <c r="G1860" s="8">
        <f>tblSalaries6[[#This Row],[clean Salary (in local currency)]]*VLOOKUP(tblSalaries6[[#This Row],[Currency]],tblXrate[],2,FALSE)</f>
        <v>4000</v>
      </c>
      <c r="H1860" t="s">
        <v>1987</v>
      </c>
      <c r="I1860" t="s">
        <v>20</v>
      </c>
      <c r="J1860" t="s">
        <v>8</v>
      </c>
      <c r="K1860" t="str">
        <f>VLOOKUP(tblSalaries6[[#This Row],[Where do you work]],tblCountries[[Actual]:[Mapping]],2,FALSE)</f>
        <v>India</v>
      </c>
      <c r="L1860" t="s">
        <v>18</v>
      </c>
      <c r="M1860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3 and 5</v>
      </c>
      <c r="N1860">
        <v>4</v>
      </c>
    </row>
    <row r="1861" spans="2:14" ht="15" customHeight="1">
      <c r="B1861" t="s">
        <v>3865</v>
      </c>
      <c r="C1861" s="1">
        <v>41079.63585648148</v>
      </c>
      <c r="D1861" s="4">
        <v>250000</v>
      </c>
      <c r="E1861">
        <v>250000</v>
      </c>
      <c r="F1861" t="s">
        <v>40</v>
      </c>
      <c r="G1861" s="8">
        <f>tblSalaries6[[#This Row],[clean Salary (in local currency)]]*VLOOKUP(tblSalaries6[[#This Row],[Currency]],tblXrate[],2,FALSE)</f>
        <v>4451.9791718606421</v>
      </c>
      <c r="H1861" t="s">
        <v>765</v>
      </c>
      <c r="I1861" t="s">
        <v>3999</v>
      </c>
      <c r="J1861" t="s">
        <v>8</v>
      </c>
      <c r="K1861" t="str">
        <f>VLOOKUP(tblSalaries6[[#This Row],[Where do you work]],tblCountries[[Actual]:[Mapping]],2,FALSE)</f>
        <v>India</v>
      </c>
      <c r="L1861" t="s">
        <v>9</v>
      </c>
      <c r="M1861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Less than 3</v>
      </c>
      <c r="N1861">
        <v>3</v>
      </c>
    </row>
    <row r="1862" spans="2:14" ht="15" customHeight="1">
      <c r="B1862" t="s">
        <v>3866</v>
      </c>
      <c r="C1862" s="1">
        <v>41079.709467592591</v>
      </c>
      <c r="D1862" s="4" t="s">
        <v>1988</v>
      </c>
      <c r="E1862">
        <v>52224</v>
      </c>
      <c r="F1862" t="s">
        <v>1989</v>
      </c>
      <c r="G1862" s="8">
        <f>tblSalaries6[[#This Row],[clean Salary (in local currency)]]*VLOOKUP(tblSalaries6[[#This Row],[Currency]],tblXrate[],2,FALSE)</f>
        <v>2953.8461538461538</v>
      </c>
      <c r="H1862" t="s">
        <v>1990</v>
      </c>
      <c r="I1862" t="s">
        <v>3999</v>
      </c>
      <c r="J1862" t="s">
        <v>1991</v>
      </c>
      <c r="K1862" t="str">
        <f>VLOOKUP(tblSalaries6[[#This Row],[Where do you work]],tblCountries[[Actual]:[Mapping]],2,FALSE)</f>
        <v>Ethiopia</v>
      </c>
      <c r="L1862" t="s">
        <v>9</v>
      </c>
      <c r="M1862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Less than 3</v>
      </c>
      <c r="N1862">
        <v>3</v>
      </c>
    </row>
    <row r="1863" spans="2:14" ht="15" customHeight="1">
      <c r="B1863" t="s">
        <v>3867</v>
      </c>
      <c r="C1863" s="1">
        <v>41079.762291666666</v>
      </c>
      <c r="D1863" s="4">
        <v>25000</v>
      </c>
      <c r="E1863">
        <v>25000</v>
      </c>
      <c r="F1863" t="s">
        <v>69</v>
      </c>
      <c r="G1863" s="8">
        <f>tblSalaries6[[#This Row],[clean Salary (in local currency)]]*VLOOKUP(tblSalaries6[[#This Row],[Currency]],tblXrate[],2,FALSE)</f>
        <v>39404.456801682099</v>
      </c>
      <c r="H1863" t="s">
        <v>153</v>
      </c>
      <c r="I1863" t="s">
        <v>20</v>
      </c>
      <c r="J1863" t="s">
        <v>71</v>
      </c>
      <c r="K1863" t="str">
        <f>VLOOKUP(tblSalaries6[[#This Row],[Where do you work]],tblCountries[[Actual]:[Mapping]],2,FALSE)</f>
        <v>UK</v>
      </c>
      <c r="L1863" t="s">
        <v>9</v>
      </c>
      <c r="M1863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Less than 3</v>
      </c>
      <c r="N1863">
        <v>3</v>
      </c>
    </row>
    <row r="1864" spans="2:14" ht="15" customHeight="1">
      <c r="B1864" t="s">
        <v>3868</v>
      </c>
      <c r="C1864" s="1">
        <v>41079.814872685187</v>
      </c>
      <c r="D1864" s="4">
        <v>74000</v>
      </c>
      <c r="E1864">
        <v>74000</v>
      </c>
      <c r="F1864" t="s">
        <v>82</v>
      </c>
      <c r="G1864" s="8">
        <f>tblSalaries6[[#This Row],[clean Salary (in local currency)]]*VLOOKUP(tblSalaries6[[#This Row],[Currency]],tblXrate[],2,FALSE)</f>
        <v>75473.31457379504</v>
      </c>
      <c r="H1864" t="s">
        <v>1241</v>
      </c>
      <c r="I1864" t="s">
        <v>20</v>
      </c>
      <c r="J1864" t="s">
        <v>84</v>
      </c>
      <c r="K1864" t="str">
        <f>VLOOKUP(tblSalaries6[[#This Row],[Where do you work]],tblCountries[[Actual]:[Mapping]],2,FALSE)</f>
        <v>Australia</v>
      </c>
      <c r="L1864" t="s">
        <v>9</v>
      </c>
      <c r="M1864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5 and 10</v>
      </c>
      <c r="N1864">
        <v>8</v>
      </c>
    </row>
    <row r="1865" spans="2:14" ht="15" customHeight="1">
      <c r="B1865" t="s">
        <v>3869</v>
      </c>
      <c r="C1865" s="1">
        <v>41079.84479166667</v>
      </c>
      <c r="D1865" s="4">
        <v>750000</v>
      </c>
      <c r="E1865">
        <v>750000</v>
      </c>
      <c r="F1865" t="s">
        <v>40</v>
      </c>
      <c r="G1865" s="8">
        <f>tblSalaries6[[#This Row],[clean Salary (in local currency)]]*VLOOKUP(tblSalaries6[[#This Row],[Currency]],tblXrate[],2,FALSE)</f>
        <v>13355.937515581925</v>
      </c>
      <c r="H1865" t="s">
        <v>20</v>
      </c>
      <c r="I1865" t="s">
        <v>20</v>
      </c>
      <c r="J1865" t="s">
        <v>8</v>
      </c>
      <c r="K1865" t="str">
        <f>VLOOKUP(tblSalaries6[[#This Row],[Where do you work]],tblCountries[[Actual]:[Mapping]],2,FALSE)</f>
        <v>India</v>
      </c>
      <c r="L1865" t="s">
        <v>9</v>
      </c>
      <c r="M1865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5 and 10</v>
      </c>
      <c r="N1865">
        <v>5</v>
      </c>
    </row>
    <row r="1866" spans="2:14" ht="15" customHeight="1">
      <c r="B1866" t="s">
        <v>3870</v>
      </c>
      <c r="C1866" s="1">
        <v>41079.858043981483</v>
      </c>
      <c r="D1866" s="4">
        <v>25000</v>
      </c>
      <c r="E1866">
        <v>25000</v>
      </c>
      <c r="F1866" t="s">
        <v>6</v>
      </c>
      <c r="G1866" s="8">
        <f>tblSalaries6[[#This Row],[clean Salary (in local currency)]]*VLOOKUP(tblSalaries6[[#This Row],[Currency]],tblXrate[],2,FALSE)</f>
        <v>25000</v>
      </c>
      <c r="H1866" t="s">
        <v>91</v>
      </c>
      <c r="I1866" t="s">
        <v>52</v>
      </c>
      <c r="J1866" t="s">
        <v>8</v>
      </c>
      <c r="K1866" t="str">
        <f>VLOOKUP(tblSalaries6[[#This Row],[Where do you work]],tblCountries[[Actual]:[Mapping]],2,FALSE)</f>
        <v>India</v>
      </c>
      <c r="L1866" t="s">
        <v>9</v>
      </c>
      <c r="M1866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1866">
        <v>10</v>
      </c>
    </row>
    <row r="1867" spans="2:14" ht="15" customHeight="1">
      <c r="B1867" t="s">
        <v>3871</v>
      </c>
      <c r="C1867" s="1">
        <v>41079.875937500001</v>
      </c>
      <c r="D1867" s="4">
        <v>420000</v>
      </c>
      <c r="E1867">
        <v>420000</v>
      </c>
      <c r="F1867" t="s">
        <v>40</v>
      </c>
      <c r="G1867" s="8">
        <f>tblSalaries6[[#This Row],[clean Salary (in local currency)]]*VLOOKUP(tblSalaries6[[#This Row],[Currency]],tblXrate[],2,FALSE)</f>
        <v>7479.3250087258784</v>
      </c>
      <c r="H1867" t="s">
        <v>20</v>
      </c>
      <c r="I1867" t="s">
        <v>20</v>
      </c>
      <c r="J1867" t="s">
        <v>8</v>
      </c>
      <c r="K1867" t="str">
        <f>VLOOKUP(tblSalaries6[[#This Row],[Where do you work]],tblCountries[[Actual]:[Mapping]],2,FALSE)</f>
        <v>India</v>
      </c>
      <c r="L1867" t="s">
        <v>9</v>
      </c>
      <c r="M1867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Less than 3</v>
      </c>
      <c r="N1867">
        <v>2</v>
      </c>
    </row>
    <row r="1868" spans="2:14" ht="15" customHeight="1">
      <c r="B1868" t="s">
        <v>3872</v>
      </c>
      <c r="C1868" s="1">
        <v>41079.879351851851</v>
      </c>
      <c r="D1868" s="4">
        <v>62000</v>
      </c>
      <c r="E1868">
        <v>62000</v>
      </c>
      <c r="F1868" t="s">
        <v>6</v>
      </c>
      <c r="G1868" s="8">
        <f>tblSalaries6[[#This Row],[clean Salary (in local currency)]]*VLOOKUP(tblSalaries6[[#This Row],[Currency]],tblXrate[],2,FALSE)</f>
        <v>62000</v>
      </c>
      <c r="H1868" t="s">
        <v>20</v>
      </c>
      <c r="I1868" t="s">
        <v>20</v>
      </c>
      <c r="J1868" t="s">
        <v>15</v>
      </c>
      <c r="K1868" t="str">
        <f>VLOOKUP(tblSalaries6[[#This Row],[Where do you work]],tblCountries[[Actual]:[Mapping]],2,FALSE)</f>
        <v>USA</v>
      </c>
      <c r="L1868" t="s">
        <v>9</v>
      </c>
      <c r="M1868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3 and 5</v>
      </c>
      <c r="N1868">
        <v>4</v>
      </c>
    </row>
    <row r="1869" spans="2:14" ht="15" customHeight="1">
      <c r="B1869" t="s">
        <v>3873</v>
      </c>
      <c r="C1869" s="1">
        <v>41079.897638888891</v>
      </c>
      <c r="D1869" s="4">
        <v>48000</v>
      </c>
      <c r="E1869">
        <v>48000</v>
      </c>
      <c r="F1869" t="s">
        <v>6</v>
      </c>
      <c r="G1869" s="8">
        <f>tblSalaries6[[#This Row],[clean Salary (in local currency)]]*VLOOKUP(tblSalaries6[[#This Row],[Currency]],tblXrate[],2,FALSE)</f>
        <v>48000</v>
      </c>
      <c r="H1869" t="s">
        <v>1992</v>
      </c>
      <c r="I1869" t="s">
        <v>20</v>
      </c>
      <c r="J1869" t="s">
        <v>15</v>
      </c>
      <c r="K1869" t="str">
        <f>VLOOKUP(tblSalaries6[[#This Row],[Where do you work]],tblCountries[[Actual]:[Mapping]],2,FALSE)</f>
        <v>USA</v>
      </c>
      <c r="L1869" t="s">
        <v>9</v>
      </c>
      <c r="M1869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Less than 3</v>
      </c>
      <c r="N1869">
        <v>1</v>
      </c>
    </row>
    <row r="1870" spans="2:14" ht="15" customHeight="1">
      <c r="B1870" t="s">
        <v>3874</v>
      </c>
      <c r="C1870" s="1">
        <v>41079.946469907409</v>
      </c>
      <c r="D1870" s="4">
        <v>5000</v>
      </c>
      <c r="E1870">
        <v>5000</v>
      </c>
      <c r="F1870" t="s">
        <v>6</v>
      </c>
      <c r="G1870" s="8">
        <f>tblSalaries6[[#This Row],[clean Salary (in local currency)]]*VLOOKUP(tblSalaries6[[#This Row],[Currency]],tblXrate[],2,FALSE)</f>
        <v>5000</v>
      </c>
      <c r="H1870" t="s">
        <v>1993</v>
      </c>
      <c r="I1870" t="s">
        <v>4000</v>
      </c>
      <c r="J1870" t="s">
        <v>8</v>
      </c>
      <c r="K1870" t="str">
        <f>VLOOKUP(tblSalaries6[[#This Row],[Where do you work]],tblCountries[[Actual]:[Mapping]],2,FALSE)</f>
        <v>India</v>
      </c>
      <c r="L1870" t="s">
        <v>9</v>
      </c>
      <c r="M1870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Less than 3</v>
      </c>
      <c r="N1870">
        <v>3</v>
      </c>
    </row>
    <row r="1871" spans="2:14" ht="15" customHeight="1">
      <c r="B1871" t="s">
        <v>3875</v>
      </c>
      <c r="C1871" s="1">
        <v>41080.019375000003</v>
      </c>
      <c r="D1871" s="4" t="s">
        <v>1994</v>
      </c>
      <c r="E1871">
        <v>276000</v>
      </c>
      <c r="F1871" t="s">
        <v>40</v>
      </c>
      <c r="G1871" s="8">
        <f>tblSalaries6[[#This Row],[clean Salary (in local currency)]]*VLOOKUP(tblSalaries6[[#This Row],[Currency]],tblXrate[],2,FALSE)</f>
        <v>4914.9850057341491</v>
      </c>
      <c r="H1871" t="s">
        <v>1995</v>
      </c>
      <c r="I1871" t="s">
        <v>3999</v>
      </c>
      <c r="J1871" t="s">
        <v>8</v>
      </c>
      <c r="K1871" t="str">
        <f>VLOOKUP(tblSalaries6[[#This Row],[Where do you work]],tblCountries[[Actual]:[Mapping]],2,FALSE)</f>
        <v>India</v>
      </c>
      <c r="L1871" t="s">
        <v>13</v>
      </c>
      <c r="M1871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5 and 10</v>
      </c>
      <c r="N1871">
        <v>6</v>
      </c>
    </row>
    <row r="1872" spans="2:14" ht="15" customHeight="1">
      <c r="B1872" t="s">
        <v>3876</v>
      </c>
      <c r="C1872" s="1">
        <v>41080.038518518515</v>
      </c>
      <c r="D1872" s="4">
        <v>75000</v>
      </c>
      <c r="E1872">
        <v>75000</v>
      </c>
      <c r="F1872" t="s">
        <v>6</v>
      </c>
      <c r="G1872" s="8">
        <f>tblSalaries6[[#This Row],[clean Salary (in local currency)]]*VLOOKUP(tblSalaries6[[#This Row],[Currency]],tblXrate[],2,FALSE)</f>
        <v>75000</v>
      </c>
      <c r="H1872" t="s">
        <v>153</v>
      </c>
      <c r="I1872" t="s">
        <v>20</v>
      </c>
      <c r="J1872" t="s">
        <v>15</v>
      </c>
      <c r="K1872" t="str">
        <f>VLOOKUP(tblSalaries6[[#This Row],[Where do you work]],tblCountries[[Actual]:[Mapping]],2,FALSE)</f>
        <v>USA</v>
      </c>
      <c r="L1872" t="s">
        <v>25</v>
      </c>
      <c r="M1872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Less than 3</v>
      </c>
      <c r="N1872">
        <v>3</v>
      </c>
    </row>
    <row r="1873" spans="2:14" ht="15" customHeight="1">
      <c r="B1873" t="s">
        <v>3877</v>
      </c>
      <c r="C1873" s="1">
        <v>41080.056122685186</v>
      </c>
      <c r="D1873" s="4">
        <v>250000</v>
      </c>
      <c r="E1873">
        <v>250000</v>
      </c>
      <c r="F1873" t="s">
        <v>40</v>
      </c>
      <c r="G1873" s="8">
        <f>tblSalaries6[[#This Row],[clean Salary (in local currency)]]*VLOOKUP(tblSalaries6[[#This Row],[Currency]],tblXrate[],2,FALSE)</f>
        <v>4451.9791718606421</v>
      </c>
      <c r="H1873" t="s">
        <v>1996</v>
      </c>
      <c r="I1873" t="s">
        <v>20</v>
      </c>
      <c r="J1873" t="s">
        <v>8</v>
      </c>
      <c r="K1873" t="str">
        <f>VLOOKUP(tblSalaries6[[#This Row],[Where do you work]],tblCountries[[Actual]:[Mapping]],2,FALSE)</f>
        <v>India</v>
      </c>
      <c r="L1873" t="s">
        <v>186</v>
      </c>
      <c r="M1873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Less than 3</v>
      </c>
      <c r="N1873">
        <v>1.6</v>
      </c>
    </row>
    <row r="1874" spans="2:14" ht="15" customHeight="1">
      <c r="B1874" t="s">
        <v>3878</v>
      </c>
      <c r="C1874" s="1">
        <v>41080.071666666663</v>
      </c>
      <c r="D1874" s="4">
        <v>700</v>
      </c>
      <c r="E1874">
        <v>8400</v>
      </c>
      <c r="F1874" t="s">
        <v>6</v>
      </c>
      <c r="G1874" s="8">
        <f>tblSalaries6[[#This Row],[clean Salary (in local currency)]]*VLOOKUP(tblSalaries6[[#This Row],[Currency]],tblXrate[],2,FALSE)</f>
        <v>8400</v>
      </c>
      <c r="H1874" t="s">
        <v>931</v>
      </c>
      <c r="I1874" t="s">
        <v>3999</v>
      </c>
      <c r="J1874" t="s">
        <v>8</v>
      </c>
      <c r="K1874" t="str">
        <f>VLOOKUP(tblSalaries6[[#This Row],[Where do you work]],tblCountries[[Actual]:[Mapping]],2,FALSE)</f>
        <v>India</v>
      </c>
      <c r="L1874" t="s">
        <v>13</v>
      </c>
      <c r="M1874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5 and 10</v>
      </c>
      <c r="N1874">
        <v>6</v>
      </c>
    </row>
    <row r="1875" spans="2:14" ht="15" customHeight="1">
      <c r="B1875" t="s">
        <v>3879</v>
      </c>
      <c r="C1875" s="1">
        <v>41080.079282407409</v>
      </c>
      <c r="D1875" s="4">
        <v>20000</v>
      </c>
      <c r="E1875">
        <v>20000</v>
      </c>
      <c r="F1875" t="s">
        <v>6</v>
      </c>
      <c r="G1875" s="8">
        <f>tblSalaries6[[#This Row],[clean Salary (in local currency)]]*VLOOKUP(tblSalaries6[[#This Row],[Currency]],tblXrate[],2,FALSE)</f>
        <v>20000</v>
      </c>
      <c r="H1875" t="s">
        <v>1997</v>
      </c>
      <c r="I1875" t="s">
        <v>52</v>
      </c>
      <c r="J1875" t="s">
        <v>8</v>
      </c>
      <c r="K1875" t="str">
        <f>VLOOKUP(tblSalaries6[[#This Row],[Where do you work]],tblCountries[[Actual]:[Mapping]],2,FALSE)</f>
        <v>India</v>
      </c>
      <c r="L1875" t="s">
        <v>18</v>
      </c>
      <c r="M1875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5 and 10</v>
      </c>
      <c r="N1875">
        <v>5</v>
      </c>
    </row>
    <row r="1876" spans="2:14" ht="15" customHeight="1">
      <c r="B1876" t="s">
        <v>3880</v>
      </c>
      <c r="C1876" s="1">
        <v>41080.105462962965</v>
      </c>
      <c r="D1876" s="4">
        <v>110000</v>
      </c>
      <c r="E1876">
        <v>110000</v>
      </c>
      <c r="F1876" t="s">
        <v>6</v>
      </c>
      <c r="G1876" s="8">
        <f>tblSalaries6[[#This Row],[clean Salary (in local currency)]]*VLOOKUP(tblSalaries6[[#This Row],[Currency]],tblXrate[],2,FALSE)</f>
        <v>110000</v>
      </c>
      <c r="H1876" t="s">
        <v>1998</v>
      </c>
      <c r="I1876" t="s">
        <v>4001</v>
      </c>
      <c r="J1876" t="s">
        <v>15</v>
      </c>
      <c r="K1876" t="str">
        <f>VLOOKUP(tblSalaries6[[#This Row],[Where do you work]],tblCountries[[Actual]:[Mapping]],2,FALSE)</f>
        <v>USA</v>
      </c>
      <c r="L1876" t="s">
        <v>9</v>
      </c>
      <c r="M1876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1876">
        <v>10</v>
      </c>
    </row>
    <row r="1877" spans="2:14" ht="15" customHeight="1">
      <c r="B1877" t="s">
        <v>3881</v>
      </c>
      <c r="C1877" s="1">
        <v>41080.161574074074</v>
      </c>
      <c r="D1877" s="4">
        <v>50000</v>
      </c>
      <c r="E1877">
        <v>50000</v>
      </c>
      <c r="F1877" t="s">
        <v>6</v>
      </c>
      <c r="G1877" s="8">
        <f>tblSalaries6[[#This Row],[clean Salary (in local currency)]]*VLOOKUP(tblSalaries6[[#This Row],[Currency]],tblXrate[],2,FALSE)</f>
        <v>50000</v>
      </c>
      <c r="H1877" t="s">
        <v>1999</v>
      </c>
      <c r="I1877" t="s">
        <v>20</v>
      </c>
      <c r="J1877" t="s">
        <v>15</v>
      </c>
      <c r="K1877" t="str">
        <f>VLOOKUP(tblSalaries6[[#This Row],[Where do you work]],tblCountries[[Actual]:[Mapping]],2,FALSE)</f>
        <v>USA</v>
      </c>
      <c r="L1877" t="s">
        <v>13</v>
      </c>
      <c r="M1877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3 and 5</v>
      </c>
      <c r="N1877">
        <v>3.5</v>
      </c>
    </row>
    <row r="1878" spans="2:14" ht="15" customHeight="1">
      <c r="B1878" t="s">
        <v>3882</v>
      </c>
      <c r="C1878" s="1">
        <v>41080.163831018515</v>
      </c>
      <c r="D1878" s="4">
        <v>46000</v>
      </c>
      <c r="E1878">
        <v>46000</v>
      </c>
      <c r="F1878" t="s">
        <v>6</v>
      </c>
      <c r="G1878" s="8">
        <f>tblSalaries6[[#This Row],[clean Salary (in local currency)]]*VLOOKUP(tblSalaries6[[#This Row],[Currency]],tblXrate[],2,FALSE)</f>
        <v>46000</v>
      </c>
      <c r="H1878" t="s">
        <v>2000</v>
      </c>
      <c r="I1878" t="s">
        <v>20</v>
      </c>
      <c r="J1878" t="s">
        <v>15</v>
      </c>
      <c r="K1878" t="str">
        <f>VLOOKUP(tblSalaries6[[#This Row],[Where do you work]],tblCountries[[Actual]:[Mapping]],2,FALSE)</f>
        <v>USA</v>
      </c>
      <c r="L1878" t="s">
        <v>9</v>
      </c>
      <c r="M1878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5 and 10</v>
      </c>
      <c r="N1878">
        <v>8</v>
      </c>
    </row>
    <row r="1879" spans="2:14" ht="15" customHeight="1">
      <c r="B1879" t="s">
        <v>3883</v>
      </c>
      <c r="C1879" s="1">
        <v>41080.210925925923</v>
      </c>
      <c r="D1879" s="4">
        <v>115000</v>
      </c>
      <c r="E1879">
        <v>115000</v>
      </c>
      <c r="F1879" t="s">
        <v>6</v>
      </c>
      <c r="G1879" s="8">
        <f>tblSalaries6[[#This Row],[clean Salary (in local currency)]]*VLOOKUP(tblSalaries6[[#This Row],[Currency]],tblXrate[],2,FALSE)</f>
        <v>115000</v>
      </c>
      <c r="H1879" t="s">
        <v>207</v>
      </c>
      <c r="I1879" t="s">
        <v>20</v>
      </c>
      <c r="J1879" t="s">
        <v>15</v>
      </c>
      <c r="K1879" t="str">
        <f>VLOOKUP(tblSalaries6[[#This Row],[Where do you work]],tblCountries[[Actual]:[Mapping]],2,FALSE)</f>
        <v>USA</v>
      </c>
      <c r="L1879" t="s">
        <v>13</v>
      </c>
      <c r="M1879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1879">
        <v>15</v>
      </c>
    </row>
    <row r="1880" spans="2:14" ht="15" customHeight="1">
      <c r="B1880" t="s">
        <v>3884</v>
      </c>
      <c r="C1880" s="1">
        <v>41080.537453703706</v>
      </c>
      <c r="D1880" s="4">
        <v>180000</v>
      </c>
      <c r="E1880">
        <v>180000</v>
      </c>
      <c r="F1880" t="s">
        <v>40</v>
      </c>
      <c r="G1880" s="8">
        <f>tblSalaries6[[#This Row],[clean Salary (in local currency)]]*VLOOKUP(tblSalaries6[[#This Row],[Currency]],tblXrate[],2,FALSE)</f>
        <v>3205.4250037396623</v>
      </c>
      <c r="H1880" t="s">
        <v>2001</v>
      </c>
      <c r="I1880" t="s">
        <v>20</v>
      </c>
      <c r="J1880" t="s">
        <v>8</v>
      </c>
      <c r="K1880" t="str">
        <f>VLOOKUP(tblSalaries6[[#This Row],[Where do you work]],tblCountries[[Actual]:[Mapping]],2,FALSE)</f>
        <v>India</v>
      </c>
      <c r="L1880" t="s">
        <v>9</v>
      </c>
      <c r="M1880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Less than 3</v>
      </c>
      <c r="N1880">
        <v>3</v>
      </c>
    </row>
    <row r="1881" spans="2:14" ht="15" customHeight="1">
      <c r="B1881" t="s">
        <v>3885</v>
      </c>
      <c r="C1881" s="1">
        <v>41080.545335648145</v>
      </c>
      <c r="D1881" s="4" t="s">
        <v>1704</v>
      </c>
      <c r="E1881">
        <v>60000</v>
      </c>
      <c r="F1881" t="s">
        <v>22</v>
      </c>
      <c r="G1881" s="8">
        <f>tblSalaries6[[#This Row],[clean Salary (in local currency)]]*VLOOKUP(tblSalaries6[[#This Row],[Currency]],tblXrate[],2,FALSE)</f>
        <v>76223.966339496474</v>
      </c>
      <c r="H1881" t="s">
        <v>201</v>
      </c>
      <c r="I1881" t="s">
        <v>52</v>
      </c>
      <c r="J1881" t="s">
        <v>983</v>
      </c>
      <c r="K1881" t="str">
        <f>VLOOKUP(tblSalaries6[[#This Row],[Where do you work]],tblCountries[[Actual]:[Mapping]],2,FALSE)</f>
        <v>Europe</v>
      </c>
      <c r="L1881" t="s">
        <v>18</v>
      </c>
      <c r="M1881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1881">
        <v>20</v>
      </c>
    </row>
    <row r="1882" spans="2:14" ht="15" customHeight="1">
      <c r="B1882" t="s">
        <v>3886</v>
      </c>
      <c r="C1882" s="1">
        <v>41080.589479166665</v>
      </c>
      <c r="D1882" s="4">
        <v>52500</v>
      </c>
      <c r="E1882">
        <v>52500</v>
      </c>
      <c r="F1882" t="s">
        <v>6</v>
      </c>
      <c r="G1882" s="8">
        <f>tblSalaries6[[#This Row],[clean Salary (in local currency)]]*VLOOKUP(tblSalaries6[[#This Row],[Currency]],tblXrate[],2,FALSE)</f>
        <v>52500</v>
      </c>
      <c r="H1882" t="s">
        <v>2002</v>
      </c>
      <c r="I1882" t="s">
        <v>20</v>
      </c>
      <c r="J1882" t="s">
        <v>2003</v>
      </c>
      <c r="K1882" t="str">
        <f>VLOOKUP(tblSalaries6[[#This Row],[Where do you work]],tblCountries[[Actual]:[Mapping]],2,FALSE)</f>
        <v>South Africa</v>
      </c>
      <c r="L1882" t="s">
        <v>9</v>
      </c>
      <c r="M1882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1882">
        <v>21</v>
      </c>
    </row>
    <row r="1883" spans="2:14" ht="15" customHeight="1">
      <c r="B1883" t="s">
        <v>3887</v>
      </c>
      <c r="C1883" s="1">
        <v>41080.873877314814</v>
      </c>
      <c r="D1883" s="4">
        <v>8400</v>
      </c>
      <c r="E1883">
        <v>100800</v>
      </c>
      <c r="F1883" t="s">
        <v>6</v>
      </c>
      <c r="G1883" s="8">
        <f>tblSalaries6[[#This Row],[clean Salary (in local currency)]]*VLOOKUP(tblSalaries6[[#This Row],[Currency]],tblXrate[],2,FALSE)</f>
        <v>100800</v>
      </c>
      <c r="H1883" t="s">
        <v>1741</v>
      </c>
      <c r="I1883" t="s">
        <v>4001</v>
      </c>
      <c r="J1883" t="s">
        <v>2004</v>
      </c>
      <c r="K1883" t="str">
        <f>VLOOKUP(tblSalaries6[[#This Row],[Where do you work]],tblCountries[[Actual]:[Mapping]],2,FALSE)</f>
        <v>Oman</v>
      </c>
      <c r="L1883" t="s">
        <v>9</v>
      </c>
      <c r="M1883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3 and 5</v>
      </c>
      <c r="N1883">
        <v>4</v>
      </c>
    </row>
    <row r="1884" spans="2:14" ht="15" customHeight="1">
      <c r="B1884" t="s">
        <v>3888</v>
      </c>
      <c r="C1884" s="1">
        <v>41081.157210648147</v>
      </c>
      <c r="D1884" s="4">
        <v>21000</v>
      </c>
      <c r="E1884">
        <v>21000</v>
      </c>
      <c r="F1884" t="s">
        <v>6</v>
      </c>
      <c r="G1884" s="8">
        <f>tblSalaries6[[#This Row],[clean Salary (in local currency)]]*VLOOKUP(tblSalaries6[[#This Row],[Currency]],tblXrate[],2,FALSE)</f>
        <v>21000</v>
      </c>
      <c r="H1884" t="s">
        <v>2005</v>
      </c>
      <c r="I1884" t="s">
        <v>4000</v>
      </c>
      <c r="J1884" t="s">
        <v>8</v>
      </c>
      <c r="K1884" t="str">
        <f>VLOOKUP(tblSalaries6[[#This Row],[Where do you work]],tblCountries[[Actual]:[Mapping]],2,FALSE)</f>
        <v>India</v>
      </c>
      <c r="L1884" t="s">
        <v>13</v>
      </c>
      <c r="M1884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5 and 10</v>
      </c>
      <c r="N1884">
        <v>5</v>
      </c>
    </row>
    <row r="1885" spans="2:14" ht="15" customHeight="1">
      <c r="B1885" t="s">
        <v>3889</v>
      </c>
      <c r="C1885" s="1">
        <v>41081.171006944445</v>
      </c>
      <c r="D1885" s="4">
        <v>40000</v>
      </c>
      <c r="E1885">
        <v>40000</v>
      </c>
      <c r="F1885" t="s">
        <v>6</v>
      </c>
      <c r="G1885" s="8">
        <f>tblSalaries6[[#This Row],[clean Salary (in local currency)]]*VLOOKUP(tblSalaries6[[#This Row],[Currency]],tblXrate[],2,FALSE)</f>
        <v>40000</v>
      </c>
      <c r="H1885" t="s">
        <v>2006</v>
      </c>
      <c r="I1885" t="s">
        <v>20</v>
      </c>
      <c r="J1885" t="s">
        <v>15</v>
      </c>
      <c r="K1885" t="str">
        <f>VLOOKUP(tblSalaries6[[#This Row],[Where do you work]],tblCountries[[Actual]:[Mapping]],2,FALSE)</f>
        <v>USA</v>
      </c>
      <c r="L1885" t="s">
        <v>25</v>
      </c>
      <c r="M1885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Less than 3</v>
      </c>
      <c r="N1885">
        <v>3</v>
      </c>
    </row>
    <row r="1886" spans="2:14" ht="15" customHeight="1">
      <c r="B1886" t="s">
        <v>3890</v>
      </c>
      <c r="C1886" s="1">
        <v>41081.197453703702</v>
      </c>
      <c r="D1886" s="4">
        <v>46359</v>
      </c>
      <c r="E1886">
        <v>46359</v>
      </c>
      <c r="F1886" t="s">
        <v>6</v>
      </c>
      <c r="G1886" s="8">
        <f>tblSalaries6[[#This Row],[clean Salary (in local currency)]]*VLOOKUP(tblSalaries6[[#This Row],[Currency]],tblXrate[],2,FALSE)</f>
        <v>46359</v>
      </c>
      <c r="H1886" t="s">
        <v>153</v>
      </c>
      <c r="I1886" t="s">
        <v>20</v>
      </c>
      <c r="J1886" t="s">
        <v>15</v>
      </c>
      <c r="K1886" t="str">
        <f>VLOOKUP(tblSalaries6[[#This Row],[Where do you work]],tblCountries[[Actual]:[Mapping]],2,FALSE)</f>
        <v>USA</v>
      </c>
      <c r="L1886" t="s">
        <v>13</v>
      </c>
      <c r="M1886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Between 5 and 10</v>
      </c>
      <c r="N1886">
        <v>5</v>
      </c>
    </row>
    <row r="1887" spans="2:14" ht="15" customHeight="1">
      <c r="B1887" t="s">
        <v>3891</v>
      </c>
      <c r="C1887" s="1">
        <v>41081.198888888888</v>
      </c>
      <c r="D1887" s="4">
        <v>70000</v>
      </c>
      <c r="E1887">
        <v>70000</v>
      </c>
      <c r="F1887" t="s">
        <v>6</v>
      </c>
      <c r="G1887" s="8">
        <f>tblSalaries6[[#This Row],[clean Salary (in local currency)]]*VLOOKUP(tblSalaries6[[#This Row],[Currency]],tblXrate[],2,FALSE)</f>
        <v>70000</v>
      </c>
      <c r="H1887" t="s">
        <v>2007</v>
      </c>
      <c r="I1887" t="s">
        <v>20</v>
      </c>
      <c r="J1887" t="s">
        <v>15</v>
      </c>
      <c r="K1887" t="str">
        <f>VLOOKUP(tblSalaries6[[#This Row],[Where do you work]],tblCountries[[Actual]:[Mapping]],2,FALSE)</f>
        <v>USA</v>
      </c>
      <c r="L1887" t="s">
        <v>9</v>
      </c>
      <c r="M1887" s="9" t="str">
        <f>IF(tblSalaries6[[#This Row],[Years of Experience]]="","",IF(tblSalaries6[[#This Row],[Years of Experience]]&lt;=3,"Less than 3",IF(tblSalaries6[[#This Row],[Years of Experience]]&lt;5,"Between 3 and 5",IF(tblSalaries6[[#This Row],[Years of Experience]]&lt;10,"Between 5 and 10","10 and Over"))))</f>
        <v>10 and Over</v>
      </c>
      <c r="N1887">
        <v>10</v>
      </c>
    </row>
  </sheetData>
  <mergeCells count="1">
    <mergeCell ref="B1:E1"/>
  </mergeCells>
  <conditionalFormatting sqref="B6:N6 B1776:N1887 B1775:D1775 F1775:N1775 B1714:N1774 B1713:D1713 F1713:N1713 B1706:N1712 B1705:D1705 F1705:N1705 B1647:N1704 B1646:D1646 F1646:N1646 B1302:N1645 B1301:D1301 F1301:N1301 B1090:N1300 B1089:D1089 F1089:N1089 B1078:N1088 B1077:D1077 F1077:N1077 B1049:N1076 B1048:D1048 F1048:N1048 B873:N1047 B872:D872 F872:N872 B807:N871 B806:D806 F806:N806 B803:N805 B802:D802 F802:N802 B786:N801 B785:D785 F785:N785 B750:N784 B749:D749 F749:N749 B713:N748 B712:D712 F712:N712 B709:N711 B708:D708 F708:N708 B698:N707 B697:D697 F697:N697 B691:N696 B690:D690 F690:N690 B659:N689 B658:D658 F658:N658 B635:N657 B634:D634 F634:N634 B596:N633 B595:D595 F595:N595 B424:D424 F424:N424 B39:N44 B7:D38 F7:N38 B47:N47 B45:D46 F45:N46 B49:N52 B48:D48 F48:N48 B55:N59 B53:D54 F53:N54 B61:N61 B60:D60 F60:N60 B63:N79 B62:D62 F62:N62 B81:N91 B80:D80 F80:N80 B93:N101 B92:D92 F92:N92 B103:N103 B102:D102 F102:N102 B105:N139 B104:D104 F104:N104 B141:N154 B140:D140 F140:N140 B156:N158 B155:D155 F155:N155 B160:N215 B159:D159 F159:N159 B217:N241 B216:D216 F216:N216 B243:N277 B242:D242 F242:N242 B279:N309 B278:D278 F278:N278 B311:N423 B310:D310 F310:N310 B425:N594 M6:M1887">
    <cfRule type="expression" dxfId="17" priority="1">
      <formula>$F6="ERR"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B2:G1530"/>
  <sheetViews>
    <sheetView showGridLines="0" topLeftCell="A95" workbookViewId="0">
      <selection activeCell="M4" sqref="M4:M137"/>
    </sheetView>
  </sheetViews>
  <sheetFormatPr defaultRowHeight="15"/>
  <cols>
    <col min="1" max="1" width="4.42578125" customWidth="1"/>
    <col min="2" max="2" width="12.7109375" customWidth="1"/>
    <col min="3" max="3" width="24.42578125" customWidth="1"/>
    <col min="4" max="4" width="20" customWidth="1"/>
    <col min="5" max="5" width="15.140625" customWidth="1"/>
    <col min="6" max="6" width="28" customWidth="1"/>
    <col min="7" max="7" width="18" customWidth="1"/>
    <col min="8" max="8" width="13" customWidth="1"/>
    <col min="9" max="9" width="17.140625" customWidth="1"/>
  </cols>
  <sheetData>
    <row r="2" spans="2:7">
      <c r="B2" s="3"/>
      <c r="C2" s="3"/>
      <c r="D2" s="3"/>
      <c r="E2" s="3"/>
      <c r="F2" s="3"/>
      <c r="G2" s="3"/>
    </row>
    <row r="4" spans="2:7">
      <c r="B4" t="s">
        <v>3979</v>
      </c>
      <c r="C4" t="s">
        <v>3</v>
      </c>
      <c r="D4" t="s">
        <v>3998</v>
      </c>
      <c r="E4" t="s">
        <v>4008</v>
      </c>
      <c r="F4" t="s">
        <v>5</v>
      </c>
      <c r="G4" t="s">
        <v>3996</v>
      </c>
    </row>
    <row r="5" spans="2:7" ht="15" hidden="1" customHeight="1">
      <c r="B5" s="8">
        <v>71393.675948184507</v>
      </c>
      <c r="C5" t="s">
        <v>83</v>
      </c>
      <c r="D5" t="s">
        <v>356</v>
      </c>
      <c r="E5" t="s">
        <v>84</v>
      </c>
      <c r="F5" t="s">
        <v>18</v>
      </c>
    </row>
    <row r="6" spans="2:7" ht="15" hidden="1" customHeight="1">
      <c r="B6" s="8">
        <v>86692.320794224041</v>
      </c>
      <c r="C6" t="s">
        <v>116</v>
      </c>
      <c r="D6" t="s">
        <v>4001</v>
      </c>
      <c r="E6" t="s">
        <v>84</v>
      </c>
      <c r="F6" t="s">
        <v>9</v>
      </c>
    </row>
    <row r="7" spans="2:7" ht="15" hidden="1" customHeight="1">
      <c r="B7" s="8">
        <v>101990.96564026357</v>
      </c>
      <c r="C7" t="s">
        <v>124</v>
      </c>
      <c r="D7" t="s">
        <v>52</v>
      </c>
      <c r="E7" t="s">
        <v>84</v>
      </c>
      <c r="F7" t="s">
        <v>9</v>
      </c>
    </row>
    <row r="8" spans="2:7" ht="15" hidden="1" customHeight="1">
      <c r="B8" s="8">
        <v>61194.579384158147</v>
      </c>
      <c r="C8" t="s">
        <v>20</v>
      </c>
      <c r="D8" t="s">
        <v>20</v>
      </c>
      <c r="E8" t="s">
        <v>84</v>
      </c>
      <c r="F8" t="s">
        <v>18</v>
      </c>
    </row>
    <row r="9" spans="2:7" ht="15" hidden="1" customHeight="1">
      <c r="B9" s="8">
        <v>86692.320794224041</v>
      </c>
      <c r="C9" t="s">
        <v>647</v>
      </c>
      <c r="D9" t="s">
        <v>20</v>
      </c>
      <c r="E9" t="s">
        <v>84</v>
      </c>
      <c r="F9" t="s">
        <v>9</v>
      </c>
    </row>
    <row r="10" spans="2:7" ht="15" hidden="1" customHeight="1">
      <c r="B10" s="8">
        <v>78533.043543002947</v>
      </c>
      <c r="C10" t="s">
        <v>657</v>
      </c>
      <c r="D10" t="s">
        <v>20</v>
      </c>
      <c r="E10" t="s">
        <v>84</v>
      </c>
      <c r="F10" t="s">
        <v>18</v>
      </c>
    </row>
    <row r="11" spans="2:7" ht="15" hidden="1" customHeight="1">
      <c r="B11" s="8">
        <v>95000</v>
      </c>
      <c r="C11" t="s">
        <v>207</v>
      </c>
      <c r="D11" t="s">
        <v>20</v>
      </c>
      <c r="E11" t="s">
        <v>84</v>
      </c>
      <c r="F11" t="s">
        <v>18</v>
      </c>
      <c r="G11">
        <v>11</v>
      </c>
    </row>
    <row r="12" spans="2:7" ht="15" hidden="1" customHeight="1">
      <c r="B12" s="8">
        <v>158085.99674240855</v>
      </c>
      <c r="C12" t="s">
        <v>668</v>
      </c>
      <c r="D12" t="s">
        <v>52</v>
      </c>
      <c r="E12" t="s">
        <v>84</v>
      </c>
      <c r="F12" t="s">
        <v>9</v>
      </c>
      <c r="G12">
        <v>20</v>
      </c>
    </row>
    <row r="13" spans="2:7" ht="15" hidden="1" customHeight="1">
      <c r="B13" s="8">
        <v>22438.012440857987</v>
      </c>
      <c r="C13" t="s">
        <v>108</v>
      </c>
      <c r="D13" t="s">
        <v>20</v>
      </c>
      <c r="E13" t="s">
        <v>84</v>
      </c>
      <c r="F13" t="s">
        <v>9</v>
      </c>
      <c r="G13">
        <v>8</v>
      </c>
    </row>
    <row r="14" spans="2:7" ht="15" hidden="1" customHeight="1">
      <c r="B14" s="8">
        <v>132588.25533234264</v>
      </c>
      <c r="C14" t="s">
        <v>310</v>
      </c>
      <c r="D14" t="s">
        <v>310</v>
      </c>
      <c r="E14" t="s">
        <v>84</v>
      </c>
      <c r="F14" t="s">
        <v>18</v>
      </c>
      <c r="G14">
        <v>27</v>
      </c>
    </row>
    <row r="15" spans="2:7" ht="15" hidden="1" customHeight="1">
      <c r="B15" s="8">
        <v>104030.78495306884</v>
      </c>
      <c r="C15" t="s">
        <v>683</v>
      </c>
      <c r="D15" t="s">
        <v>52</v>
      </c>
      <c r="E15" t="s">
        <v>84</v>
      </c>
      <c r="F15" t="s">
        <v>25</v>
      </c>
      <c r="G15">
        <v>10</v>
      </c>
    </row>
    <row r="16" spans="2:7" ht="15" hidden="1" customHeight="1">
      <c r="B16" s="8">
        <v>108110.42357867939</v>
      </c>
      <c r="C16" t="s">
        <v>685</v>
      </c>
      <c r="D16" t="s">
        <v>67</v>
      </c>
      <c r="E16" t="s">
        <v>84</v>
      </c>
      <c r="F16" t="s">
        <v>9</v>
      </c>
      <c r="G16">
        <v>16</v>
      </c>
    </row>
    <row r="17" spans="2:7" ht="15" hidden="1" customHeight="1">
      <c r="B17" s="8">
        <v>101990.96564026357</v>
      </c>
      <c r="C17" t="s">
        <v>707</v>
      </c>
      <c r="D17" t="s">
        <v>52</v>
      </c>
      <c r="E17" t="s">
        <v>84</v>
      </c>
      <c r="F17" t="s">
        <v>18</v>
      </c>
      <c r="G17">
        <v>20</v>
      </c>
    </row>
    <row r="18" spans="2:7" ht="15" hidden="1" customHeight="1">
      <c r="B18" s="8">
        <v>86692.320794224041</v>
      </c>
      <c r="C18" t="s">
        <v>646</v>
      </c>
      <c r="D18" t="s">
        <v>356</v>
      </c>
      <c r="E18" t="s">
        <v>84</v>
      </c>
      <c r="F18" t="s">
        <v>25</v>
      </c>
      <c r="G18">
        <v>20</v>
      </c>
    </row>
    <row r="19" spans="2:7" ht="15" hidden="1" customHeight="1">
      <c r="B19" s="8">
        <v>101990.96564026357</v>
      </c>
      <c r="C19" t="s">
        <v>207</v>
      </c>
      <c r="D19" t="s">
        <v>20</v>
      </c>
      <c r="E19" t="s">
        <v>84</v>
      </c>
      <c r="F19" t="s">
        <v>13</v>
      </c>
      <c r="G19">
        <v>1</v>
      </c>
    </row>
    <row r="20" spans="2:7" ht="15" hidden="1" customHeight="1">
      <c r="B20" s="8">
        <v>173384.64158844808</v>
      </c>
      <c r="C20" t="s">
        <v>731</v>
      </c>
      <c r="D20" t="s">
        <v>20</v>
      </c>
      <c r="E20" t="s">
        <v>84</v>
      </c>
      <c r="F20" t="s">
        <v>13</v>
      </c>
      <c r="G20">
        <v>10</v>
      </c>
    </row>
    <row r="21" spans="2:7" ht="15" hidden="1" customHeight="1">
      <c r="B21" s="8">
        <v>79552.953199405587</v>
      </c>
      <c r="C21" t="s">
        <v>732</v>
      </c>
      <c r="D21" t="s">
        <v>310</v>
      </c>
      <c r="E21" t="s">
        <v>84</v>
      </c>
      <c r="F21" t="s">
        <v>13</v>
      </c>
      <c r="G21">
        <v>4</v>
      </c>
    </row>
    <row r="22" spans="2:7" ht="15" hidden="1" customHeight="1">
      <c r="B22" s="8">
        <v>101990.96564026357</v>
      </c>
      <c r="C22" t="s">
        <v>779</v>
      </c>
      <c r="D22" t="s">
        <v>52</v>
      </c>
      <c r="E22" t="s">
        <v>84</v>
      </c>
      <c r="F22" t="s">
        <v>25</v>
      </c>
      <c r="G22">
        <v>20</v>
      </c>
    </row>
    <row r="23" spans="2:7" ht="15" hidden="1" customHeight="1">
      <c r="B23" s="8">
        <v>130000</v>
      </c>
      <c r="C23" t="s">
        <v>833</v>
      </c>
      <c r="D23" t="s">
        <v>52</v>
      </c>
      <c r="E23" t="s">
        <v>84</v>
      </c>
      <c r="F23" t="s">
        <v>9</v>
      </c>
      <c r="G23">
        <v>3</v>
      </c>
    </row>
    <row r="24" spans="2:7" ht="15" hidden="1" customHeight="1">
      <c r="B24" s="8">
        <v>96891.417358250401</v>
      </c>
      <c r="C24" t="s">
        <v>885</v>
      </c>
      <c r="D24" t="s">
        <v>20</v>
      </c>
      <c r="E24" t="s">
        <v>84</v>
      </c>
      <c r="F24" t="s">
        <v>18</v>
      </c>
      <c r="G24">
        <v>11</v>
      </c>
    </row>
    <row r="25" spans="2:7" ht="15" hidden="1" customHeight="1">
      <c r="B25" s="8">
        <v>36000</v>
      </c>
      <c r="C25" t="s">
        <v>902</v>
      </c>
      <c r="D25" t="s">
        <v>52</v>
      </c>
      <c r="E25" t="s">
        <v>84</v>
      </c>
      <c r="F25" t="s">
        <v>18</v>
      </c>
      <c r="G25">
        <v>12</v>
      </c>
    </row>
    <row r="26" spans="2:7" ht="15" hidden="1" customHeight="1">
      <c r="B26" s="8">
        <v>66294.12766617132</v>
      </c>
      <c r="C26" t="s">
        <v>920</v>
      </c>
      <c r="D26" t="s">
        <v>20</v>
      </c>
      <c r="E26" t="s">
        <v>84</v>
      </c>
      <c r="F26" t="s">
        <v>13</v>
      </c>
      <c r="G26">
        <v>10</v>
      </c>
    </row>
    <row r="27" spans="2:7" ht="15" hidden="1" customHeight="1">
      <c r="B27" s="8">
        <v>96891.417358250401</v>
      </c>
      <c r="C27" t="s">
        <v>1060</v>
      </c>
      <c r="D27" t="s">
        <v>20</v>
      </c>
      <c r="E27" t="s">
        <v>84</v>
      </c>
      <c r="F27" t="s">
        <v>25</v>
      </c>
      <c r="G27">
        <v>7</v>
      </c>
    </row>
    <row r="28" spans="2:7" ht="15" hidden="1" customHeight="1">
      <c r="B28" s="8">
        <v>81592.772512210868</v>
      </c>
      <c r="C28" t="s">
        <v>1101</v>
      </c>
      <c r="D28" t="s">
        <v>52</v>
      </c>
      <c r="E28" t="s">
        <v>84</v>
      </c>
      <c r="F28" t="s">
        <v>9</v>
      </c>
      <c r="G28">
        <v>25</v>
      </c>
    </row>
    <row r="29" spans="2:7" ht="15" hidden="1" customHeight="1">
      <c r="B29" s="8">
        <v>96891.417358250401</v>
      </c>
      <c r="C29" t="s">
        <v>160</v>
      </c>
      <c r="D29" t="s">
        <v>20</v>
      </c>
      <c r="E29" t="s">
        <v>84</v>
      </c>
      <c r="F29" t="s">
        <v>18</v>
      </c>
      <c r="G29">
        <v>20</v>
      </c>
    </row>
    <row r="30" spans="2:7" ht="15" hidden="1" customHeight="1">
      <c r="B30" s="8">
        <v>91791.869076237213</v>
      </c>
      <c r="C30" t="s">
        <v>926</v>
      </c>
      <c r="D30" t="s">
        <v>20</v>
      </c>
      <c r="E30" t="s">
        <v>84</v>
      </c>
      <c r="F30" t="s">
        <v>9</v>
      </c>
      <c r="G30">
        <v>13</v>
      </c>
    </row>
    <row r="31" spans="2:7" ht="15" hidden="1" customHeight="1">
      <c r="B31" s="8">
        <v>66294.12766617132</v>
      </c>
      <c r="C31" t="s">
        <v>1105</v>
      </c>
      <c r="D31" t="s">
        <v>52</v>
      </c>
      <c r="E31" t="s">
        <v>84</v>
      </c>
      <c r="F31" t="s">
        <v>18</v>
      </c>
      <c r="G31">
        <v>5</v>
      </c>
    </row>
    <row r="32" spans="2:7" ht="15" hidden="1" customHeight="1">
      <c r="B32" s="8">
        <v>101990.96564026357</v>
      </c>
      <c r="C32" t="s">
        <v>76</v>
      </c>
      <c r="D32" t="s">
        <v>356</v>
      </c>
      <c r="E32" t="s">
        <v>84</v>
      </c>
      <c r="F32" t="s">
        <v>13</v>
      </c>
      <c r="G32">
        <v>6</v>
      </c>
    </row>
    <row r="33" spans="2:7" ht="15" hidden="1" customHeight="1">
      <c r="B33" s="8">
        <v>43856.11522531334</v>
      </c>
      <c r="C33" t="s">
        <v>1107</v>
      </c>
      <c r="D33" t="s">
        <v>52</v>
      </c>
      <c r="E33" t="s">
        <v>84</v>
      </c>
      <c r="F33" t="s">
        <v>13</v>
      </c>
      <c r="G33">
        <v>1</v>
      </c>
    </row>
    <row r="34" spans="2:7" ht="15" hidden="1" customHeight="1">
      <c r="B34" s="8">
        <v>45616</v>
      </c>
      <c r="C34" t="s">
        <v>1108</v>
      </c>
      <c r="D34" t="s">
        <v>20</v>
      </c>
      <c r="E34" t="s">
        <v>84</v>
      </c>
      <c r="F34" t="s">
        <v>9</v>
      </c>
      <c r="G34">
        <v>1.5</v>
      </c>
    </row>
    <row r="35" spans="2:7" ht="15" hidden="1" customHeight="1">
      <c r="B35" s="8">
        <v>57726.886552389187</v>
      </c>
      <c r="C35" t="s">
        <v>1109</v>
      </c>
      <c r="D35" t="s">
        <v>52</v>
      </c>
      <c r="E35" t="s">
        <v>84</v>
      </c>
      <c r="F35" t="s">
        <v>18</v>
      </c>
      <c r="G35">
        <v>2</v>
      </c>
    </row>
    <row r="36" spans="2:7" ht="15" hidden="1" customHeight="1">
      <c r="B36" s="8">
        <v>20000</v>
      </c>
      <c r="C36" t="s">
        <v>214</v>
      </c>
      <c r="D36" t="s">
        <v>20</v>
      </c>
      <c r="E36" t="s">
        <v>84</v>
      </c>
      <c r="F36" t="s">
        <v>18</v>
      </c>
      <c r="G36">
        <v>2</v>
      </c>
    </row>
    <row r="37" spans="2:7" ht="15" hidden="1" customHeight="1">
      <c r="B37" s="8">
        <v>203981.93128052715</v>
      </c>
      <c r="C37" t="s">
        <v>856</v>
      </c>
      <c r="D37" t="s">
        <v>52</v>
      </c>
      <c r="E37" t="s">
        <v>84</v>
      </c>
      <c r="F37" t="s">
        <v>9</v>
      </c>
      <c r="G37">
        <v>15</v>
      </c>
    </row>
    <row r="38" spans="2:7" ht="15" hidden="1" customHeight="1">
      <c r="B38" s="8">
        <v>50995.482820131787</v>
      </c>
      <c r="C38" t="s">
        <v>700</v>
      </c>
      <c r="D38" t="s">
        <v>488</v>
      </c>
      <c r="E38" t="s">
        <v>84</v>
      </c>
      <c r="F38" t="s">
        <v>25</v>
      </c>
      <c r="G38">
        <v>5</v>
      </c>
    </row>
    <row r="39" spans="2:7" ht="15" hidden="1" customHeight="1">
      <c r="B39" s="8">
        <v>127488.70705032947</v>
      </c>
      <c r="C39" t="s">
        <v>1111</v>
      </c>
      <c r="D39" t="s">
        <v>4001</v>
      </c>
      <c r="E39" t="s">
        <v>84</v>
      </c>
      <c r="F39" t="s">
        <v>9</v>
      </c>
      <c r="G39">
        <v>15</v>
      </c>
    </row>
    <row r="40" spans="2:7" ht="15" hidden="1" customHeight="1">
      <c r="B40" s="8">
        <v>66294.12766617132</v>
      </c>
      <c r="C40" t="s">
        <v>153</v>
      </c>
      <c r="D40" t="s">
        <v>20</v>
      </c>
      <c r="E40" t="s">
        <v>84</v>
      </c>
      <c r="F40" t="s">
        <v>9</v>
      </c>
      <c r="G40">
        <v>4</v>
      </c>
    </row>
    <row r="41" spans="2:7" ht="15" hidden="1" customHeight="1">
      <c r="B41" s="8">
        <v>63234.398696963413</v>
      </c>
      <c r="C41" t="s">
        <v>207</v>
      </c>
      <c r="D41" t="s">
        <v>20</v>
      </c>
      <c r="E41" t="s">
        <v>84</v>
      </c>
      <c r="F41" t="s">
        <v>9</v>
      </c>
      <c r="G41">
        <v>3</v>
      </c>
    </row>
    <row r="42" spans="2:7" ht="15" hidden="1" customHeight="1">
      <c r="B42" s="8">
        <v>112190.06220428993</v>
      </c>
      <c r="C42" t="s">
        <v>1113</v>
      </c>
      <c r="D42" t="s">
        <v>52</v>
      </c>
      <c r="E42" t="s">
        <v>84</v>
      </c>
      <c r="F42" t="s">
        <v>18</v>
      </c>
      <c r="G42">
        <v>8</v>
      </c>
    </row>
    <row r="43" spans="2:7" ht="15" hidden="1" customHeight="1">
      <c r="B43" s="8">
        <v>71393.675948184507</v>
      </c>
      <c r="C43" t="s">
        <v>45</v>
      </c>
      <c r="D43" t="s">
        <v>52</v>
      </c>
      <c r="E43" t="s">
        <v>84</v>
      </c>
      <c r="F43" t="s">
        <v>9</v>
      </c>
      <c r="G43">
        <v>7</v>
      </c>
    </row>
    <row r="44" spans="2:7" ht="15" hidden="1" customHeight="1">
      <c r="B44" s="8">
        <v>85000</v>
      </c>
      <c r="C44" t="s">
        <v>1116</v>
      </c>
      <c r="D44" t="s">
        <v>3999</v>
      </c>
      <c r="E44" t="s">
        <v>84</v>
      </c>
      <c r="F44" t="s">
        <v>9</v>
      </c>
      <c r="G44">
        <v>8</v>
      </c>
    </row>
    <row r="45" spans="2:7" ht="15" hidden="1" customHeight="1">
      <c r="B45" s="8">
        <v>95871.50770184776</v>
      </c>
      <c r="C45" t="s">
        <v>207</v>
      </c>
      <c r="D45" t="s">
        <v>20</v>
      </c>
      <c r="E45" t="s">
        <v>84</v>
      </c>
      <c r="F45" t="s">
        <v>18</v>
      </c>
      <c r="G45">
        <v>2.5</v>
      </c>
    </row>
    <row r="46" spans="2:7" ht="15" hidden="1" customHeight="1">
      <c r="B46" s="8">
        <v>109130.33323508203</v>
      </c>
      <c r="C46" t="s">
        <v>772</v>
      </c>
      <c r="D46" t="s">
        <v>52</v>
      </c>
      <c r="E46" t="s">
        <v>84</v>
      </c>
      <c r="F46" t="s">
        <v>9</v>
      </c>
      <c r="G46">
        <v>35</v>
      </c>
    </row>
    <row r="47" spans="2:7" ht="15" hidden="1" customHeight="1">
      <c r="B47" s="8">
        <v>122389.15876831629</v>
      </c>
      <c r="C47" t="s">
        <v>256</v>
      </c>
      <c r="D47" t="s">
        <v>20</v>
      </c>
      <c r="E47" t="s">
        <v>84</v>
      </c>
      <c r="F47" t="s">
        <v>9</v>
      </c>
      <c r="G47">
        <v>2</v>
      </c>
    </row>
    <row r="48" spans="2:7" ht="15" hidden="1" customHeight="1">
      <c r="B48" s="8">
        <v>53035.30213293706</v>
      </c>
      <c r="C48" t="s">
        <v>1120</v>
      </c>
      <c r="D48" t="s">
        <v>20</v>
      </c>
      <c r="E48" t="s">
        <v>84</v>
      </c>
      <c r="F48" t="s">
        <v>9</v>
      </c>
      <c r="G48">
        <v>4</v>
      </c>
    </row>
    <row r="49" spans="2:7" ht="15" hidden="1" customHeight="1">
      <c r="B49" s="8">
        <v>93831.688389042494</v>
      </c>
      <c r="C49" t="s">
        <v>1122</v>
      </c>
      <c r="D49" t="s">
        <v>20</v>
      </c>
      <c r="E49" t="s">
        <v>84</v>
      </c>
      <c r="F49" t="s">
        <v>13</v>
      </c>
      <c r="G49">
        <v>6</v>
      </c>
    </row>
    <row r="50" spans="2:7" ht="15" hidden="1" customHeight="1">
      <c r="B50" s="8">
        <v>101990.96564026357</v>
      </c>
      <c r="C50" t="s">
        <v>855</v>
      </c>
      <c r="D50" t="s">
        <v>20</v>
      </c>
      <c r="E50" t="s">
        <v>84</v>
      </c>
      <c r="F50" t="s">
        <v>9</v>
      </c>
      <c r="G50">
        <v>20</v>
      </c>
    </row>
    <row r="51" spans="2:7" ht="15" hidden="1" customHeight="1">
      <c r="B51" s="8">
        <v>122389.15876831629</v>
      </c>
      <c r="C51" t="s">
        <v>1124</v>
      </c>
      <c r="D51" t="s">
        <v>20</v>
      </c>
      <c r="E51" t="s">
        <v>84</v>
      </c>
      <c r="F51" t="s">
        <v>9</v>
      </c>
      <c r="G51">
        <v>5</v>
      </c>
    </row>
    <row r="52" spans="2:7" ht="15" hidden="1" customHeight="1">
      <c r="B52" s="8">
        <v>95871.50770184776</v>
      </c>
      <c r="C52" t="s">
        <v>1141</v>
      </c>
      <c r="D52" t="s">
        <v>20</v>
      </c>
      <c r="E52" t="s">
        <v>84</v>
      </c>
      <c r="F52" t="s">
        <v>18</v>
      </c>
      <c r="G52">
        <v>14</v>
      </c>
    </row>
    <row r="53" spans="2:7" ht="15" hidden="1" customHeight="1">
      <c r="B53" s="8">
        <v>173384.64158844808</v>
      </c>
      <c r="C53" t="s">
        <v>1142</v>
      </c>
      <c r="D53" t="s">
        <v>356</v>
      </c>
      <c r="E53" t="s">
        <v>84</v>
      </c>
      <c r="F53" t="s">
        <v>18</v>
      </c>
      <c r="G53">
        <v>8</v>
      </c>
    </row>
    <row r="54" spans="2:7" ht="15" hidden="1" customHeight="1">
      <c r="B54" s="8">
        <v>71393.675948184507</v>
      </c>
      <c r="C54" t="s">
        <v>139</v>
      </c>
      <c r="D54" t="s">
        <v>4001</v>
      </c>
      <c r="E54" t="s">
        <v>84</v>
      </c>
      <c r="F54" t="s">
        <v>13</v>
      </c>
      <c r="G54">
        <v>2</v>
      </c>
    </row>
    <row r="55" spans="2:7" ht="15" hidden="1" customHeight="1">
      <c r="B55" s="8">
        <v>50995.482820131787</v>
      </c>
      <c r="C55" t="s">
        <v>1192</v>
      </c>
      <c r="D55" t="s">
        <v>20</v>
      </c>
      <c r="E55" t="s">
        <v>84</v>
      </c>
      <c r="F55" t="s">
        <v>9</v>
      </c>
      <c r="G55">
        <v>4</v>
      </c>
    </row>
    <row r="56" spans="2:7" ht="15" hidden="1" customHeight="1">
      <c r="B56" s="8">
        <v>152986.44846039536</v>
      </c>
      <c r="C56" t="s">
        <v>20</v>
      </c>
      <c r="D56" t="s">
        <v>20</v>
      </c>
      <c r="E56" t="s">
        <v>84</v>
      </c>
      <c r="F56" t="s">
        <v>18</v>
      </c>
      <c r="G56">
        <v>10</v>
      </c>
    </row>
    <row r="57" spans="2:7" ht="15" hidden="1" customHeight="1">
      <c r="B57" s="8">
        <v>81592.772512210868</v>
      </c>
      <c r="C57" t="s">
        <v>1405</v>
      </c>
      <c r="D57" t="s">
        <v>310</v>
      </c>
      <c r="E57" t="s">
        <v>84</v>
      </c>
      <c r="F57" t="s">
        <v>9</v>
      </c>
      <c r="G57">
        <v>5</v>
      </c>
    </row>
    <row r="58" spans="2:7" ht="15" hidden="1" customHeight="1">
      <c r="B58" s="8">
        <v>91791.869076237213</v>
      </c>
      <c r="C58" t="s">
        <v>207</v>
      </c>
      <c r="D58" t="s">
        <v>20</v>
      </c>
      <c r="E58" t="s">
        <v>84</v>
      </c>
      <c r="F58" t="s">
        <v>9</v>
      </c>
      <c r="G58">
        <v>5</v>
      </c>
    </row>
    <row r="59" spans="2:7" ht="15" hidden="1" customHeight="1">
      <c r="B59" s="8">
        <v>112190.06220428993</v>
      </c>
      <c r="C59" t="s">
        <v>20</v>
      </c>
      <c r="D59" t="s">
        <v>20</v>
      </c>
      <c r="E59" t="s">
        <v>84</v>
      </c>
      <c r="F59" t="s">
        <v>18</v>
      </c>
      <c r="G59">
        <v>7</v>
      </c>
    </row>
    <row r="60" spans="2:7" ht="15" hidden="1" customHeight="1">
      <c r="B60" s="8">
        <v>101990.96564026357</v>
      </c>
      <c r="C60" t="s">
        <v>1419</v>
      </c>
      <c r="D60" t="s">
        <v>356</v>
      </c>
      <c r="E60" t="s">
        <v>84</v>
      </c>
      <c r="F60" t="s">
        <v>9</v>
      </c>
      <c r="G60">
        <v>15</v>
      </c>
    </row>
    <row r="61" spans="2:7" ht="15" hidden="1" customHeight="1">
      <c r="B61" s="8">
        <v>43000</v>
      </c>
      <c r="C61" t="s">
        <v>1421</v>
      </c>
      <c r="D61" t="s">
        <v>52</v>
      </c>
      <c r="E61" t="s">
        <v>84</v>
      </c>
      <c r="F61" t="s">
        <v>18</v>
      </c>
      <c r="G61">
        <v>4</v>
      </c>
    </row>
    <row r="62" spans="2:7" ht="15" hidden="1" customHeight="1">
      <c r="B62" s="8">
        <v>48955.663507326513</v>
      </c>
      <c r="C62" t="s">
        <v>640</v>
      </c>
      <c r="D62" t="s">
        <v>20</v>
      </c>
      <c r="E62" t="s">
        <v>84</v>
      </c>
      <c r="F62" t="s">
        <v>25</v>
      </c>
      <c r="G62">
        <v>2</v>
      </c>
    </row>
    <row r="63" spans="2:7" ht="15" hidden="1" customHeight="1">
      <c r="B63" s="8">
        <v>69353.856635379227</v>
      </c>
      <c r="C63" t="s">
        <v>1459</v>
      </c>
      <c r="D63" t="s">
        <v>52</v>
      </c>
      <c r="E63" t="s">
        <v>84</v>
      </c>
      <c r="F63" t="s">
        <v>9</v>
      </c>
      <c r="G63">
        <v>10</v>
      </c>
    </row>
    <row r="64" spans="2:7" ht="15" hidden="1" customHeight="1">
      <c r="B64" s="8">
        <v>49975.573163729154</v>
      </c>
      <c r="C64" t="s">
        <v>1461</v>
      </c>
      <c r="D64" t="s">
        <v>488</v>
      </c>
      <c r="E64" t="s">
        <v>84</v>
      </c>
      <c r="F64" t="s">
        <v>9</v>
      </c>
      <c r="G64">
        <v>30</v>
      </c>
    </row>
    <row r="65" spans="2:7" ht="15" hidden="1" customHeight="1">
      <c r="B65" s="8">
        <v>152986.44846039536</v>
      </c>
      <c r="C65" t="s">
        <v>1515</v>
      </c>
      <c r="D65" t="s">
        <v>20</v>
      </c>
      <c r="E65" t="s">
        <v>84</v>
      </c>
      <c r="F65" t="s">
        <v>25</v>
      </c>
      <c r="G65">
        <v>5.5</v>
      </c>
    </row>
    <row r="66" spans="2:7" ht="15" hidden="1" customHeight="1">
      <c r="B66" s="8">
        <v>101990.96564026357</v>
      </c>
      <c r="C66" t="s">
        <v>1517</v>
      </c>
      <c r="D66" t="s">
        <v>356</v>
      </c>
      <c r="E66" t="s">
        <v>84</v>
      </c>
      <c r="F66" t="s">
        <v>25</v>
      </c>
      <c r="G66">
        <v>30</v>
      </c>
    </row>
    <row r="67" spans="2:7" ht="15" hidden="1" customHeight="1">
      <c r="B67" s="8">
        <v>56095.031102144967</v>
      </c>
      <c r="C67" t="s">
        <v>1595</v>
      </c>
      <c r="D67" t="s">
        <v>20</v>
      </c>
      <c r="E67" t="s">
        <v>84</v>
      </c>
      <c r="F67" t="s">
        <v>18</v>
      </c>
      <c r="G67">
        <v>11</v>
      </c>
    </row>
    <row r="68" spans="2:7" ht="15" hidden="1" customHeight="1">
      <c r="B68" s="8">
        <v>71393.675948184507</v>
      </c>
      <c r="C68" t="s">
        <v>1287</v>
      </c>
      <c r="D68" t="s">
        <v>310</v>
      </c>
      <c r="E68" t="s">
        <v>84</v>
      </c>
      <c r="F68" t="s">
        <v>18</v>
      </c>
      <c r="G68">
        <v>5</v>
      </c>
    </row>
    <row r="69" spans="2:7" ht="15" hidden="1" customHeight="1">
      <c r="B69" s="8">
        <v>87712.230450626681</v>
      </c>
      <c r="C69" t="s">
        <v>214</v>
      </c>
      <c r="D69" t="s">
        <v>20</v>
      </c>
      <c r="E69" t="s">
        <v>84</v>
      </c>
      <c r="F69" t="s">
        <v>9</v>
      </c>
      <c r="G69">
        <v>10</v>
      </c>
    </row>
    <row r="70" spans="2:7" ht="15" hidden="1" customHeight="1">
      <c r="B70" s="8">
        <v>127488.70705032947</v>
      </c>
      <c r="C70" t="s">
        <v>1626</v>
      </c>
      <c r="D70" t="s">
        <v>310</v>
      </c>
      <c r="E70" t="s">
        <v>84</v>
      </c>
      <c r="F70" t="s">
        <v>9</v>
      </c>
      <c r="G70">
        <v>7</v>
      </c>
    </row>
    <row r="71" spans="2:7" ht="15" hidden="1" customHeight="1">
      <c r="B71" s="8">
        <v>168285.09330643489</v>
      </c>
      <c r="C71" t="s">
        <v>279</v>
      </c>
      <c r="D71" t="s">
        <v>279</v>
      </c>
      <c r="E71" t="s">
        <v>84</v>
      </c>
      <c r="F71" t="s">
        <v>18</v>
      </c>
      <c r="G71">
        <v>17</v>
      </c>
    </row>
    <row r="72" spans="2:7" ht="15" hidden="1" customHeight="1">
      <c r="B72" s="8">
        <v>75473.31457379504</v>
      </c>
      <c r="C72" t="s">
        <v>1650</v>
      </c>
      <c r="D72" t="s">
        <v>20</v>
      </c>
      <c r="E72" t="s">
        <v>84</v>
      </c>
      <c r="F72" t="s">
        <v>13</v>
      </c>
      <c r="G72">
        <v>20</v>
      </c>
    </row>
    <row r="73" spans="2:7" ht="15" hidden="1" customHeight="1">
      <c r="B73" s="8">
        <v>86692.320794224041</v>
      </c>
      <c r="C73" t="s">
        <v>1683</v>
      </c>
      <c r="D73" t="s">
        <v>20</v>
      </c>
      <c r="E73" t="s">
        <v>84</v>
      </c>
      <c r="F73" t="s">
        <v>25</v>
      </c>
      <c r="G73">
        <v>5</v>
      </c>
    </row>
    <row r="74" spans="2:7" ht="15" hidden="1" customHeight="1">
      <c r="B74" s="8">
        <v>101990.96564026357</v>
      </c>
      <c r="C74" t="s">
        <v>772</v>
      </c>
      <c r="D74" t="s">
        <v>52</v>
      </c>
      <c r="E74" t="s">
        <v>84</v>
      </c>
      <c r="F74" t="s">
        <v>9</v>
      </c>
      <c r="G74">
        <v>20</v>
      </c>
    </row>
    <row r="75" spans="2:7" ht="15" hidden="1" customHeight="1">
      <c r="B75" s="8">
        <v>86692.320794224041</v>
      </c>
      <c r="C75" t="s">
        <v>1735</v>
      </c>
      <c r="D75" t="s">
        <v>20</v>
      </c>
      <c r="E75" t="s">
        <v>84</v>
      </c>
      <c r="F75" t="s">
        <v>9</v>
      </c>
      <c r="G75">
        <v>30</v>
      </c>
    </row>
    <row r="76" spans="2:7" ht="15" hidden="1" customHeight="1">
      <c r="B76" s="8">
        <v>122389.15876831629</v>
      </c>
      <c r="C76" t="s">
        <v>855</v>
      </c>
      <c r="D76" t="s">
        <v>20</v>
      </c>
      <c r="E76" t="s">
        <v>84</v>
      </c>
      <c r="F76" t="s">
        <v>18</v>
      </c>
      <c r="G76">
        <v>5</v>
      </c>
    </row>
    <row r="77" spans="2:7" ht="15" hidden="1" customHeight="1">
      <c r="B77" s="8">
        <v>85672.4111378214</v>
      </c>
      <c r="C77" t="s">
        <v>83</v>
      </c>
      <c r="D77" t="s">
        <v>356</v>
      </c>
      <c r="E77" t="s">
        <v>84</v>
      </c>
      <c r="F77" t="s">
        <v>9</v>
      </c>
      <c r="G77">
        <v>6</v>
      </c>
    </row>
    <row r="78" spans="2:7" ht="15" hidden="1" customHeight="1">
      <c r="B78" s="8">
        <v>81592.772512210868</v>
      </c>
      <c r="C78" t="s">
        <v>1844</v>
      </c>
      <c r="D78" t="s">
        <v>67</v>
      </c>
      <c r="E78" t="s">
        <v>84</v>
      </c>
      <c r="F78" t="s">
        <v>9</v>
      </c>
      <c r="G78">
        <v>5</v>
      </c>
    </row>
    <row r="79" spans="2:7" ht="15" hidden="1" customHeight="1">
      <c r="B79" s="8">
        <v>61194.579384158147</v>
      </c>
      <c r="C79" t="s">
        <v>42</v>
      </c>
      <c r="D79" t="s">
        <v>20</v>
      </c>
      <c r="E79" t="s">
        <v>84</v>
      </c>
      <c r="F79" t="s">
        <v>18</v>
      </c>
      <c r="G79">
        <v>3</v>
      </c>
    </row>
    <row r="80" spans="2:7" ht="15" hidden="1" customHeight="1">
      <c r="B80" s="8">
        <v>159105.90639881117</v>
      </c>
      <c r="C80" t="s">
        <v>1914</v>
      </c>
      <c r="D80" t="s">
        <v>279</v>
      </c>
      <c r="E80" t="s">
        <v>84</v>
      </c>
      <c r="F80" t="s">
        <v>18</v>
      </c>
      <c r="G80">
        <v>12</v>
      </c>
    </row>
    <row r="81" spans="2:7" ht="15" hidden="1" customHeight="1">
      <c r="B81" s="8">
        <v>147886.90017838217</v>
      </c>
      <c r="C81" t="s">
        <v>944</v>
      </c>
      <c r="D81" t="s">
        <v>488</v>
      </c>
      <c r="E81" t="s">
        <v>84</v>
      </c>
      <c r="F81" t="s">
        <v>18</v>
      </c>
      <c r="G81">
        <v>15</v>
      </c>
    </row>
    <row r="82" spans="2:7" ht="15" hidden="1" customHeight="1">
      <c r="B82" s="8">
        <v>64254.308353366054</v>
      </c>
      <c r="C82" t="s">
        <v>1976</v>
      </c>
      <c r="D82" t="s">
        <v>310</v>
      </c>
      <c r="E82" t="s">
        <v>84</v>
      </c>
      <c r="F82" t="s">
        <v>13</v>
      </c>
      <c r="G82">
        <v>3</v>
      </c>
    </row>
    <row r="83" spans="2:7" ht="15" hidden="1" customHeight="1">
      <c r="B83" s="8">
        <v>77819.106783521114</v>
      </c>
      <c r="C83" t="s">
        <v>386</v>
      </c>
      <c r="D83" t="s">
        <v>20</v>
      </c>
      <c r="E83" t="s">
        <v>84</v>
      </c>
      <c r="F83" t="s">
        <v>13</v>
      </c>
      <c r="G83">
        <v>3</v>
      </c>
    </row>
    <row r="84" spans="2:7" ht="15" hidden="1" customHeight="1">
      <c r="B84" s="8">
        <v>122389.15876831629</v>
      </c>
      <c r="C84" t="s">
        <v>52</v>
      </c>
      <c r="D84" t="s">
        <v>52</v>
      </c>
      <c r="E84" t="s">
        <v>84</v>
      </c>
      <c r="F84" t="s">
        <v>25</v>
      </c>
      <c r="G84">
        <v>8</v>
      </c>
    </row>
    <row r="85" spans="2:7" ht="15" hidden="1" customHeight="1">
      <c r="B85" s="8">
        <v>75473.31457379504</v>
      </c>
      <c r="C85" t="s">
        <v>1241</v>
      </c>
      <c r="D85" t="s">
        <v>20</v>
      </c>
      <c r="E85" t="s">
        <v>84</v>
      </c>
      <c r="F85" t="s">
        <v>9</v>
      </c>
      <c r="G85">
        <v>8</v>
      </c>
    </row>
    <row r="86" spans="2:7" ht="15" customHeight="1">
      <c r="B86" s="8">
        <v>68835.306612122877</v>
      </c>
      <c r="C86" t="s">
        <v>87</v>
      </c>
      <c r="D86" t="s">
        <v>279</v>
      </c>
      <c r="E86" t="s">
        <v>88</v>
      </c>
      <c r="F86" t="s">
        <v>18</v>
      </c>
    </row>
    <row r="87" spans="2:7" ht="15" customHeight="1">
      <c r="B87" s="8">
        <v>55068.245289698301</v>
      </c>
      <c r="C87" t="s">
        <v>108</v>
      </c>
      <c r="D87" t="s">
        <v>20</v>
      </c>
      <c r="E87" t="s">
        <v>88</v>
      </c>
      <c r="F87" t="s">
        <v>13</v>
      </c>
    </row>
    <row r="88" spans="2:7" ht="15" customHeight="1">
      <c r="B88" s="8">
        <v>58460.842544152933</v>
      </c>
      <c r="C88" t="s">
        <v>127</v>
      </c>
      <c r="D88" t="s">
        <v>67</v>
      </c>
      <c r="E88" t="s">
        <v>88</v>
      </c>
      <c r="F88" t="s">
        <v>13</v>
      </c>
    </row>
    <row r="89" spans="2:7" ht="15" customHeight="1">
      <c r="B89" s="8">
        <v>60000</v>
      </c>
      <c r="C89" t="s">
        <v>130</v>
      </c>
      <c r="D89" t="s">
        <v>20</v>
      </c>
      <c r="E89" t="s">
        <v>88</v>
      </c>
      <c r="F89" t="s">
        <v>25</v>
      </c>
    </row>
    <row r="90" spans="2:7" ht="15" customHeight="1">
      <c r="B90" s="8">
        <v>41301.183967273726</v>
      </c>
      <c r="C90" t="s">
        <v>148</v>
      </c>
      <c r="D90" t="s">
        <v>20</v>
      </c>
      <c r="E90" t="s">
        <v>88</v>
      </c>
      <c r="F90" t="s">
        <v>9</v>
      </c>
    </row>
    <row r="91" spans="2:7" ht="15" customHeight="1">
      <c r="B91" s="8">
        <v>59001.691381819612</v>
      </c>
      <c r="C91" t="s">
        <v>187</v>
      </c>
      <c r="D91" t="s">
        <v>20</v>
      </c>
      <c r="E91" t="s">
        <v>88</v>
      </c>
      <c r="F91" t="s">
        <v>186</v>
      </c>
    </row>
    <row r="92" spans="2:7" ht="15" customHeight="1">
      <c r="B92" s="8">
        <v>68835.306612122877</v>
      </c>
      <c r="C92" t="s">
        <v>204</v>
      </c>
      <c r="D92" t="s">
        <v>52</v>
      </c>
      <c r="E92" t="s">
        <v>88</v>
      </c>
      <c r="F92" t="s">
        <v>9</v>
      </c>
    </row>
    <row r="93" spans="2:7" ht="15" customHeight="1">
      <c r="B93" s="8">
        <v>49168.076151516347</v>
      </c>
      <c r="C93" t="s">
        <v>206</v>
      </c>
      <c r="D93" t="s">
        <v>52</v>
      </c>
      <c r="E93" t="s">
        <v>88</v>
      </c>
      <c r="F93" t="s">
        <v>9</v>
      </c>
    </row>
    <row r="94" spans="2:7" ht="15" customHeight="1">
      <c r="B94" s="8">
        <v>60968.414427880263</v>
      </c>
      <c r="C94" t="s">
        <v>209</v>
      </c>
      <c r="D94" t="s">
        <v>20</v>
      </c>
      <c r="E94" t="s">
        <v>88</v>
      </c>
      <c r="F94" t="s">
        <v>18</v>
      </c>
    </row>
    <row r="95" spans="2:7" ht="15" customHeight="1">
      <c r="B95" s="8">
        <v>58000</v>
      </c>
      <c r="C95" t="s">
        <v>232</v>
      </c>
      <c r="D95" t="s">
        <v>52</v>
      </c>
      <c r="E95" t="s">
        <v>88</v>
      </c>
      <c r="F95" t="s">
        <v>25</v>
      </c>
    </row>
    <row r="96" spans="2:7" ht="15" customHeight="1">
      <c r="B96" s="8">
        <v>105219.68296424497</v>
      </c>
      <c r="C96" t="s">
        <v>236</v>
      </c>
      <c r="D96" t="s">
        <v>52</v>
      </c>
      <c r="E96" t="s">
        <v>88</v>
      </c>
      <c r="F96" t="s">
        <v>18</v>
      </c>
    </row>
    <row r="97" spans="2:6" ht="15" customHeight="1">
      <c r="B97" s="8">
        <v>88502.537072729421</v>
      </c>
      <c r="C97" t="s">
        <v>242</v>
      </c>
      <c r="D97" t="s">
        <v>20</v>
      </c>
      <c r="E97" t="s">
        <v>88</v>
      </c>
      <c r="F97" t="s">
        <v>9</v>
      </c>
    </row>
    <row r="98" spans="2:6" ht="15" customHeight="1">
      <c r="B98" s="8">
        <v>41406</v>
      </c>
      <c r="C98" t="s">
        <v>253</v>
      </c>
      <c r="D98" t="s">
        <v>20</v>
      </c>
      <c r="E98" t="s">
        <v>88</v>
      </c>
      <c r="F98" t="s">
        <v>25</v>
      </c>
    </row>
    <row r="99" spans="2:6" ht="15" customHeight="1">
      <c r="B99" s="8">
        <v>90469.260118790073</v>
      </c>
      <c r="C99" t="s">
        <v>258</v>
      </c>
      <c r="D99" t="s">
        <v>356</v>
      </c>
      <c r="E99" t="s">
        <v>88</v>
      </c>
      <c r="F99" t="s">
        <v>13</v>
      </c>
    </row>
    <row r="100" spans="2:6" ht="15" customHeight="1">
      <c r="B100" s="8">
        <v>59001.691381819612</v>
      </c>
      <c r="C100" t="s">
        <v>262</v>
      </c>
      <c r="D100" t="s">
        <v>20</v>
      </c>
      <c r="E100" t="s">
        <v>88</v>
      </c>
      <c r="F100" t="s">
        <v>18</v>
      </c>
    </row>
    <row r="101" spans="2:6" ht="15" customHeight="1">
      <c r="B101" s="8">
        <v>44251.268536364711</v>
      </c>
      <c r="C101" t="s">
        <v>301</v>
      </c>
      <c r="D101" t="s">
        <v>67</v>
      </c>
      <c r="E101" t="s">
        <v>88</v>
      </c>
      <c r="F101" t="s">
        <v>25</v>
      </c>
    </row>
    <row r="102" spans="2:6" ht="15" customHeight="1">
      <c r="B102" s="8">
        <v>98336.152303032693</v>
      </c>
      <c r="C102" t="s">
        <v>312</v>
      </c>
      <c r="D102" t="s">
        <v>52</v>
      </c>
      <c r="E102" t="s">
        <v>88</v>
      </c>
      <c r="F102" t="s">
        <v>18</v>
      </c>
    </row>
    <row r="103" spans="2:6" ht="15" customHeight="1">
      <c r="B103" s="8">
        <v>63918.498996971248</v>
      </c>
      <c r="C103" t="s">
        <v>318</v>
      </c>
      <c r="D103" t="s">
        <v>52</v>
      </c>
      <c r="E103" t="s">
        <v>88</v>
      </c>
      <c r="F103" t="s">
        <v>9</v>
      </c>
    </row>
    <row r="104" spans="2:6" ht="15" customHeight="1">
      <c r="B104" s="8">
        <v>41301.183967273726</v>
      </c>
      <c r="C104" t="s">
        <v>14</v>
      </c>
      <c r="D104" t="s">
        <v>20</v>
      </c>
      <c r="E104" t="s">
        <v>88</v>
      </c>
      <c r="F104" t="s">
        <v>13</v>
      </c>
    </row>
    <row r="105" spans="2:6" ht="15" customHeight="1">
      <c r="B105" s="8">
        <v>59001.691381819612</v>
      </c>
      <c r="C105" t="s">
        <v>389</v>
      </c>
      <c r="D105" t="s">
        <v>20</v>
      </c>
      <c r="E105" t="s">
        <v>88</v>
      </c>
      <c r="F105" t="s">
        <v>13</v>
      </c>
    </row>
    <row r="106" spans="2:6" ht="15" customHeight="1">
      <c r="B106" s="8">
        <v>63918.498996971248</v>
      </c>
      <c r="C106" t="s">
        <v>410</v>
      </c>
      <c r="D106" t="s">
        <v>52</v>
      </c>
      <c r="E106" t="s">
        <v>88</v>
      </c>
      <c r="F106" t="s">
        <v>18</v>
      </c>
    </row>
    <row r="107" spans="2:6" ht="15" customHeight="1">
      <c r="B107" s="8">
        <v>55068.245289698301</v>
      </c>
      <c r="C107" t="s">
        <v>431</v>
      </c>
      <c r="D107" t="s">
        <v>20</v>
      </c>
      <c r="E107" t="s">
        <v>88</v>
      </c>
      <c r="F107" t="s">
        <v>9</v>
      </c>
    </row>
    <row r="108" spans="2:6" ht="15" customHeight="1">
      <c r="B108" s="8">
        <v>157337.8436848523</v>
      </c>
      <c r="C108" t="s">
        <v>356</v>
      </c>
      <c r="D108" t="s">
        <v>356</v>
      </c>
      <c r="E108" t="s">
        <v>88</v>
      </c>
      <c r="F108" t="s">
        <v>18</v>
      </c>
    </row>
    <row r="109" spans="2:6" ht="15" customHeight="1">
      <c r="B109" s="8">
        <v>73752.11422727452</v>
      </c>
      <c r="C109" t="s">
        <v>439</v>
      </c>
      <c r="D109" t="s">
        <v>20</v>
      </c>
      <c r="E109" t="s">
        <v>88</v>
      </c>
      <c r="F109" t="s">
        <v>9</v>
      </c>
    </row>
    <row r="110" spans="2:6" ht="15" customHeight="1">
      <c r="B110" s="8">
        <v>78668.921842426149</v>
      </c>
      <c r="C110" t="s">
        <v>459</v>
      </c>
      <c r="D110" t="s">
        <v>20</v>
      </c>
      <c r="E110" t="s">
        <v>88</v>
      </c>
      <c r="F110" t="s">
        <v>9</v>
      </c>
    </row>
    <row r="111" spans="2:6" ht="15" customHeight="1">
      <c r="B111" s="8">
        <v>70802.029658183528</v>
      </c>
      <c r="C111" t="s">
        <v>488</v>
      </c>
      <c r="D111" t="s">
        <v>488</v>
      </c>
      <c r="E111" t="s">
        <v>88</v>
      </c>
      <c r="F111" t="s">
        <v>9</v>
      </c>
    </row>
    <row r="112" spans="2:6" ht="15" customHeight="1">
      <c r="B112" s="8">
        <v>108169.76753333595</v>
      </c>
      <c r="C112" t="s">
        <v>540</v>
      </c>
      <c r="D112" t="s">
        <v>488</v>
      </c>
      <c r="E112" t="s">
        <v>88</v>
      </c>
      <c r="F112" t="s">
        <v>18</v>
      </c>
    </row>
    <row r="113" spans="2:7" ht="15" customHeight="1">
      <c r="B113" s="8">
        <v>51134.799197576998</v>
      </c>
      <c r="C113" t="s">
        <v>559</v>
      </c>
      <c r="D113" t="s">
        <v>52</v>
      </c>
      <c r="E113" t="s">
        <v>88</v>
      </c>
      <c r="F113" t="s">
        <v>9</v>
      </c>
    </row>
    <row r="114" spans="2:7" ht="15" customHeight="1">
      <c r="B114" s="8">
        <v>68835.306612122877</v>
      </c>
      <c r="C114" t="s">
        <v>564</v>
      </c>
      <c r="D114" t="s">
        <v>52</v>
      </c>
      <c r="E114" t="s">
        <v>88</v>
      </c>
      <c r="F114" t="s">
        <v>25</v>
      </c>
    </row>
    <row r="115" spans="2:7" ht="15" customHeight="1">
      <c r="B115" s="8">
        <v>85552.452503638444</v>
      </c>
      <c r="C115" t="s">
        <v>568</v>
      </c>
      <c r="D115" t="s">
        <v>52</v>
      </c>
      <c r="E115" t="s">
        <v>88</v>
      </c>
      <c r="F115" t="s">
        <v>9</v>
      </c>
    </row>
    <row r="116" spans="2:7" ht="15" customHeight="1">
      <c r="B116" s="8">
        <v>45234.630059395036</v>
      </c>
      <c r="C116" t="s">
        <v>591</v>
      </c>
      <c r="D116" t="s">
        <v>20</v>
      </c>
      <c r="E116" t="s">
        <v>88</v>
      </c>
      <c r="F116" t="s">
        <v>13</v>
      </c>
    </row>
    <row r="117" spans="2:7" ht="15" customHeight="1">
      <c r="B117" s="8">
        <v>67360.264327577388</v>
      </c>
      <c r="C117" t="s">
        <v>14</v>
      </c>
      <c r="D117" t="s">
        <v>20</v>
      </c>
      <c r="E117" t="s">
        <v>88</v>
      </c>
      <c r="F117" t="s">
        <v>9</v>
      </c>
    </row>
    <row r="118" spans="2:7" ht="15" customHeight="1">
      <c r="B118" s="8">
        <v>86093.301341305123</v>
      </c>
      <c r="C118" t="s">
        <v>52</v>
      </c>
      <c r="D118" t="s">
        <v>52</v>
      </c>
      <c r="E118" t="s">
        <v>88</v>
      </c>
      <c r="F118" t="s">
        <v>9</v>
      </c>
    </row>
    <row r="119" spans="2:7" ht="15" customHeight="1">
      <c r="B119" s="8">
        <v>245840.3807575817</v>
      </c>
      <c r="C119" t="s">
        <v>207</v>
      </c>
      <c r="D119" t="s">
        <v>20</v>
      </c>
      <c r="E119" t="s">
        <v>88</v>
      </c>
      <c r="F119" t="s">
        <v>9</v>
      </c>
      <c r="G119">
        <v>32</v>
      </c>
    </row>
    <row r="120" spans="2:7" ht="15" customHeight="1">
      <c r="B120" s="8">
        <v>54084.883766667976</v>
      </c>
      <c r="C120" t="s">
        <v>724</v>
      </c>
      <c r="D120" t="s">
        <v>52</v>
      </c>
      <c r="E120" t="s">
        <v>88</v>
      </c>
      <c r="F120" t="s">
        <v>9</v>
      </c>
      <c r="G120">
        <v>5</v>
      </c>
    </row>
    <row r="121" spans="2:7" ht="15" customHeight="1">
      <c r="B121" s="8">
        <v>64901.860520001574</v>
      </c>
      <c r="C121" t="s">
        <v>909</v>
      </c>
      <c r="D121" t="s">
        <v>20</v>
      </c>
      <c r="E121" t="s">
        <v>88</v>
      </c>
      <c r="F121" t="s">
        <v>18</v>
      </c>
      <c r="G121">
        <v>20</v>
      </c>
    </row>
    <row r="122" spans="2:7" ht="15" customHeight="1">
      <c r="B122" s="8">
        <v>98336.152303032693</v>
      </c>
      <c r="C122" t="s">
        <v>913</v>
      </c>
      <c r="D122" t="s">
        <v>4001</v>
      </c>
      <c r="E122" t="s">
        <v>88</v>
      </c>
      <c r="F122" t="s">
        <v>9</v>
      </c>
      <c r="G122">
        <v>5</v>
      </c>
    </row>
    <row r="123" spans="2:7" ht="15" customHeight="1">
      <c r="B123" s="8">
        <v>98336.152303032693</v>
      </c>
      <c r="C123" t="s">
        <v>982</v>
      </c>
      <c r="D123" t="s">
        <v>52</v>
      </c>
      <c r="E123" t="s">
        <v>88</v>
      </c>
      <c r="F123" t="s">
        <v>18</v>
      </c>
      <c r="G123">
        <v>10</v>
      </c>
    </row>
    <row r="124" spans="2:7" ht="15" customHeight="1">
      <c r="B124" s="8">
        <v>34417.653306061438</v>
      </c>
      <c r="C124" t="s">
        <v>855</v>
      </c>
      <c r="D124" t="s">
        <v>20</v>
      </c>
      <c r="E124" t="s">
        <v>88</v>
      </c>
      <c r="F124" t="s">
        <v>13</v>
      </c>
      <c r="G124">
        <v>4</v>
      </c>
    </row>
    <row r="125" spans="2:7" ht="15" customHeight="1">
      <c r="B125" s="8">
        <v>63918.498996971248</v>
      </c>
      <c r="C125" t="s">
        <v>1308</v>
      </c>
      <c r="D125" t="s">
        <v>20</v>
      </c>
      <c r="E125" t="s">
        <v>88</v>
      </c>
      <c r="F125" t="s">
        <v>9</v>
      </c>
      <c r="G125">
        <v>20</v>
      </c>
    </row>
    <row r="126" spans="2:7" ht="15" customHeight="1">
      <c r="B126" s="8">
        <v>50000</v>
      </c>
      <c r="C126" t="s">
        <v>564</v>
      </c>
      <c r="D126" t="s">
        <v>52</v>
      </c>
      <c r="E126" t="s">
        <v>88</v>
      </c>
      <c r="F126" t="s">
        <v>25</v>
      </c>
      <c r="G126">
        <v>5</v>
      </c>
    </row>
    <row r="127" spans="2:7" ht="15" customHeight="1">
      <c r="B127" s="8">
        <v>52118.160720607324</v>
      </c>
      <c r="C127" t="s">
        <v>153</v>
      </c>
      <c r="D127" t="s">
        <v>20</v>
      </c>
      <c r="E127" t="s">
        <v>88</v>
      </c>
      <c r="F127" t="s">
        <v>9</v>
      </c>
      <c r="G127">
        <v>6</v>
      </c>
    </row>
    <row r="128" spans="2:7" ht="15" customHeight="1">
      <c r="B128" s="8">
        <v>50437.70470615309</v>
      </c>
      <c r="C128" t="s">
        <v>1324</v>
      </c>
      <c r="D128" t="s">
        <v>20</v>
      </c>
      <c r="E128" t="s">
        <v>88</v>
      </c>
      <c r="F128" t="s">
        <v>9</v>
      </c>
      <c r="G128">
        <v>9</v>
      </c>
    </row>
    <row r="129" spans="2:7" ht="15" customHeight="1">
      <c r="B129" s="8">
        <v>63918.498996971248</v>
      </c>
      <c r="C129" t="s">
        <v>1409</v>
      </c>
      <c r="D129" t="s">
        <v>52</v>
      </c>
      <c r="E129" t="s">
        <v>88</v>
      </c>
      <c r="F129" t="s">
        <v>18</v>
      </c>
      <c r="G129">
        <v>15</v>
      </c>
    </row>
    <row r="130" spans="2:7" ht="15" customHeight="1">
      <c r="B130" s="8">
        <v>83000</v>
      </c>
      <c r="C130" t="s">
        <v>1543</v>
      </c>
      <c r="D130" t="s">
        <v>20</v>
      </c>
      <c r="E130" t="s">
        <v>88</v>
      </c>
      <c r="F130" t="s">
        <v>9</v>
      </c>
      <c r="G130">
        <v>12</v>
      </c>
    </row>
    <row r="131" spans="2:7" ht="15" customHeight="1">
      <c r="B131" s="8">
        <v>49168.076151516347</v>
      </c>
      <c r="C131" t="s">
        <v>207</v>
      </c>
      <c r="D131" t="s">
        <v>20</v>
      </c>
      <c r="E131" t="s">
        <v>88</v>
      </c>
      <c r="F131" t="s">
        <v>9</v>
      </c>
      <c r="G131">
        <v>3</v>
      </c>
    </row>
    <row r="132" spans="2:7" ht="15" customHeight="1">
      <c r="B132" s="8">
        <v>72768.752704244194</v>
      </c>
      <c r="C132" t="s">
        <v>386</v>
      </c>
      <c r="D132" t="s">
        <v>20</v>
      </c>
      <c r="E132" t="s">
        <v>88</v>
      </c>
      <c r="F132" t="s">
        <v>9</v>
      </c>
      <c r="G132">
        <v>10</v>
      </c>
    </row>
    <row r="133" spans="2:7" ht="15" customHeight="1">
      <c r="B133" s="8">
        <v>78668.921842426149</v>
      </c>
      <c r="C133" t="s">
        <v>1732</v>
      </c>
      <c r="D133" t="s">
        <v>20</v>
      </c>
      <c r="E133" t="s">
        <v>88</v>
      </c>
      <c r="F133" t="s">
        <v>9</v>
      </c>
      <c r="G133">
        <v>7</v>
      </c>
    </row>
    <row r="134" spans="2:7" ht="15" customHeight="1">
      <c r="B134" s="8">
        <v>49168.076151516347</v>
      </c>
      <c r="C134" t="s">
        <v>955</v>
      </c>
      <c r="D134" t="s">
        <v>20</v>
      </c>
      <c r="E134" t="s">
        <v>88</v>
      </c>
      <c r="F134" t="s">
        <v>9</v>
      </c>
      <c r="G134">
        <v>5</v>
      </c>
    </row>
    <row r="135" spans="2:7" ht="15" customHeight="1">
      <c r="B135" s="8">
        <v>55068.245289698301</v>
      </c>
      <c r="C135" t="s">
        <v>83</v>
      </c>
      <c r="D135" t="s">
        <v>356</v>
      </c>
      <c r="E135" t="s">
        <v>88</v>
      </c>
      <c r="F135" t="s">
        <v>13</v>
      </c>
      <c r="G135">
        <v>1</v>
      </c>
    </row>
    <row r="136" spans="2:7" ht="15" customHeight="1">
      <c r="B136" s="8">
        <v>35401.014829091764</v>
      </c>
      <c r="C136" t="s">
        <v>1845</v>
      </c>
      <c r="D136" t="s">
        <v>20</v>
      </c>
      <c r="E136" t="s">
        <v>88</v>
      </c>
      <c r="F136" t="s">
        <v>13</v>
      </c>
      <c r="G136">
        <v>2</v>
      </c>
    </row>
    <row r="137" spans="2:7" ht="15" customHeight="1">
      <c r="B137" s="8">
        <v>131770.4440860638</v>
      </c>
      <c r="C137" t="s">
        <v>1857</v>
      </c>
      <c r="D137" t="s">
        <v>310</v>
      </c>
      <c r="E137" t="s">
        <v>88</v>
      </c>
      <c r="F137" t="s">
        <v>13</v>
      </c>
      <c r="G137">
        <v>20</v>
      </c>
    </row>
    <row r="138" spans="2:7" ht="15" customHeight="1">
      <c r="B138" s="8">
        <v>68835.306612122877</v>
      </c>
      <c r="C138" t="s">
        <v>14</v>
      </c>
      <c r="D138" t="s">
        <v>20</v>
      </c>
      <c r="E138" t="s">
        <v>88</v>
      </c>
      <c r="F138" t="s">
        <v>13</v>
      </c>
      <c r="G138">
        <v>2</v>
      </c>
    </row>
    <row r="139" spans="2:7" ht="15" customHeight="1">
      <c r="B139" s="8">
        <v>39334.460921213074</v>
      </c>
      <c r="C139" t="s">
        <v>1907</v>
      </c>
      <c r="D139" t="s">
        <v>20</v>
      </c>
      <c r="E139" t="s">
        <v>88</v>
      </c>
      <c r="F139" t="s">
        <v>25</v>
      </c>
      <c r="G139">
        <v>1</v>
      </c>
    </row>
    <row r="140" spans="2:7" ht="15" customHeight="1">
      <c r="B140" s="8">
        <v>76702.198796365497</v>
      </c>
      <c r="C140" t="s">
        <v>1910</v>
      </c>
      <c r="D140" t="s">
        <v>20</v>
      </c>
      <c r="E140" t="s">
        <v>88</v>
      </c>
      <c r="F140" t="s">
        <v>13</v>
      </c>
      <c r="G140">
        <v>4</v>
      </c>
    </row>
    <row r="141" spans="2:7" ht="15" customHeight="1">
      <c r="B141" s="8">
        <v>20000</v>
      </c>
      <c r="C141" t="s">
        <v>1923</v>
      </c>
      <c r="D141" t="s">
        <v>20</v>
      </c>
      <c r="E141" t="s">
        <v>88</v>
      </c>
      <c r="F141" t="s">
        <v>18</v>
      </c>
      <c r="G141">
        <v>2</v>
      </c>
    </row>
    <row r="142" spans="2:7" ht="15" customHeight="1">
      <c r="B142" s="8">
        <v>60000</v>
      </c>
      <c r="C142" t="s">
        <v>1985</v>
      </c>
      <c r="D142" t="s">
        <v>52</v>
      </c>
      <c r="E142" t="s">
        <v>88</v>
      </c>
      <c r="F142" t="s">
        <v>18</v>
      </c>
      <c r="G142">
        <v>10</v>
      </c>
    </row>
    <row r="143" spans="2:7" ht="15" hidden="1" customHeight="1">
      <c r="B143" s="8">
        <v>5846</v>
      </c>
      <c r="C143" t="s">
        <v>7</v>
      </c>
      <c r="D143" t="s">
        <v>20</v>
      </c>
      <c r="E143" t="s">
        <v>8</v>
      </c>
      <c r="F143" t="s">
        <v>9</v>
      </c>
    </row>
    <row r="144" spans="2:7" ht="15" hidden="1" customHeight="1">
      <c r="B144" s="8">
        <v>13338.129598894484</v>
      </c>
      <c r="C144" t="s">
        <v>41</v>
      </c>
      <c r="D144" t="s">
        <v>20</v>
      </c>
      <c r="E144" t="s">
        <v>8</v>
      </c>
      <c r="F144" t="s">
        <v>13</v>
      </c>
    </row>
    <row r="145" spans="2:6" ht="15" hidden="1" customHeight="1">
      <c r="B145" s="8">
        <v>9794.354178093412</v>
      </c>
      <c r="C145" t="s">
        <v>49</v>
      </c>
      <c r="D145" t="s">
        <v>52</v>
      </c>
      <c r="E145" t="s">
        <v>8</v>
      </c>
      <c r="F145" t="s">
        <v>18</v>
      </c>
    </row>
    <row r="146" spans="2:6" ht="15" hidden="1" customHeight="1">
      <c r="B146" s="8">
        <v>50000</v>
      </c>
      <c r="C146" t="s">
        <v>50</v>
      </c>
      <c r="D146" t="s">
        <v>52</v>
      </c>
      <c r="E146" t="s">
        <v>8</v>
      </c>
      <c r="F146" t="s">
        <v>25</v>
      </c>
    </row>
    <row r="147" spans="2:6" ht="15" hidden="1" customHeight="1">
      <c r="B147" s="8">
        <v>13500</v>
      </c>
      <c r="C147" t="s">
        <v>51</v>
      </c>
      <c r="D147" t="s">
        <v>52</v>
      </c>
      <c r="E147" t="s">
        <v>8</v>
      </c>
      <c r="F147" t="s">
        <v>9</v>
      </c>
    </row>
    <row r="148" spans="2:6" ht="15" hidden="1" customHeight="1">
      <c r="B148" s="8">
        <v>17807.916687442568</v>
      </c>
      <c r="C148" t="s">
        <v>52</v>
      </c>
      <c r="D148" t="s">
        <v>52</v>
      </c>
      <c r="E148" t="s">
        <v>8</v>
      </c>
      <c r="F148" t="s">
        <v>9</v>
      </c>
    </row>
    <row r="149" spans="2:6" ht="15" hidden="1" customHeight="1">
      <c r="B149" s="8">
        <v>16027.125018698311</v>
      </c>
      <c r="C149" t="s">
        <v>61</v>
      </c>
      <c r="D149" t="s">
        <v>279</v>
      </c>
      <c r="E149" t="s">
        <v>8</v>
      </c>
      <c r="F149" t="s">
        <v>25</v>
      </c>
    </row>
    <row r="150" spans="2:6" ht="15" hidden="1" customHeight="1">
      <c r="B150" s="8">
        <v>10684.750012465542</v>
      </c>
      <c r="C150" t="s">
        <v>63</v>
      </c>
      <c r="D150" t="s">
        <v>52</v>
      </c>
      <c r="E150" t="s">
        <v>8</v>
      </c>
      <c r="F150" t="s">
        <v>9</v>
      </c>
    </row>
    <row r="151" spans="2:6" ht="15" hidden="1" customHeight="1">
      <c r="B151" s="8">
        <v>6410.8500074793246</v>
      </c>
      <c r="C151" t="s">
        <v>67</v>
      </c>
      <c r="D151" t="s">
        <v>67</v>
      </c>
      <c r="E151" t="s">
        <v>8</v>
      </c>
      <c r="F151" t="s">
        <v>9</v>
      </c>
    </row>
    <row r="152" spans="2:6" ht="15" hidden="1" customHeight="1">
      <c r="B152" s="8">
        <v>8903.9583437212841</v>
      </c>
      <c r="C152" t="s">
        <v>76</v>
      </c>
      <c r="D152" t="s">
        <v>356</v>
      </c>
      <c r="E152" t="s">
        <v>8</v>
      </c>
      <c r="F152" t="s">
        <v>13</v>
      </c>
    </row>
    <row r="153" spans="2:6" ht="15" hidden="1" customHeight="1">
      <c r="B153" s="8">
        <v>7123.1666749770275</v>
      </c>
      <c r="C153" t="s">
        <v>81</v>
      </c>
      <c r="D153" t="s">
        <v>52</v>
      </c>
      <c r="E153" t="s">
        <v>8</v>
      </c>
      <c r="F153" t="s">
        <v>9</v>
      </c>
    </row>
    <row r="154" spans="2:6" ht="15" hidden="1" customHeight="1">
      <c r="B154" s="8">
        <v>14500</v>
      </c>
      <c r="C154" t="s">
        <v>85</v>
      </c>
      <c r="D154" t="s">
        <v>20</v>
      </c>
      <c r="E154" t="s">
        <v>8</v>
      </c>
      <c r="F154" t="s">
        <v>9</v>
      </c>
    </row>
    <row r="155" spans="2:6" ht="15" hidden="1" customHeight="1">
      <c r="B155" s="8">
        <v>14246.333349954055</v>
      </c>
      <c r="C155" t="s">
        <v>91</v>
      </c>
      <c r="D155" t="s">
        <v>52</v>
      </c>
      <c r="E155" t="s">
        <v>8</v>
      </c>
      <c r="F155" t="s">
        <v>18</v>
      </c>
    </row>
    <row r="156" spans="2:6" ht="15" hidden="1" customHeight="1">
      <c r="B156" s="8">
        <v>4320</v>
      </c>
      <c r="C156" t="s">
        <v>102</v>
      </c>
      <c r="D156" t="s">
        <v>310</v>
      </c>
      <c r="E156" t="s">
        <v>8</v>
      </c>
      <c r="F156" t="s">
        <v>18</v>
      </c>
    </row>
    <row r="157" spans="2:6" ht="15" hidden="1" customHeight="1">
      <c r="B157" s="8">
        <v>7500</v>
      </c>
      <c r="C157" t="s">
        <v>20</v>
      </c>
      <c r="D157" t="s">
        <v>20</v>
      </c>
      <c r="E157" t="s">
        <v>8</v>
      </c>
      <c r="F157" t="s">
        <v>9</v>
      </c>
    </row>
    <row r="158" spans="2:6" ht="15" hidden="1" customHeight="1">
      <c r="B158" s="8">
        <v>8903.9583437212841</v>
      </c>
      <c r="C158" t="s">
        <v>76</v>
      </c>
      <c r="D158" t="s">
        <v>356</v>
      </c>
      <c r="E158" t="s">
        <v>8</v>
      </c>
      <c r="F158" t="s">
        <v>13</v>
      </c>
    </row>
    <row r="159" spans="2:6" ht="15" hidden="1" customHeight="1">
      <c r="B159" s="8">
        <v>2564.3400029917298</v>
      </c>
      <c r="C159" t="s">
        <v>152</v>
      </c>
      <c r="D159" t="s">
        <v>356</v>
      </c>
      <c r="E159" t="s">
        <v>8</v>
      </c>
      <c r="F159" t="s">
        <v>25</v>
      </c>
    </row>
    <row r="160" spans="2:6" ht="15" hidden="1" customHeight="1">
      <c r="B160" s="8">
        <v>40958.208381117904</v>
      </c>
      <c r="C160" t="s">
        <v>190</v>
      </c>
      <c r="D160" t="s">
        <v>20</v>
      </c>
      <c r="E160" t="s">
        <v>8</v>
      </c>
      <c r="F160" t="s">
        <v>25</v>
      </c>
    </row>
    <row r="161" spans="2:6" ht="15" hidden="1" customHeight="1">
      <c r="B161" s="8">
        <v>14246.333349954055</v>
      </c>
      <c r="C161" t="s">
        <v>203</v>
      </c>
      <c r="D161" t="s">
        <v>52</v>
      </c>
      <c r="E161" t="s">
        <v>8</v>
      </c>
      <c r="F161" t="s">
        <v>18</v>
      </c>
    </row>
    <row r="162" spans="2:6" ht="15" hidden="1" customHeight="1">
      <c r="B162" s="8">
        <v>5983.4600069807029</v>
      </c>
      <c r="C162" t="s">
        <v>211</v>
      </c>
      <c r="D162" t="s">
        <v>3999</v>
      </c>
      <c r="E162" t="s">
        <v>8</v>
      </c>
      <c r="F162" t="s">
        <v>9</v>
      </c>
    </row>
    <row r="163" spans="2:6" ht="15" hidden="1" customHeight="1">
      <c r="B163" s="8">
        <v>7479.3250087258784</v>
      </c>
      <c r="C163" t="s">
        <v>230</v>
      </c>
      <c r="D163" t="s">
        <v>52</v>
      </c>
      <c r="E163" t="s">
        <v>8</v>
      </c>
      <c r="F163" t="s">
        <v>25</v>
      </c>
    </row>
    <row r="164" spans="2:6" ht="15" hidden="1" customHeight="1">
      <c r="B164" s="8">
        <v>23150.291693675339</v>
      </c>
      <c r="C164" t="s">
        <v>52</v>
      </c>
      <c r="D164" t="s">
        <v>52</v>
      </c>
      <c r="E164" t="s">
        <v>8</v>
      </c>
      <c r="F164" t="s">
        <v>9</v>
      </c>
    </row>
    <row r="165" spans="2:6" ht="15" hidden="1" customHeight="1">
      <c r="B165" s="8">
        <v>8903.9583437212841</v>
      </c>
      <c r="C165" t="s">
        <v>241</v>
      </c>
      <c r="D165" t="s">
        <v>20</v>
      </c>
      <c r="E165" t="s">
        <v>8</v>
      </c>
      <c r="F165" t="s">
        <v>18</v>
      </c>
    </row>
    <row r="166" spans="2:6" ht="15" hidden="1" customHeight="1">
      <c r="B166" s="8">
        <v>3205.4250037396623</v>
      </c>
      <c r="C166" t="s">
        <v>243</v>
      </c>
      <c r="D166" t="s">
        <v>20</v>
      </c>
      <c r="E166" t="s">
        <v>8</v>
      </c>
      <c r="F166" t="s">
        <v>9</v>
      </c>
    </row>
    <row r="167" spans="2:6" ht="15" hidden="1" customHeight="1">
      <c r="B167" s="8">
        <v>19588.708356186824</v>
      </c>
      <c r="C167" t="s">
        <v>247</v>
      </c>
      <c r="D167" t="s">
        <v>52</v>
      </c>
      <c r="E167" t="s">
        <v>8</v>
      </c>
      <c r="F167" t="s">
        <v>9</v>
      </c>
    </row>
    <row r="168" spans="2:6" ht="15" hidden="1" customHeight="1">
      <c r="B168" s="8">
        <v>3205.4250037396623</v>
      </c>
      <c r="C168" t="s">
        <v>243</v>
      </c>
      <c r="D168" t="s">
        <v>20</v>
      </c>
      <c r="E168" t="s">
        <v>8</v>
      </c>
      <c r="F168" t="s">
        <v>9</v>
      </c>
    </row>
    <row r="169" spans="2:6" ht="15" hidden="1" customHeight="1">
      <c r="B169" s="8">
        <v>13636</v>
      </c>
      <c r="C169" t="s">
        <v>259</v>
      </c>
      <c r="D169" t="s">
        <v>52</v>
      </c>
      <c r="E169" t="s">
        <v>8</v>
      </c>
      <c r="F169" t="s">
        <v>13</v>
      </c>
    </row>
    <row r="170" spans="2:6" ht="15" hidden="1" customHeight="1">
      <c r="B170" s="8">
        <v>4149.2445881741187</v>
      </c>
      <c r="C170" t="s">
        <v>267</v>
      </c>
      <c r="D170" t="s">
        <v>52</v>
      </c>
      <c r="E170" t="s">
        <v>8</v>
      </c>
      <c r="F170" t="s">
        <v>13</v>
      </c>
    </row>
    <row r="171" spans="2:6" ht="15" hidden="1" customHeight="1">
      <c r="B171" s="8">
        <v>4897.177089046706</v>
      </c>
      <c r="C171" t="s">
        <v>272</v>
      </c>
      <c r="D171" t="s">
        <v>20</v>
      </c>
      <c r="E171" t="s">
        <v>8</v>
      </c>
      <c r="F171" t="s">
        <v>18</v>
      </c>
    </row>
    <row r="172" spans="2:6" ht="15" hidden="1" customHeight="1">
      <c r="B172" s="8">
        <v>3419.1200039889732</v>
      </c>
      <c r="C172" t="s">
        <v>274</v>
      </c>
      <c r="D172" t="s">
        <v>20</v>
      </c>
      <c r="E172" t="s">
        <v>8</v>
      </c>
      <c r="F172" t="s">
        <v>13</v>
      </c>
    </row>
    <row r="173" spans="2:6" ht="15" hidden="1" customHeight="1">
      <c r="B173" s="8">
        <v>32054.250037396621</v>
      </c>
      <c r="C173" t="s">
        <v>278</v>
      </c>
      <c r="D173" t="s">
        <v>52</v>
      </c>
      <c r="E173" t="s">
        <v>8</v>
      </c>
      <c r="F173" t="s">
        <v>25</v>
      </c>
    </row>
    <row r="174" spans="2:6" ht="15" hidden="1" customHeight="1">
      <c r="B174" s="8">
        <v>8903.9583437212841</v>
      </c>
      <c r="C174" t="s">
        <v>201</v>
      </c>
      <c r="D174" t="s">
        <v>52</v>
      </c>
      <c r="E174" t="s">
        <v>8</v>
      </c>
      <c r="F174" t="s">
        <v>9</v>
      </c>
    </row>
    <row r="175" spans="2:6" ht="15" hidden="1" customHeight="1">
      <c r="B175" s="8">
        <v>6232.7708406048987</v>
      </c>
      <c r="C175" t="s">
        <v>295</v>
      </c>
      <c r="D175" t="s">
        <v>310</v>
      </c>
      <c r="E175" t="s">
        <v>8</v>
      </c>
      <c r="F175" t="s">
        <v>9</v>
      </c>
    </row>
    <row r="176" spans="2:6" ht="15" hidden="1" customHeight="1">
      <c r="B176" s="8">
        <v>8547.8000099724322</v>
      </c>
      <c r="C176" t="s">
        <v>300</v>
      </c>
      <c r="D176" t="s">
        <v>52</v>
      </c>
      <c r="E176" t="s">
        <v>8</v>
      </c>
      <c r="F176" t="s">
        <v>9</v>
      </c>
    </row>
    <row r="177" spans="2:6" ht="15" hidden="1" customHeight="1">
      <c r="B177" s="8">
        <v>3561.5833374885137</v>
      </c>
      <c r="C177" t="s">
        <v>303</v>
      </c>
      <c r="D177" t="s">
        <v>20</v>
      </c>
      <c r="E177" t="s">
        <v>8</v>
      </c>
      <c r="F177" t="s">
        <v>25</v>
      </c>
    </row>
    <row r="178" spans="2:6" ht="15" hidden="1" customHeight="1">
      <c r="B178" s="8">
        <v>21369.500024931083</v>
      </c>
      <c r="C178" t="s">
        <v>311</v>
      </c>
      <c r="D178" t="s">
        <v>52</v>
      </c>
      <c r="E178" t="s">
        <v>8</v>
      </c>
      <c r="F178" t="s">
        <v>18</v>
      </c>
    </row>
    <row r="179" spans="2:6" ht="15" hidden="1" customHeight="1">
      <c r="B179" s="8">
        <v>20000</v>
      </c>
      <c r="C179" t="s">
        <v>321</v>
      </c>
      <c r="D179" t="s">
        <v>52</v>
      </c>
      <c r="E179" t="s">
        <v>8</v>
      </c>
      <c r="F179" t="s">
        <v>9</v>
      </c>
    </row>
    <row r="180" spans="2:6" ht="15" hidden="1" customHeight="1">
      <c r="B180" s="8">
        <v>25000</v>
      </c>
      <c r="C180" t="s">
        <v>91</v>
      </c>
      <c r="D180" t="s">
        <v>52</v>
      </c>
      <c r="E180" t="s">
        <v>8</v>
      </c>
      <c r="F180" t="s">
        <v>25</v>
      </c>
    </row>
    <row r="181" spans="2:6" ht="15" hidden="1" customHeight="1">
      <c r="B181" s="8">
        <v>8369.7208430980063</v>
      </c>
      <c r="C181" t="s">
        <v>328</v>
      </c>
      <c r="D181" t="s">
        <v>20</v>
      </c>
      <c r="E181" t="s">
        <v>8</v>
      </c>
      <c r="F181" t="s">
        <v>13</v>
      </c>
    </row>
    <row r="182" spans="2:6" ht="15" hidden="1" customHeight="1">
      <c r="B182" s="8">
        <v>34191.200039889729</v>
      </c>
      <c r="C182" t="s">
        <v>201</v>
      </c>
      <c r="D182" t="s">
        <v>52</v>
      </c>
      <c r="E182" t="s">
        <v>8</v>
      </c>
      <c r="F182" t="s">
        <v>18</v>
      </c>
    </row>
    <row r="183" spans="2:6" ht="15" hidden="1" customHeight="1">
      <c r="B183" s="8">
        <v>4914.9850057341491</v>
      </c>
      <c r="C183" t="s">
        <v>256</v>
      </c>
      <c r="D183" t="s">
        <v>20</v>
      </c>
      <c r="E183" t="s">
        <v>8</v>
      </c>
      <c r="F183" t="s">
        <v>13</v>
      </c>
    </row>
    <row r="184" spans="2:6" ht="15" hidden="1" customHeight="1">
      <c r="B184" s="8">
        <v>20000</v>
      </c>
      <c r="C184" t="s">
        <v>20</v>
      </c>
      <c r="D184" t="s">
        <v>20</v>
      </c>
      <c r="E184" t="s">
        <v>8</v>
      </c>
      <c r="F184" t="s">
        <v>13</v>
      </c>
    </row>
    <row r="185" spans="2:6" ht="15" hidden="1" customHeight="1">
      <c r="B185" s="8">
        <v>26711.875031163851</v>
      </c>
      <c r="C185" t="s">
        <v>356</v>
      </c>
      <c r="D185" t="s">
        <v>356</v>
      </c>
      <c r="E185" t="s">
        <v>8</v>
      </c>
      <c r="F185" t="s">
        <v>13</v>
      </c>
    </row>
    <row r="186" spans="2:6" ht="15" hidden="1" customHeight="1">
      <c r="B186" s="8">
        <v>22000</v>
      </c>
      <c r="C186" t="s">
        <v>360</v>
      </c>
      <c r="D186" t="s">
        <v>3999</v>
      </c>
      <c r="E186" t="s">
        <v>8</v>
      </c>
      <c r="F186" t="s">
        <v>13</v>
      </c>
    </row>
    <row r="187" spans="2:6" ht="15" hidden="1" customHeight="1">
      <c r="B187" s="8">
        <v>8013.5625093491553</v>
      </c>
      <c r="C187" t="s">
        <v>207</v>
      </c>
      <c r="D187" t="s">
        <v>20</v>
      </c>
      <c r="E187" t="s">
        <v>8</v>
      </c>
      <c r="F187" t="s">
        <v>9</v>
      </c>
    </row>
    <row r="188" spans="2:6" ht="15" hidden="1" customHeight="1">
      <c r="B188" s="8">
        <v>3205.4250037396623</v>
      </c>
      <c r="C188" t="s">
        <v>370</v>
      </c>
      <c r="D188" t="s">
        <v>52</v>
      </c>
      <c r="E188" t="s">
        <v>8</v>
      </c>
      <c r="F188" t="s">
        <v>9</v>
      </c>
    </row>
    <row r="189" spans="2:6" ht="15" hidden="1" customHeight="1">
      <c r="B189" s="8">
        <v>12000</v>
      </c>
      <c r="C189" t="s">
        <v>20</v>
      </c>
      <c r="D189" t="s">
        <v>20</v>
      </c>
      <c r="E189" t="s">
        <v>8</v>
      </c>
      <c r="F189" t="s">
        <v>13</v>
      </c>
    </row>
    <row r="190" spans="2:6" ht="15" hidden="1" customHeight="1">
      <c r="B190" s="8">
        <v>24931.083362419595</v>
      </c>
      <c r="C190" t="s">
        <v>387</v>
      </c>
      <c r="D190" t="s">
        <v>52</v>
      </c>
      <c r="E190" t="s">
        <v>8</v>
      </c>
      <c r="F190" t="s">
        <v>25</v>
      </c>
    </row>
    <row r="191" spans="2:6" ht="15" hidden="1" customHeight="1">
      <c r="B191" s="8">
        <v>17807.916687442568</v>
      </c>
      <c r="C191" t="s">
        <v>52</v>
      </c>
      <c r="D191" t="s">
        <v>52</v>
      </c>
      <c r="E191" t="s">
        <v>8</v>
      </c>
      <c r="F191" t="s">
        <v>9</v>
      </c>
    </row>
    <row r="192" spans="2:6" ht="15" hidden="1" customHeight="1">
      <c r="B192" s="8">
        <v>7123.1666749770275</v>
      </c>
      <c r="C192" t="s">
        <v>414</v>
      </c>
      <c r="D192" t="s">
        <v>20</v>
      </c>
      <c r="E192" t="s">
        <v>8</v>
      </c>
      <c r="F192" t="s">
        <v>9</v>
      </c>
    </row>
    <row r="193" spans="2:6" ht="15" hidden="1" customHeight="1">
      <c r="B193" s="8">
        <v>6410.8500074793246</v>
      </c>
      <c r="C193" t="s">
        <v>420</v>
      </c>
      <c r="D193" t="s">
        <v>20</v>
      </c>
      <c r="E193" t="s">
        <v>8</v>
      </c>
      <c r="F193" t="s">
        <v>18</v>
      </c>
    </row>
    <row r="194" spans="2:6" ht="15" hidden="1" customHeight="1">
      <c r="B194" s="8">
        <v>13000</v>
      </c>
      <c r="C194" t="s">
        <v>422</v>
      </c>
      <c r="D194" t="s">
        <v>52</v>
      </c>
      <c r="E194" t="s">
        <v>8</v>
      </c>
      <c r="F194" t="s">
        <v>13</v>
      </c>
    </row>
    <row r="195" spans="2:6" ht="15" hidden="1" customHeight="1">
      <c r="B195" s="8">
        <v>3800</v>
      </c>
      <c r="C195" t="s">
        <v>429</v>
      </c>
      <c r="D195" t="s">
        <v>3999</v>
      </c>
      <c r="E195" t="s">
        <v>8</v>
      </c>
      <c r="F195" t="s">
        <v>9</v>
      </c>
    </row>
    <row r="196" spans="2:6" ht="15" hidden="1" customHeight="1">
      <c r="B196" s="8">
        <v>6588.9291743537506</v>
      </c>
      <c r="C196" t="s">
        <v>435</v>
      </c>
      <c r="D196" t="s">
        <v>20</v>
      </c>
      <c r="E196" t="s">
        <v>8</v>
      </c>
      <c r="F196" t="s">
        <v>13</v>
      </c>
    </row>
    <row r="197" spans="2:6" ht="15" hidden="1" customHeight="1">
      <c r="B197" s="8">
        <v>25000</v>
      </c>
      <c r="C197" t="s">
        <v>52</v>
      </c>
      <c r="D197" t="s">
        <v>52</v>
      </c>
      <c r="E197" t="s">
        <v>8</v>
      </c>
      <c r="F197" t="s">
        <v>9</v>
      </c>
    </row>
    <row r="198" spans="2:6" ht="15" hidden="1" customHeight="1">
      <c r="B198" s="8">
        <v>18000</v>
      </c>
      <c r="C198" t="s">
        <v>452</v>
      </c>
      <c r="D198" t="s">
        <v>4001</v>
      </c>
      <c r="E198" t="s">
        <v>8</v>
      </c>
      <c r="F198" t="s">
        <v>18</v>
      </c>
    </row>
    <row r="199" spans="2:6" ht="15" hidden="1" customHeight="1">
      <c r="B199" s="8">
        <v>8547.8000099724322</v>
      </c>
      <c r="C199" t="s">
        <v>454</v>
      </c>
      <c r="D199" t="s">
        <v>52</v>
      </c>
      <c r="E199" t="s">
        <v>8</v>
      </c>
      <c r="F199" t="s">
        <v>25</v>
      </c>
    </row>
    <row r="200" spans="2:6" ht="15" hidden="1" customHeight="1">
      <c r="B200" s="8">
        <v>160271.25018698312</v>
      </c>
      <c r="C200" t="s">
        <v>14</v>
      </c>
      <c r="D200" t="s">
        <v>20</v>
      </c>
      <c r="E200" t="s">
        <v>8</v>
      </c>
      <c r="F200" t="s">
        <v>9</v>
      </c>
    </row>
    <row r="201" spans="2:6" ht="15" hidden="1" customHeight="1">
      <c r="B201" s="8">
        <v>8903.9583437212841</v>
      </c>
      <c r="C201" t="s">
        <v>458</v>
      </c>
      <c r="D201" t="s">
        <v>52</v>
      </c>
      <c r="E201" t="s">
        <v>8</v>
      </c>
      <c r="F201" t="s">
        <v>18</v>
      </c>
    </row>
    <row r="202" spans="2:6" ht="15" hidden="1" customHeight="1">
      <c r="B202" s="8">
        <v>9616.275011218986</v>
      </c>
      <c r="C202" t="s">
        <v>463</v>
      </c>
      <c r="D202" t="s">
        <v>279</v>
      </c>
      <c r="E202" t="s">
        <v>8</v>
      </c>
      <c r="F202" t="s">
        <v>9</v>
      </c>
    </row>
    <row r="203" spans="2:6" ht="15" hidden="1" customHeight="1">
      <c r="B203" s="8">
        <v>11040.908346214392</v>
      </c>
      <c r="C203" t="s">
        <v>469</v>
      </c>
      <c r="D203" t="s">
        <v>52</v>
      </c>
      <c r="E203" t="s">
        <v>8</v>
      </c>
      <c r="F203" t="s">
        <v>25</v>
      </c>
    </row>
    <row r="204" spans="2:6" ht="15" hidden="1" customHeight="1">
      <c r="B204" s="8">
        <v>13355.937515581925</v>
      </c>
      <c r="C204" t="s">
        <v>207</v>
      </c>
      <c r="D204" t="s">
        <v>20</v>
      </c>
      <c r="E204" t="s">
        <v>8</v>
      </c>
      <c r="F204" t="s">
        <v>25</v>
      </c>
    </row>
    <row r="205" spans="2:6" ht="15" hidden="1" customHeight="1">
      <c r="B205" s="8">
        <v>30000</v>
      </c>
      <c r="C205" t="s">
        <v>452</v>
      </c>
      <c r="D205" t="s">
        <v>4001</v>
      </c>
      <c r="E205" t="s">
        <v>8</v>
      </c>
      <c r="F205" t="s">
        <v>18</v>
      </c>
    </row>
    <row r="206" spans="2:6" ht="15" hidden="1" customHeight="1">
      <c r="B206" s="8">
        <v>5342.3750062327708</v>
      </c>
      <c r="C206" t="s">
        <v>490</v>
      </c>
      <c r="D206" t="s">
        <v>279</v>
      </c>
      <c r="E206" t="s">
        <v>8</v>
      </c>
      <c r="F206" t="s">
        <v>25</v>
      </c>
    </row>
    <row r="207" spans="2:6" ht="15" hidden="1" customHeight="1">
      <c r="B207" s="8">
        <v>7123.1666749770275</v>
      </c>
      <c r="C207" t="s">
        <v>20</v>
      </c>
      <c r="D207" t="s">
        <v>20</v>
      </c>
      <c r="E207" t="s">
        <v>8</v>
      </c>
      <c r="F207" t="s">
        <v>9</v>
      </c>
    </row>
    <row r="208" spans="2:6" ht="15" hidden="1" customHeight="1">
      <c r="B208" s="8">
        <v>3561.5833374885137</v>
      </c>
      <c r="C208" t="s">
        <v>356</v>
      </c>
      <c r="D208" t="s">
        <v>356</v>
      </c>
      <c r="E208" t="s">
        <v>8</v>
      </c>
      <c r="F208" t="s">
        <v>25</v>
      </c>
    </row>
    <row r="209" spans="2:6" ht="15" hidden="1" customHeight="1">
      <c r="B209" s="8">
        <v>4273.9000049862161</v>
      </c>
      <c r="C209" t="s">
        <v>517</v>
      </c>
      <c r="D209" t="s">
        <v>52</v>
      </c>
      <c r="E209" t="s">
        <v>8</v>
      </c>
      <c r="F209" t="s">
        <v>13</v>
      </c>
    </row>
    <row r="210" spans="2:6" ht="15" hidden="1" customHeight="1">
      <c r="B210" s="8">
        <v>71231.666749770273</v>
      </c>
      <c r="C210" t="s">
        <v>533</v>
      </c>
      <c r="D210" t="s">
        <v>310</v>
      </c>
      <c r="E210" t="s">
        <v>8</v>
      </c>
      <c r="F210" t="s">
        <v>13</v>
      </c>
    </row>
    <row r="211" spans="2:6" ht="15" hidden="1" customHeight="1">
      <c r="B211" s="8">
        <v>5342.3750062327708</v>
      </c>
      <c r="C211" t="s">
        <v>535</v>
      </c>
      <c r="D211" t="s">
        <v>52</v>
      </c>
      <c r="E211" t="s">
        <v>8</v>
      </c>
      <c r="F211" t="s">
        <v>9</v>
      </c>
    </row>
    <row r="212" spans="2:6" ht="15" hidden="1" customHeight="1">
      <c r="B212" s="8">
        <v>19588.708356186824</v>
      </c>
      <c r="C212" t="s">
        <v>536</v>
      </c>
      <c r="D212" t="s">
        <v>52</v>
      </c>
      <c r="E212" t="s">
        <v>8</v>
      </c>
      <c r="F212" t="s">
        <v>9</v>
      </c>
    </row>
    <row r="213" spans="2:6" ht="15" hidden="1" customHeight="1">
      <c r="B213" s="8">
        <v>53423.750062327701</v>
      </c>
      <c r="C213" t="s">
        <v>539</v>
      </c>
      <c r="D213" t="s">
        <v>52</v>
      </c>
      <c r="E213" t="s">
        <v>8</v>
      </c>
      <c r="F213" t="s">
        <v>9</v>
      </c>
    </row>
    <row r="214" spans="2:6" ht="15" hidden="1" customHeight="1">
      <c r="B214" s="8">
        <v>5000</v>
      </c>
      <c r="C214" t="s">
        <v>544</v>
      </c>
      <c r="D214" t="s">
        <v>3999</v>
      </c>
      <c r="E214" t="s">
        <v>8</v>
      </c>
      <c r="F214" t="s">
        <v>9</v>
      </c>
    </row>
    <row r="215" spans="2:6" ht="15" hidden="1" customHeight="1">
      <c r="B215" s="8">
        <v>8903.9583437212841</v>
      </c>
      <c r="C215" t="s">
        <v>207</v>
      </c>
      <c r="D215" t="s">
        <v>20</v>
      </c>
      <c r="E215" t="s">
        <v>8</v>
      </c>
      <c r="F215" t="s">
        <v>9</v>
      </c>
    </row>
    <row r="216" spans="2:6" ht="15" hidden="1" customHeight="1">
      <c r="B216" s="8">
        <v>16027.125018698311</v>
      </c>
      <c r="C216" t="s">
        <v>549</v>
      </c>
      <c r="D216" t="s">
        <v>52</v>
      </c>
      <c r="E216" t="s">
        <v>8</v>
      </c>
      <c r="F216" t="s">
        <v>25</v>
      </c>
    </row>
    <row r="217" spans="2:6" ht="15" hidden="1" customHeight="1">
      <c r="B217" s="8">
        <v>14246.333349954055</v>
      </c>
      <c r="C217" t="s">
        <v>554</v>
      </c>
      <c r="D217" t="s">
        <v>4001</v>
      </c>
      <c r="E217" t="s">
        <v>8</v>
      </c>
      <c r="F217" t="s">
        <v>13</v>
      </c>
    </row>
    <row r="218" spans="2:6" ht="15" hidden="1" customHeight="1">
      <c r="B218" s="8">
        <v>2225.989585930321</v>
      </c>
      <c r="C218" t="s">
        <v>569</v>
      </c>
      <c r="D218" t="s">
        <v>20</v>
      </c>
      <c r="E218" t="s">
        <v>8</v>
      </c>
      <c r="F218" t="s">
        <v>9</v>
      </c>
    </row>
    <row r="219" spans="2:6" ht="15" hidden="1" customHeight="1">
      <c r="B219" s="8">
        <v>20000</v>
      </c>
      <c r="C219" t="s">
        <v>67</v>
      </c>
      <c r="D219" t="s">
        <v>67</v>
      </c>
      <c r="E219" t="s">
        <v>8</v>
      </c>
      <c r="F219" t="s">
        <v>9</v>
      </c>
    </row>
    <row r="220" spans="2:6" ht="15" hidden="1" customHeight="1">
      <c r="B220" s="8">
        <v>20000</v>
      </c>
      <c r="C220" t="s">
        <v>356</v>
      </c>
      <c r="D220" t="s">
        <v>356</v>
      </c>
      <c r="E220" t="s">
        <v>8</v>
      </c>
      <c r="F220" t="s">
        <v>18</v>
      </c>
    </row>
    <row r="221" spans="2:6" ht="15" hidden="1" customHeight="1">
      <c r="B221" s="8">
        <v>6000</v>
      </c>
      <c r="C221" t="s">
        <v>360</v>
      </c>
      <c r="D221" t="s">
        <v>3999</v>
      </c>
      <c r="E221" t="s">
        <v>8</v>
      </c>
      <c r="F221" t="s">
        <v>13</v>
      </c>
    </row>
    <row r="222" spans="2:6" ht="15" hidden="1" customHeight="1">
      <c r="B222" s="8">
        <v>3561.5833374885137</v>
      </c>
      <c r="C222" t="s">
        <v>598</v>
      </c>
      <c r="D222" t="s">
        <v>20</v>
      </c>
      <c r="E222" t="s">
        <v>8</v>
      </c>
      <c r="F222" t="s">
        <v>18</v>
      </c>
    </row>
    <row r="223" spans="2:6" ht="15" hidden="1" customHeight="1">
      <c r="B223" s="8">
        <v>12821.700014958649</v>
      </c>
      <c r="C223" t="s">
        <v>601</v>
      </c>
      <c r="D223" t="s">
        <v>52</v>
      </c>
      <c r="E223" t="s">
        <v>8</v>
      </c>
      <c r="F223" t="s">
        <v>18</v>
      </c>
    </row>
    <row r="224" spans="2:6" ht="15" hidden="1" customHeight="1">
      <c r="B224" s="8">
        <v>10684.750012465542</v>
      </c>
      <c r="C224" t="s">
        <v>610</v>
      </c>
      <c r="D224" t="s">
        <v>52</v>
      </c>
      <c r="E224" t="s">
        <v>8</v>
      </c>
      <c r="F224" t="s">
        <v>9</v>
      </c>
    </row>
    <row r="225" spans="2:7" ht="15" hidden="1" customHeight="1">
      <c r="B225" s="8">
        <v>8400</v>
      </c>
      <c r="C225" t="s">
        <v>52</v>
      </c>
      <c r="D225" t="s">
        <v>52</v>
      </c>
      <c r="E225" t="s">
        <v>8</v>
      </c>
      <c r="F225" t="s">
        <v>9</v>
      </c>
    </row>
    <row r="226" spans="2:7" ht="15" hidden="1" customHeight="1">
      <c r="B226" s="8">
        <v>8903.9583437212841</v>
      </c>
      <c r="C226" t="s">
        <v>612</v>
      </c>
      <c r="D226" t="s">
        <v>52</v>
      </c>
      <c r="E226" t="s">
        <v>8</v>
      </c>
      <c r="F226" t="s">
        <v>18</v>
      </c>
    </row>
    <row r="227" spans="2:7" ht="15" hidden="1" customHeight="1">
      <c r="B227" s="8">
        <v>15000</v>
      </c>
      <c r="C227" t="s">
        <v>622</v>
      </c>
      <c r="D227" t="s">
        <v>52</v>
      </c>
      <c r="E227" t="s">
        <v>8</v>
      </c>
      <c r="F227" t="s">
        <v>9</v>
      </c>
    </row>
    <row r="228" spans="2:7" ht="15" hidden="1" customHeight="1">
      <c r="B228" s="8">
        <v>10684.750012465542</v>
      </c>
      <c r="C228" t="s">
        <v>201</v>
      </c>
      <c r="D228" t="s">
        <v>52</v>
      </c>
      <c r="E228" t="s">
        <v>8</v>
      </c>
      <c r="F228" t="s">
        <v>9</v>
      </c>
    </row>
    <row r="229" spans="2:7" ht="15" hidden="1" customHeight="1">
      <c r="B229" s="8">
        <v>8013.5625093491553</v>
      </c>
      <c r="C229" t="s">
        <v>648</v>
      </c>
      <c r="D229" t="s">
        <v>52</v>
      </c>
      <c r="E229" t="s">
        <v>8</v>
      </c>
      <c r="F229" t="s">
        <v>13</v>
      </c>
    </row>
    <row r="230" spans="2:7" ht="15" hidden="1" customHeight="1">
      <c r="B230" s="8">
        <v>8903.9583437212841</v>
      </c>
      <c r="C230" t="s">
        <v>649</v>
      </c>
      <c r="D230" t="s">
        <v>20</v>
      </c>
      <c r="E230" t="s">
        <v>8</v>
      </c>
      <c r="F230" t="s">
        <v>13</v>
      </c>
    </row>
    <row r="231" spans="2:7" ht="15" hidden="1" customHeight="1">
      <c r="B231" s="8">
        <v>4285</v>
      </c>
      <c r="C231" t="s">
        <v>678</v>
      </c>
      <c r="D231" t="s">
        <v>20</v>
      </c>
      <c r="E231" t="s">
        <v>8</v>
      </c>
      <c r="F231" t="s">
        <v>13</v>
      </c>
      <c r="G231">
        <v>6</v>
      </c>
    </row>
    <row r="232" spans="2:7" ht="15" hidden="1" customHeight="1">
      <c r="B232" s="8">
        <v>7123.1666749770275</v>
      </c>
      <c r="C232" t="s">
        <v>695</v>
      </c>
      <c r="D232" t="s">
        <v>52</v>
      </c>
      <c r="E232" t="s">
        <v>8</v>
      </c>
      <c r="F232" t="s">
        <v>25</v>
      </c>
      <c r="G232">
        <v>3</v>
      </c>
    </row>
    <row r="233" spans="2:7" ht="15" hidden="1" customHeight="1">
      <c r="B233" s="8">
        <v>50000</v>
      </c>
      <c r="C233" t="s">
        <v>696</v>
      </c>
      <c r="D233" t="s">
        <v>52</v>
      </c>
      <c r="E233" t="s">
        <v>8</v>
      </c>
      <c r="F233" t="s">
        <v>25</v>
      </c>
      <c r="G233">
        <v>25</v>
      </c>
    </row>
    <row r="234" spans="2:7" ht="15" hidden="1" customHeight="1">
      <c r="B234" s="8">
        <v>4273.9000049862161</v>
      </c>
      <c r="C234" t="s">
        <v>702</v>
      </c>
      <c r="D234" t="s">
        <v>20</v>
      </c>
      <c r="E234" t="s">
        <v>8</v>
      </c>
      <c r="F234" t="s">
        <v>18</v>
      </c>
      <c r="G234">
        <v>5</v>
      </c>
    </row>
    <row r="235" spans="2:7" ht="15" hidden="1" customHeight="1">
      <c r="B235" s="8">
        <v>50000</v>
      </c>
      <c r="C235" t="s">
        <v>703</v>
      </c>
      <c r="D235" t="s">
        <v>52</v>
      </c>
      <c r="E235" t="s">
        <v>8</v>
      </c>
      <c r="F235" t="s">
        <v>25</v>
      </c>
      <c r="G235">
        <v>10</v>
      </c>
    </row>
    <row r="236" spans="2:7" ht="15" hidden="1" customHeight="1">
      <c r="B236" s="8">
        <v>6767.0083412281756</v>
      </c>
      <c r="C236" t="s">
        <v>709</v>
      </c>
      <c r="D236" t="s">
        <v>52</v>
      </c>
      <c r="E236" t="s">
        <v>8</v>
      </c>
      <c r="F236" t="s">
        <v>9</v>
      </c>
      <c r="G236">
        <v>10</v>
      </c>
    </row>
    <row r="237" spans="2:7" ht="15" hidden="1" customHeight="1">
      <c r="B237" s="8">
        <v>7479.3250087258784</v>
      </c>
      <c r="C237" t="s">
        <v>712</v>
      </c>
      <c r="D237" t="s">
        <v>20</v>
      </c>
      <c r="E237" t="s">
        <v>8</v>
      </c>
      <c r="F237" t="s">
        <v>9</v>
      </c>
      <c r="G237">
        <v>3</v>
      </c>
    </row>
    <row r="238" spans="2:7" ht="15" hidden="1" customHeight="1">
      <c r="B238" s="8">
        <v>15136.729184326183</v>
      </c>
      <c r="C238" t="s">
        <v>108</v>
      </c>
      <c r="D238" t="s">
        <v>20</v>
      </c>
      <c r="E238" t="s">
        <v>8</v>
      </c>
      <c r="F238" t="s">
        <v>9</v>
      </c>
      <c r="G238">
        <v>6</v>
      </c>
    </row>
    <row r="239" spans="2:7" ht="15" hidden="1" customHeight="1">
      <c r="B239" s="8">
        <v>32054.250037396621</v>
      </c>
      <c r="C239" t="s">
        <v>718</v>
      </c>
      <c r="D239" t="s">
        <v>52</v>
      </c>
      <c r="E239" t="s">
        <v>8</v>
      </c>
      <c r="F239" t="s">
        <v>18</v>
      </c>
      <c r="G239">
        <v>10</v>
      </c>
    </row>
    <row r="240" spans="2:7" ht="15" hidden="1" customHeight="1">
      <c r="B240" s="8">
        <v>21000</v>
      </c>
      <c r="C240" t="s">
        <v>52</v>
      </c>
      <c r="D240" t="s">
        <v>52</v>
      </c>
      <c r="E240" t="s">
        <v>8</v>
      </c>
      <c r="F240" t="s">
        <v>13</v>
      </c>
      <c r="G240">
        <v>23</v>
      </c>
    </row>
    <row r="241" spans="2:7" ht="15" hidden="1" customHeight="1">
      <c r="B241" s="8">
        <v>2849.2666699908109</v>
      </c>
      <c r="C241" t="s">
        <v>721</v>
      </c>
      <c r="D241" t="s">
        <v>3999</v>
      </c>
      <c r="E241" t="s">
        <v>8</v>
      </c>
      <c r="F241" t="s">
        <v>13</v>
      </c>
      <c r="G241">
        <v>3</v>
      </c>
    </row>
    <row r="242" spans="2:7" ht="15" hidden="1" customHeight="1">
      <c r="B242" s="8">
        <v>8400</v>
      </c>
      <c r="C242" t="s">
        <v>722</v>
      </c>
      <c r="D242" t="s">
        <v>52</v>
      </c>
      <c r="E242" t="s">
        <v>8</v>
      </c>
      <c r="F242" t="s">
        <v>13</v>
      </c>
      <c r="G242">
        <v>26</v>
      </c>
    </row>
    <row r="243" spans="2:7" ht="15" hidden="1" customHeight="1">
      <c r="B243" s="8">
        <v>4000</v>
      </c>
      <c r="C243" t="s">
        <v>721</v>
      </c>
      <c r="D243" t="s">
        <v>3999</v>
      </c>
      <c r="E243" t="s">
        <v>8</v>
      </c>
      <c r="F243" t="s">
        <v>13</v>
      </c>
      <c r="G243">
        <v>6</v>
      </c>
    </row>
    <row r="244" spans="2:7" ht="15" hidden="1" customHeight="1">
      <c r="B244" s="8">
        <v>4200</v>
      </c>
      <c r="C244" t="s">
        <v>721</v>
      </c>
      <c r="D244" t="s">
        <v>3999</v>
      </c>
      <c r="E244" t="s">
        <v>8</v>
      </c>
      <c r="F244" t="s">
        <v>13</v>
      </c>
      <c r="G244">
        <v>4</v>
      </c>
    </row>
    <row r="245" spans="2:7" ht="15" hidden="1" customHeight="1">
      <c r="B245" s="8">
        <v>12821.700014958649</v>
      </c>
      <c r="C245" t="s">
        <v>728</v>
      </c>
      <c r="D245" t="s">
        <v>52</v>
      </c>
      <c r="E245" t="s">
        <v>8</v>
      </c>
      <c r="F245" t="s">
        <v>9</v>
      </c>
      <c r="G245">
        <v>12</v>
      </c>
    </row>
    <row r="246" spans="2:7" ht="15" hidden="1" customHeight="1">
      <c r="B246" s="8">
        <v>3561.5833374885137</v>
      </c>
      <c r="C246" t="s">
        <v>734</v>
      </c>
      <c r="D246" t="s">
        <v>310</v>
      </c>
      <c r="E246" t="s">
        <v>8</v>
      </c>
      <c r="F246" t="s">
        <v>9</v>
      </c>
      <c r="G246">
        <v>3</v>
      </c>
    </row>
    <row r="247" spans="2:7" ht="15" hidden="1" customHeight="1">
      <c r="B247" s="8">
        <v>10684.750012465542</v>
      </c>
      <c r="C247" t="s">
        <v>14</v>
      </c>
      <c r="D247" t="s">
        <v>20</v>
      </c>
      <c r="E247" t="s">
        <v>8</v>
      </c>
      <c r="F247" t="s">
        <v>18</v>
      </c>
      <c r="G247">
        <v>3</v>
      </c>
    </row>
    <row r="248" spans="2:7" ht="15" hidden="1" customHeight="1">
      <c r="B248" s="8">
        <v>5342.3750062327708</v>
      </c>
      <c r="C248" t="s">
        <v>737</v>
      </c>
      <c r="D248" t="s">
        <v>279</v>
      </c>
      <c r="E248" t="s">
        <v>8</v>
      </c>
      <c r="F248" t="s">
        <v>13</v>
      </c>
      <c r="G248">
        <v>2</v>
      </c>
    </row>
    <row r="249" spans="2:7" ht="15" hidden="1" customHeight="1">
      <c r="B249" s="8">
        <v>71231.666749770273</v>
      </c>
      <c r="C249" t="s">
        <v>739</v>
      </c>
      <c r="D249" t="s">
        <v>52</v>
      </c>
      <c r="E249" t="s">
        <v>8</v>
      </c>
      <c r="F249" t="s">
        <v>9</v>
      </c>
      <c r="G249">
        <v>1.5</v>
      </c>
    </row>
    <row r="250" spans="2:7" ht="15" hidden="1" customHeight="1">
      <c r="B250" s="8">
        <v>80135.625093491559</v>
      </c>
      <c r="C250" t="s">
        <v>741</v>
      </c>
      <c r="D250" t="s">
        <v>4001</v>
      </c>
      <c r="E250" t="s">
        <v>8</v>
      </c>
      <c r="F250" t="s">
        <v>25</v>
      </c>
      <c r="G250">
        <v>6</v>
      </c>
    </row>
    <row r="251" spans="2:7" ht="15" hidden="1" customHeight="1">
      <c r="B251" s="8">
        <v>5342.3750062327708</v>
      </c>
      <c r="C251" t="s">
        <v>360</v>
      </c>
      <c r="D251" t="s">
        <v>3999</v>
      </c>
      <c r="E251" t="s">
        <v>8</v>
      </c>
      <c r="F251" t="s">
        <v>9</v>
      </c>
      <c r="G251">
        <v>1</v>
      </c>
    </row>
    <row r="252" spans="2:7" ht="15" hidden="1" customHeight="1">
      <c r="B252" s="8">
        <v>7123.1666749770275</v>
      </c>
      <c r="C252" t="s">
        <v>744</v>
      </c>
      <c r="D252" t="s">
        <v>52</v>
      </c>
      <c r="E252" t="s">
        <v>8</v>
      </c>
      <c r="F252" t="s">
        <v>25</v>
      </c>
      <c r="G252">
        <v>5</v>
      </c>
    </row>
    <row r="253" spans="2:7" ht="15" hidden="1" customHeight="1">
      <c r="B253" s="8">
        <v>10684.750012465542</v>
      </c>
      <c r="C253" t="s">
        <v>746</v>
      </c>
      <c r="D253" t="s">
        <v>52</v>
      </c>
      <c r="E253" t="s">
        <v>8</v>
      </c>
      <c r="F253" t="s">
        <v>9</v>
      </c>
      <c r="G253">
        <v>11</v>
      </c>
    </row>
    <row r="254" spans="2:7" ht="15" hidden="1" customHeight="1">
      <c r="B254" s="8">
        <v>4000</v>
      </c>
      <c r="C254" t="s">
        <v>721</v>
      </c>
      <c r="D254" t="s">
        <v>3999</v>
      </c>
      <c r="E254" t="s">
        <v>8</v>
      </c>
      <c r="F254" t="s">
        <v>13</v>
      </c>
      <c r="G254">
        <v>4</v>
      </c>
    </row>
    <row r="255" spans="2:7" ht="15" hidden="1" customHeight="1">
      <c r="B255" s="8">
        <v>2671.1875031163854</v>
      </c>
      <c r="C255" t="s">
        <v>749</v>
      </c>
      <c r="D255" t="s">
        <v>52</v>
      </c>
      <c r="E255" t="s">
        <v>8</v>
      </c>
      <c r="F255" t="s">
        <v>18</v>
      </c>
      <c r="G255">
        <v>5</v>
      </c>
    </row>
    <row r="256" spans="2:7" ht="15" hidden="1" customHeight="1">
      <c r="B256" s="8">
        <v>14246.333349954055</v>
      </c>
      <c r="C256" t="s">
        <v>279</v>
      </c>
      <c r="D256" t="s">
        <v>279</v>
      </c>
      <c r="E256" t="s">
        <v>8</v>
      </c>
      <c r="F256" t="s">
        <v>18</v>
      </c>
      <c r="G256">
        <v>3</v>
      </c>
    </row>
    <row r="257" spans="2:7" ht="15" hidden="1" customHeight="1">
      <c r="B257" s="8">
        <v>8547.8000099724322</v>
      </c>
      <c r="C257" t="s">
        <v>751</v>
      </c>
      <c r="D257" t="s">
        <v>3999</v>
      </c>
      <c r="E257" t="s">
        <v>8</v>
      </c>
      <c r="F257" t="s">
        <v>25</v>
      </c>
      <c r="G257">
        <v>3</v>
      </c>
    </row>
    <row r="258" spans="2:7" ht="15" hidden="1" customHeight="1">
      <c r="B258" s="8">
        <v>7693.0200089751897</v>
      </c>
      <c r="C258" t="s">
        <v>753</v>
      </c>
      <c r="D258" t="s">
        <v>52</v>
      </c>
      <c r="E258" t="s">
        <v>8</v>
      </c>
      <c r="F258" t="s">
        <v>18</v>
      </c>
      <c r="G258">
        <v>5</v>
      </c>
    </row>
    <row r="259" spans="2:7" ht="15" hidden="1" customHeight="1">
      <c r="B259" s="8">
        <v>4000</v>
      </c>
      <c r="C259" t="s">
        <v>754</v>
      </c>
      <c r="D259" t="s">
        <v>52</v>
      </c>
      <c r="E259" t="s">
        <v>8</v>
      </c>
      <c r="F259" t="s">
        <v>13</v>
      </c>
      <c r="G259">
        <v>8</v>
      </c>
    </row>
    <row r="260" spans="2:7" ht="15" hidden="1" customHeight="1">
      <c r="B260" s="8">
        <v>5400</v>
      </c>
      <c r="C260" t="s">
        <v>635</v>
      </c>
      <c r="D260" t="s">
        <v>52</v>
      </c>
      <c r="E260" t="s">
        <v>8</v>
      </c>
      <c r="F260" t="s">
        <v>13</v>
      </c>
      <c r="G260">
        <v>3</v>
      </c>
    </row>
    <row r="261" spans="2:7" ht="15" hidden="1" customHeight="1">
      <c r="B261" s="8">
        <v>186983.12521814698</v>
      </c>
      <c r="C261" t="s">
        <v>755</v>
      </c>
      <c r="D261" t="s">
        <v>52</v>
      </c>
      <c r="E261" t="s">
        <v>8</v>
      </c>
      <c r="F261" t="s">
        <v>18</v>
      </c>
      <c r="G261">
        <v>10</v>
      </c>
    </row>
    <row r="262" spans="2:7" ht="15" hidden="1" customHeight="1">
      <c r="B262" s="8">
        <v>21500</v>
      </c>
      <c r="C262" t="s">
        <v>756</v>
      </c>
      <c r="D262" t="s">
        <v>20</v>
      </c>
      <c r="E262" t="s">
        <v>8</v>
      </c>
      <c r="F262" t="s">
        <v>9</v>
      </c>
      <c r="G262">
        <v>9</v>
      </c>
    </row>
    <row r="263" spans="2:7" ht="15" hidden="1" customHeight="1">
      <c r="B263" s="8">
        <v>15000</v>
      </c>
      <c r="C263" t="s">
        <v>721</v>
      </c>
      <c r="D263" t="s">
        <v>3999</v>
      </c>
      <c r="E263" t="s">
        <v>8</v>
      </c>
      <c r="F263" t="s">
        <v>13</v>
      </c>
      <c r="G263">
        <v>2</v>
      </c>
    </row>
    <row r="264" spans="2:7" ht="15" hidden="1" customHeight="1">
      <c r="B264" s="8">
        <v>16917.52085307044</v>
      </c>
      <c r="C264" t="s">
        <v>759</v>
      </c>
      <c r="D264" t="s">
        <v>52</v>
      </c>
      <c r="E264" t="s">
        <v>8</v>
      </c>
      <c r="F264" t="s">
        <v>9</v>
      </c>
      <c r="G264">
        <v>3</v>
      </c>
    </row>
    <row r="265" spans="2:7" ht="15" hidden="1" customHeight="1">
      <c r="B265" s="8">
        <v>2938.3062534280239</v>
      </c>
      <c r="C265" t="s">
        <v>761</v>
      </c>
      <c r="D265" t="s">
        <v>52</v>
      </c>
      <c r="E265" t="s">
        <v>8</v>
      </c>
      <c r="F265" t="s">
        <v>13</v>
      </c>
      <c r="G265">
        <v>11</v>
      </c>
    </row>
    <row r="266" spans="2:7" ht="15" hidden="1" customHeight="1">
      <c r="B266" s="8">
        <v>37000</v>
      </c>
      <c r="C266" t="s">
        <v>762</v>
      </c>
      <c r="D266" t="s">
        <v>279</v>
      </c>
      <c r="E266" t="s">
        <v>8</v>
      </c>
      <c r="F266" t="s">
        <v>9</v>
      </c>
      <c r="G266">
        <v>10</v>
      </c>
    </row>
    <row r="267" spans="2:7" ht="15" hidden="1" customHeight="1">
      <c r="B267" s="8">
        <v>5342.3750062327708</v>
      </c>
      <c r="C267" t="s">
        <v>763</v>
      </c>
      <c r="D267" t="s">
        <v>20</v>
      </c>
      <c r="E267" t="s">
        <v>8</v>
      </c>
      <c r="F267" t="s">
        <v>9</v>
      </c>
      <c r="G267">
        <v>4.5</v>
      </c>
    </row>
    <row r="268" spans="2:7" ht="15" hidden="1" customHeight="1">
      <c r="B268" s="8">
        <v>3561.5833374885137</v>
      </c>
      <c r="C268" t="s">
        <v>765</v>
      </c>
      <c r="D268" t="s">
        <v>3999</v>
      </c>
      <c r="E268" t="s">
        <v>8</v>
      </c>
      <c r="F268" t="s">
        <v>13</v>
      </c>
      <c r="G268">
        <v>3</v>
      </c>
    </row>
    <row r="269" spans="2:7" ht="15" hidden="1" customHeight="1">
      <c r="B269" s="8">
        <v>8547.8000099724322</v>
      </c>
      <c r="C269" t="s">
        <v>767</v>
      </c>
      <c r="D269" t="s">
        <v>52</v>
      </c>
      <c r="E269" t="s">
        <v>8</v>
      </c>
      <c r="F269" t="s">
        <v>18</v>
      </c>
      <c r="G269">
        <v>8</v>
      </c>
    </row>
    <row r="270" spans="2:7" ht="15" hidden="1" customHeight="1">
      <c r="B270" s="8">
        <v>5800</v>
      </c>
      <c r="C270" t="s">
        <v>768</v>
      </c>
      <c r="D270" t="s">
        <v>52</v>
      </c>
      <c r="E270" t="s">
        <v>8</v>
      </c>
      <c r="F270" t="s">
        <v>13</v>
      </c>
      <c r="G270">
        <v>8</v>
      </c>
    </row>
    <row r="271" spans="2:7" ht="15" hidden="1" customHeight="1">
      <c r="B271" s="8">
        <v>4095.8208381117906</v>
      </c>
      <c r="C271" t="s">
        <v>721</v>
      </c>
      <c r="D271" t="s">
        <v>3999</v>
      </c>
      <c r="E271" t="s">
        <v>8</v>
      </c>
      <c r="F271" t="s">
        <v>13</v>
      </c>
      <c r="G271">
        <v>3</v>
      </c>
    </row>
    <row r="272" spans="2:7" ht="15" hidden="1" customHeight="1">
      <c r="B272" s="8">
        <v>8738</v>
      </c>
      <c r="C272" t="s">
        <v>775</v>
      </c>
      <c r="D272" t="s">
        <v>52</v>
      </c>
      <c r="E272" t="s">
        <v>8</v>
      </c>
      <c r="F272" t="s">
        <v>13</v>
      </c>
      <c r="G272">
        <v>7.3</v>
      </c>
    </row>
    <row r="273" spans="2:7" ht="15" hidden="1" customHeight="1">
      <c r="B273" s="8">
        <v>10200</v>
      </c>
      <c r="C273" t="s">
        <v>42</v>
      </c>
      <c r="D273" t="s">
        <v>20</v>
      </c>
      <c r="E273" t="s">
        <v>8</v>
      </c>
      <c r="F273" t="s">
        <v>9</v>
      </c>
      <c r="G273">
        <v>4.5</v>
      </c>
    </row>
    <row r="274" spans="2:7" ht="15" hidden="1" customHeight="1">
      <c r="B274" s="8">
        <v>5787.5729234188348</v>
      </c>
      <c r="C274" t="s">
        <v>721</v>
      </c>
      <c r="D274" t="s">
        <v>3999</v>
      </c>
      <c r="E274" t="s">
        <v>8</v>
      </c>
      <c r="F274" t="s">
        <v>13</v>
      </c>
      <c r="G274">
        <v>4.5</v>
      </c>
    </row>
    <row r="275" spans="2:7" ht="15" hidden="1" customHeight="1">
      <c r="B275" s="8">
        <v>4451.9791718606421</v>
      </c>
      <c r="C275" t="s">
        <v>778</v>
      </c>
      <c r="D275" t="s">
        <v>52</v>
      </c>
      <c r="E275" t="s">
        <v>8</v>
      </c>
      <c r="F275" t="s">
        <v>18</v>
      </c>
      <c r="G275">
        <v>5</v>
      </c>
    </row>
    <row r="276" spans="2:7" ht="15" hidden="1" customHeight="1">
      <c r="B276" s="8">
        <v>8369.7208430980063</v>
      </c>
      <c r="C276" t="s">
        <v>356</v>
      </c>
      <c r="D276" t="s">
        <v>356</v>
      </c>
      <c r="E276" t="s">
        <v>8</v>
      </c>
      <c r="F276" t="s">
        <v>13</v>
      </c>
      <c r="G276">
        <v>4</v>
      </c>
    </row>
    <row r="277" spans="2:7" ht="15" hidden="1" customHeight="1">
      <c r="B277" s="8">
        <v>3917.7416712373652</v>
      </c>
      <c r="C277" t="s">
        <v>781</v>
      </c>
      <c r="D277" t="s">
        <v>20</v>
      </c>
      <c r="E277" t="s">
        <v>8</v>
      </c>
      <c r="F277" t="s">
        <v>18</v>
      </c>
      <c r="G277">
        <v>3</v>
      </c>
    </row>
    <row r="278" spans="2:7" ht="15" hidden="1" customHeight="1">
      <c r="B278" s="8">
        <v>4630.058338735068</v>
      </c>
      <c r="C278" t="s">
        <v>20</v>
      </c>
      <c r="D278" t="s">
        <v>20</v>
      </c>
      <c r="E278" t="s">
        <v>8</v>
      </c>
      <c r="F278" t="s">
        <v>9</v>
      </c>
      <c r="G278">
        <v>2</v>
      </c>
    </row>
    <row r="279" spans="2:7" ht="15" hidden="1" customHeight="1">
      <c r="B279" s="8">
        <v>2136.9500024931081</v>
      </c>
      <c r="C279" t="s">
        <v>153</v>
      </c>
      <c r="D279" t="s">
        <v>20</v>
      </c>
      <c r="E279" t="s">
        <v>8</v>
      </c>
      <c r="F279" t="s">
        <v>18</v>
      </c>
      <c r="G279">
        <v>3</v>
      </c>
    </row>
    <row r="280" spans="2:7" ht="15" hidden="1" customHeight="1">
      <c r="B280" s="8">
        <v>13000</v>
      </c>
      <c r="C280" t="s">
        <v>20</v>
      </c>
      <c r="D280" t="s">
        <v>20</v>
      </c>
      <c r="E280" t="s">
        <v>8</v>
      </c>
      <c r="F280" t="s">
        <v>25</v>
      </c>
      <c r="G280">
        <v>4</v>
      </c>
    </row>
    <row r="281" spans="2:7" ht="15" hidden="1" customHeight="1">
      <c r="B281" s="8">
        <v>2564.3400029917298</v>
      </c>
      <c r="C281" t="s">
        <v>786</v>
      </c>
      <c r="D281" t="s">
        <v>52</v>
      </c>
      <c r="E281" t="s">
        <v>8</v>
      </c>
      <c r="F281" t="s">
        <v>18</v>
      </c>
      <c r="G281">
        <v>7</v>
      </c>
    </row>
    <row r="282" spans="2:7" ht="15" hidden="1" customHeight="1">
      <c r="B282" s="8">
        <v>20479.104190558952</v>
      </c>
      <c r="C282" t="s">
        <v>788</v>
      </c>
      <c r="D282" t="s">
        <v>52</v>
      </c>
      <c r="E282" t="s">
        <v>8</v>
      </c>
      <c r="F282" t="s">
        <v>18</v>
      </c>
      <c r="G282">
        <v>7</v>
      </c>
    </row>
    <row r="283" spans="2:7" ht="15" hidden="1" customHeight="1">
      <c r="B283" s="8">
        <v>50000</v>
      </c>
      <c r="C283" t="s">
        <v>791</v>
      </c>
      <c r="D283" t="s">
        <v>52</v>
      </c>
      <c r="E283" t="s">
        <v>8</v>
      </c>
      <c r="F283" t="s">
        <v>18</v>
      </c>
      <c r="G283">
        <v>20</v>
      </c>
    </row>
    <row r="284" spans="2:7" ht="15" hidden="1" customHeight="1">
      <c r="B284" s="8">
        <v>5342.3750062327708</v>
      </c>
      <c r="C284" t="s">
        <v>792</v>
      </c>
      <c r="D284" t="s">
        <v>52</v>
      </c>
      <c r="E284" t="s">
        <v>8</v>
      </c>
      <c r="F284" t="s">
        <v>18</v>
      </c>
      <c r="G284">
        <v>3</v>
      </c>
    </row>
    <row r="285" spans="2:7" ht="15" hidden="1" customHeight="1">
      <c r="B285" s="8">
        <v>11539.530013462785</v>
      </c>
      <c r="C285" t="s">
        <v>794</v>
      </c>
      <c r="D285" t="s">
        <v>20</v>
      </c>
      <c r="E285" t="s">
        <v>8</v>
      </c>
      <c r="F285" t="s">
        <v>13</v>
      </c>
      <c r="G285">
        <v>2</v>
      </c>
    </row>
    <row r="286" spans="2:7" ht="15" hidden="1" customHeight="1">
      <c r="B286" s="8">
        <v>7000</v>
      </c>
      <c r="C286" t="s">
        <v>795</v>
      </c>
      <c r="D286" t="s">
        <v>52</v>
      </c>
      <c r="E286" t="s">
        <v>8</v>
      </c>
      <c r="F286" t="s">
        <v>9</v>
      </c>
      <c r="G286">
        <v>23</v>
      </c>
    </row>
    <row r="287" spans="2:7" ht="15" hidden="1" customHeight="1">
      <c r="B287" s="8">
        <v>6767.0083412281756</v>
      </c>
      <c r="C287" t="s">
        <v>796</v>
      </c>
      <c r="D287" t="s">
        <v>3999</v>
      </c>
      <c r="E287" t="s">
        <v>8</v>
      </c>
      <c r="F287" t="s">
        <v>18</v>
      </c>
      <c r="G287">
        <v>6</v>
      </c>
    </row>
    <row r="288" spans="2:7" ht="15" hidden="1" customHeight="1">
      <c r="B288" s="8">
        <v>4451.9791718606421</v>
      </c>
      <c r="C288" t="s">
        <v>801</v>
      </c>
      <c r="D288" t="s">
        <v>3999</v>
      </c>
      <c r="E288" t="s">
        <v>8</v>
      </c>
      <c r="F288" t="s">
        <v>13</v>
      </c>
      <c r="G288">
        <v>4</v>
      </c>
    </row>
    <row r="289" spans="2:7" ht="15" hidden="1" customHeight="1">
      <c r="B289" s="8">
        <v>2671.1875031163854</v>
      </c>
      <c r="C289" t="s">
        <v>803</v>
      </c>
      <c r="D289" t="s">
        <v>4001</v>
      </c>
      <c r="E289" t="s">
        <v>8</v>
      </c>
      <c r="F289" t="s">
        <v>9</v>
      </c>
      <c r="G289">
        <v>4.5</v>
      </c>
    </row>
    <row r="290" spans="2:7" ht="15" hidden="1" customHeight="1">
      <c r="B290" s="8">
        <v>4957.7240057840108</v>
      </c>
      <c r="C290" t="s">
        <v>804</v>
      </c>
      <c r="D290" t="s">
        <v>52</v>
      </c>
      <c r="E290" t="s">
        <v>8</v>
      </c>
      <c r="F290" t="s">
        <v>9</v>
      </c>
      <c r="G290">
        <v>5</v>
      </c>
    </row>
    <row r="291" spans="2:7" ht="15" hidden="1" customHeight="1">
      <c r="B291" s="8">
        <v>3205.4250037396623</v>
      </c>
      <c r="C291" t="s">
        <v>805</v>
      </c>
      <c r="D291" t="s">
        <v>310</v>
      </c>
      <c r="E291" t="s">
        <v>8</v>
      </c>
      <c r="F291" t="s">
        <v>18</v>
      </c>
      <c r="G291">
        <v>14</v>
      </c>
    </row>
    <row r="292" spans="2:7" ht="15" hidden="1" customHeight="1">
      <c r="B292" s="8">
        <v>14246.333349954055</v>
      </c>
      <c r="C292" t="s">
        <v>52</v>
      </c>
      <c r="D292" t="s">
        <v>52</v>
      </c>
      <c r="E292" t="s">
        <v>8</v>
      </c>
      <c r="F292" t="s">
        <v>9</v>
      </c>
      <c r="G292">
        <v>7</v>
      </c>
    </row>
    <row r="293" spans="2:7" ht="15" hidden="1" customHeight="1">
      <c r="B293" s="8">
        <v>5342.3750062327708</v>
      </c>
      <c r="C293" t="s">
        <v>20</v>
      </c>
      <c r="D293" t="s">
        <v>20</v>
      </c>
      <c r="E293" t="s">
        <v>8</v>
      </c>
      <c r="F293" t="s">
        <v>13</v>
      </c>
      <c r="G293">
        <v>7</v>
      </c>
    </row>
    <row r="294" spans="2:7" ht="15" hidden="1" customHeight="1">
      <c r="B294" s="8">
        <v>6588.9291743537506</v>
      </c>
      <c r="C294" t="s">
        <v>386</v>
      </c>
      <c r="D294" t="s">
        <v>20</v>
      </c>
      <c r="E294" t="s">
        <v>8</v>
      </c>
      <c r="F294" t="s">
        <v>13</v>
      </c>
      <c r="G294">
        <v>2</v>
      </c>
    </row>
    <row r="295" spans="2:7" ht="15" hidden="1" customHeight="1">
      <c r="B295" s="8">
        <v>6588.9291743537506</v>
      </c>
      <c r="C295" t="s">
        <v>386</v>
      </c>
      <c r="D295" t="s">
        <v>20</v>
      </c>
      <c r="E295" t="s">
        <v>8</v>
      </c>
      <c r="F295" t="s">
        <v>13</v>
      </c>
      <c r="G295">
        <v>2</v>
      </c>
    </row>
    <row r="296" spans="2:7" ht="15" hidden="1" customHeight="1">
      <c r="B296" s="8">
        <v>12821.700014958649</v>
      </c>
      <c r="C296" t="s">
        <v>808</v>
      </c>
      <c r="D296" t="s">
        <v>310</v>
      </c>
      <c r="E296" t="s">
        <v>8</v>
      </c>
      <c r="F296" t="s">
        <v>9</v>
      </c>
      <c r="G296">
        <v>4</v>
      </c>
    </row>
    <row r="297" spans="2:7" ht="15" hidden="1" customHeight="1">
      <c r="B297" s="8">
        <v>10684.750012465542</v>
      </c>
      <c r="C297" t="s">
        <v>809</v>
      </c>
      <c r="D297" t="s">
        <v>52</v>
      </c>
      <c r="E297" t="s">
        <v>8</v>
      </c>
      <c r="F297" t="s">
        <v>25</v>
      </c>
      <c r="G297">
        <v>2</v>
      </c>
    </row>
    <row r="298" spans="2:7" ht="15" hidden="1" customHeight="1">
      <c r="B298" s="8">
        <v>10000</v>
      </c>
      <c r="C298" t="s">
        <v>749</v>
      </c>
      <c r="D298" t="s">
        <v>52</v>
      </c>
      <c r="E298" t="s">
        <v>8</v>
      </c>
      <c r="F298" t="s">
        <v>9</v>
      </c>
      <c r="G298">
        <v>2</v>
      </c>
    </row>
    <row r="299" spans="2:7" ht="15" hidden="1" customHeight="1">
      <c r="B299" s="8">
        <v>2136.9500024931081</v>
      </c>
      <c r="C299" t="s">
        <v>811</v>
      </c>
      <c r="D299" t="s">
        <v>20</v>
      </c>
      <c r="E299" t="s">
        <v>8</v>
      </c>
      <c r="F299" t="s">
        <v>25</v>
      </c>
      <c r="G299">
        <v>0</v>
      </c>
    </row>
    <row r="300" spans="2:7" ht="15" hidden="1" customHeight="1">
      <c r="B300" s="8">
        <v>8547.8000099724322</v>
      </c>
      <c r="C300" t="s">
        <v>207</v>
      </c>
      <c r="D300" t="s">
        <v>20</v>
      </c>
      <c r="E300" t="s">
        <v>8</v>
      </c>
      <c r="F300" t="s">
        <v>9</v>
      </c>
      <c r="G300">
        <v>4</v>
      </c>
    </row>
    <row r="301" spans="2:7" ht="15" hidden="1" customHeight="1">
      <c r="B301" s="8">
        <v>8013.5625093491553</v>
      </c>
      <c r="C301" t="s">
        <v>153</v>
      </c>
      <c r="D301" t="s">
        <v>20</v>
      </c>
      <c r="E301" t="s">
        <v>8</v>
      </c>
      <c r="F301" t="s">
        <v>13</v>
      </c>
      <c r="G301">
        <v>8</v>
      </c>
    </row>
    <row r="302" spans="2:7" ht="15" hidden="1" customHeight="1">
      <c r="B302" s="8">
        <v>7123.1666749770275</v>
      </c>
      <c r="C302" t="s">
        <v>356</v>
      </c>
      <c r="D302" t="s">
        <v>356</v>
      </c>
      <c r="E302" t="s">
        <v>8</v>
      </c>
      <c r="F302" t="s">
        <v>9</v>
      </c>
      <c r="G302">
        <v>0</v>
      </c>
    </row>
    <row r="303" spans="2:7" ht="15" hidden="1" customHeight="1">
      <c r="B303" s="8">
        <v>40958.208381117904</v>
      </c>
      <c r="C303" t="s">
        <v>256</v>
      </c>
      <c r="D303" t="s">
        <v>20</v>
      </c>
      <c r="E303" t="s">
        <v>8</v>
      </c>
      <c r="F303" t="s">
        <v>13</v>
      </c>
      <c r="G303">
        <v>5</v>
      </c>
    </row>
    <row r="304" spans="2:7" ht="15" hidden="1" customHeight="1">
      <c r="B304" s="8">
        <v>11325.835013213473</v>
      </c>
      <c r="C304" t="s">
        <v>815</v>
      </c>
      <c r="D304" t="s">
        <v>52</v>
      </c>
      <c r="E304" t="s">
        <v>8</v>
      </c>
      <c r="F304" t="s">
        <v>9</v>
      </c>
      <c r="G304">
        <v>2</v>
      </c>
    </row>
    <row r="305" spans="2:7" ht="15" hidden="1" customHeight="1">
      <c r="B305" s="8">
        <v>8903.9583437212841</v>
      </c>
      <c r="C305" t="s">
        <v>821</v>
      </c>
      <c r="D305" t="s">
        <v>3999</v>
      </c>
      <c r="E305" t="s">
        <v>8</v>
      </c>
      <c r="F305" t="s">
        <v>18</v>
      </c>
      <c r="G305">
        <v>1</v>
      </c>
    </row>
    <row r="306" spans="2:7" ht="15" hidden="1" customHeight="1">
      <c r="B306" s="8">
        <v>8903.9583437212841</v>
      </c>
      <c r="C306" t="s">
        <v>279</v>
      </c>
      <c r="D306" t="s">
        <v>279</v>
      </c>
      <c r="E306" t="s">
        <v>8</v>
      </c>
      <c r="F306" t="s">
        <v>13</v>
      </c>
      <c r="G306">
        <v>2</v>
      </c>
    </row>
    <row r="307" spans="2:7" ht="15" hidden="1" customHeight="1">
      <c r="B307" s="8">
        <v>12821.700014958649</v>
      </c>
      <c r="C307" t="s">
        <v>823</v>
      </c>
      <c r="D307" t="s">
        <v>52</v>
      </c>
      <c r="E307" t="s">
        <v>8</v>
      </c>
      <c r="F307" t="s">
        <v>13</v>
      </c>
      <c r="G307">
        <v>10</v>
      </c>
    </row>
    <row r="308" spans="2:7" ht="15" hidden="1" customHeight="1">
      <c r="B308" s="8">
        <v>3205.4250037396623</v>
      </c>
      <c r="C308" t="s">
        <v>825</v>
      </c>
      <c r="D308" t="s">
        <v>52</v>
      </c>
      <c r="E308" t="s">
        <v>8</v>
      </c>
      <c r="F308" t="s">
        <v>13</v>
      </c>
      <c r="G308">
        <v>7</v>
      </c>
    </row>
    <row r="309" spans="2:7" ht="15" hidden="1" customHeight="1">
      <c r="B309" s="8">
        <v>6677.9687577909626</v>
      </c>
      <c r="C309" t="s">
        <v>91</v>
      </c>
      <c r="D309" t="s">
        <v>52</v>
      </c>
      <c r="E309" t="s">
        <v>8</v>
      </c>
      <c r="F309" t="s">
        <v>18</v>
      </c>
      <c r="G309">
        <v>6</v>
      </c>
    </row>
    <row r="310" spans="2:7" ht="15" hidden="1" customHeight="1">
      <c r="B310" s="8">
        <v>31250</v>
      </c>
      <c r="C310" t="s">
        <v>827</v>
      </c>
      <c r="D310" t="s">
        <v>52</v>
      </c>
      <c r="E310" t="s">
        <v>8</v>
      </c>
      <c r="F310" t="s">
        <v>18</v>
      </c>
      <c r="G310">
        <v>6</v>
      </c>
    </row>
    <row r="311" spans="2:7" ht="15" hidden="1" customHeight="1">
      <c r="B311" s="8">
        <v>7123.1666749770275</v>
      </c>
      <c r="C311" t="s">
        <v>831</v>
      </c>
      <c r="D311" t="s">
        <v>3999</v>
      </c>
      <c r="E311" t="s">
        <v>8</v>
      </c>
      <c r="F311" t="s">
        <v>13</v>
      </c>
      <c r="G311">
        <v>4</v>
      </c>
    </row>
    <row r="312" spans="2:7" ht="15" hidden="1" customHeight="1">
      <c r="B312" s="8">
        <v>4451.9791718606421</v>
      </c>
      <c r="C312" t="s">
        <v>804</v>
      </c>
      <c r="D312" t="s">
        <v>52</v>
      </c>
      <c r="E312" t="s">
        <v>8</v>
      </c>
      <c r="F312" t="s">
        <v>9</v>
      </c>
      <c r="G312">
        <v>6</v>
      </c>
    </row>
    <row r="313" spans="2:7" ht="15" hidden="1" customHeight="1">
      <c r="B313" s="8">
        <v>6945.0875081026015</v>
      </c>
      <c r="C313" t="s">
        <v>207</v>
      </c>
      <c r="D313" t="s">
        <v>20</v>
      </c>
      <c r="E313" t="s">
        <v>8</v>
      </c>
      <c r="F313" t="s">
        <v>9</v>
      </c>
      <c r="G313">
        <v>1</v>
      </c>
    </row>
    <row r="314" spans="2:7" ht="15" hidden="1" customHeight="1">
      <c r="B314" s="8">
        <v>10684.750012465542</v>
      </c>
      <c r="C314" t="s">
        <v>836</v>
      </c>
      <c r="D314" t="s">
        <v>310</v>
      </c>
      <c r="E314" t="s">
        <v>8</v>
      </c>
      <c r="F314" t="s">
        <v>13</v>
      </c>
      <c r="G314">
        <v>7</v>
      </c>
    </row>
    <row r="315" spans="2:7" ht="15" hidden="1" customHeight="1">
      <c r="B315" s="8">
        <v>8547.8000099724322</v>
      </c>
      <c r="C315" t="s">
        <v>837</v>
      </c>
      <c r="D315" t="s">
        <v>20</v>
      </c>
      <c r="E315" t="s">
        <v>8</v>
      </c>
      <c r="F315" t="s">
        <v>18</v>
      </c>
      <c r="G315">
        <v>3.5</v>
      </c>
    </row>
    <row r="316" spans="2:7" ht="15" hidden="1" customHeight="1">
      <c r="B316" s="8">
        <v>35000</v>
      </c>
      <c r="C316" t="s">
        <v>616</v>
      </c>
      <c r="D316" t="s">
        <v>20</v>
      </c>
      <c r="E316" t="s">
        <v>8</v>
      </c>
      <c r="F316" t="s">
        <v>9</v>
      </c>
      <c r="G316">
        <v>10</v>
      </c>
    </row>
    <row r="317" spans="2:7" ht="15" hidden="1" customHeight="1">
      <c r="B317" s="8">
        <v>17807.916687442568</v>
      </c>
      <c r="C317" t="s">
        <v>839</v>
      </c>
      <c r="D317" t="s">
        <v>20</v>
      </c>
      <c r="E317" t="s">
        <v>8</v>
      </c>
      <c r="F317" t="s">
        <v>18</v>
      </c>
      <c r="G317">
        <v>12</v>
      </c>
    </row>
    <row r="318" spans="2:7" ht="15" hidden="1" customHeight="1">
      <c r="B318" s="8">
        <v>3205.4250037396623</v>
      </c>
      <c r="C318" t="s">
        <v>310</v>
      </c>
      <c r="D318" t="s">
        <v>310</v>
      </c>
      <c r="E318" t="s">
        <v>8</v>
      </c>
      <c r="F318" t="s">
        <v>13</v>
      </c>
      <c r="G318">
        <v>4</v>
      </c>
    </row>
    <row r="319" spans="2:7" ht="15" hidden="1" customHeight="1">
      <c r="B319" s="8">
        <v>14246.333349954055</v>
      </c>
      <c r="C319" t="s">
        <v>52</v>
      </c>
      <c r="D319" t="s">
        <v>52</v>
      </c>
      <c r="E319" t="s">
        <v>8</v>
      </c>
      <c r="F319" t="s">
        <v>18</v>
      </c>
      <c r="G319">
        <v>13</v>
      </c>
    </row>
    <row r="320" spans="2:7" ht="15" hidden="1" customHeight="1">
      <c r="B320" s="8">
        <v>10684.750012465542</v>
      </c>
      <c r="C320" t="s">
        <v>842</v>
      </c>
      <c r="D320" t="s">
        <v>52</v>
      </c>
      <c r="E320" t="s">
        <v>8</v>
      </c>
      <c r="F320" t="s">
        <v>18</v>
      </c>
      <c r="G320">
        <v>8</v>
      </c>
    </row>
    <row r="321" spans="2:7" ht="15" hidden="1" customHeight="1">
      <c r="B321" s="8">
        <v>40000</v>
      </c>
      <c r="C321" t="s">
        <v>843</v>
      </c>
      <c r="D321" t="s">
        <v>52</v>
      </c>
      <c r="E321" t="s">
        <v>8</v>
      </c>
      <c r="F321" t="s">
        <v>13</v>
      </c>
      <c r="G321">
        <v>15</v>
      </c>
    </row>
    <row r="322" spans="2:7" ht="15" hidden="1" customHeight="1">
      <c r="B322" s="8">
        <v>7301.2458418514525</v>
      </c>
      <c r="C322" t="s">
        <v>7</v>
      </c>
      <c r="D322" t="s">
        <v>20</v>
      </c>
      <c r="E322" t="s">
        <v>8</v>
      </c>
      <c r="F322" t="s">
        <v>13</v>
      </c>
      <c r="G322">
        <v>5</v>
      </c>
    </row>
    <row r="323" spans="2:7" ht="15" hidden="1" customHeight="1">
      <c r="B323" s="8">
        <v>10684.750012465542</v>
      </c>
      <c r="C323" t="s">
        <v>642</v>
      </c>
      <c r="D323" t="s">
        <v>52</v>
      </c>
      <c r="E323" t="s">
        <v>8</v>
      </c>
      <c r="F323" t="s">
        <v>9</v>
      </c>
      <c r="G323">
        <v>5</v>
      </c>
    </row>
    <row r="324" spans="2:7" ht="15" hidden="1" customHeight="1">
      <c r="B324" s="8">
        <v>15000</v>
      </c>
      <c r="C324" t="s">
        <v>854</v>
      </c>
      <c r="D324" t="s">
        <v>488</v>
      </c>
      <c r="E324" t="s">
        <v>8</v>
      </c>
      <c r="F324" t="s">
        <v>18</v>
      </c>
      <c r="G324">
        <v>2</v>
      </c>
    </row>
    <row r="325" spans="2:7" ht="15" hidden="1" customHeight="1">
      <c r="B325" s="8">
        <v>10000</v>
      </c>
      <c r="C325" t="s">
        <v>855</v>
      </c>
      <c r="D325" t="s">
        <v>20</v>
      </c>
      <c r="E325" t="s">
        <v>8</v>
      </c>
      <c r="F325" t="s">
        <v>9</v>
      </c>
      <c r="G325">
        <v>12</v>
      </c>
    </row>
    <row r="326" spans="2:7" ht="15" hidden="1" customHeight="1">
      <c r="B326" s="8">
        <v>16000</v>
      </c>
      <c r="C326" t="s">
        <v>279</v>
      </c>
      <c r="D326" t="s">
        <v>279</v>
      </c>
      <c r="E326" t="s">
        <v>8</v>
      </c>
      <c r="F326" t="s">
        <v>18</v>
      </c>
      <c r="G326">
        <v>5</v>
      </c>
    </row>
    <row r="327" spans="2:7" ht="15" hidden="1" customHeight="1">
      <c r="B327" s="8">
        <v>6000</v>
      </c>
      <c r="C327" t="s">
        <v>859</v>
      </c>
      <c r="D327" t="s">
        <v>52</v>
      </c>
      <c r="E327" t="s">
        <v>8</v>
      </c>
      <c r="F327" t="s">
        <v>18</v>
      </c>
      <c r="G327">
        <v>6</v>
      </c>
    </row>
    <row r="328" spans="2:7" ht="15" hidden="1" customHeight="1">
      <c r="B328" s="8">
        <v>6410.8500074793246</v>
      </c>
      <c r="C328" t="s">
        <v>861</v>
      </c>
      <c r="D328" t="s">
        <v>52</v>
      </c>
      <c r="E328" t="s">
        <v>8</v>
      </c>
      <c r="F328" t="s">
        <v>13</v>
      </c>
      <c r="G328">
        <v>6</v>
      </c>
    </row>
    <row r="329" spans="2:7" ht="15" hidden="1" customHeight="1">
      <c r="B329" s="8">
        <v>20000</v>
      </c>
      <c r="C329" t="s">
        <v>522</v>
      </c>
      <c r="D329" t="s">
        <v>279</v>
      </c>
      <c r="E329" t="s">
        <v>8</v>
      </c>
      <c r="F329" t="s">
        <v>25</v>
      </c>
      <c r="G329">
        <v>7</v>
      </c>
    </row>
    <row r="330" spans="2:7" ht="15" hidden="1" customHeight="1">
      <c r="B330" s="8">
        <v>4273.9000049862161</v>
      </c>
      <c r="C330" t="s">
        <v>863</v>
      </c>
      <c r="D330" t="s">
        <v>310</v>
      </c>
      <c r="E330" t="s">
        <v>8</v>
      </c>
      <c r="F330" t="s">
        <v>9</v>
      </c>
      <c r="G330">
        <v>8</v>
      </c>
    </row>
    <row r="331" spans="2:7" ht="15" hidden="1" customHeight="1">
      <c r="B331" s="8">
        <v>8000</v>
      </c>
      <c r="C331" t="s">
        <v>207</v>
      </c>
      <c r="D331" t="s">
        <v>20</v>
      </c>
      <c r="E331" t="s">
        <v>8</v>
      </c>
      <c r="F331" t="s">
        <v>18</v>
      </c>
      <c r="G331">
        <v>6</v>
      </c>
    </row>
    <row r="332" spans="2:7" ht="15" hidden="1" customHeight="1">
      <c r="B332" s="8">
        <v>4006.7812546745777</v>
      </c>
      <c r="C332" t="s">
        <v>721</v>
      </c>
      <c r="D332" t="s">
        <v>3999</v>
      </c>
      <c r="E332" t="s">
        <v>8</v>
      </c>
      <c r="F332" t="s">
        <v>13</v>
      </c>
      <c r="G332">
        <v>5.5</v>
      </c>
    </row>
    <row r="333" spans="2:7" ht="15" hidden="1" customHeight="1">
      <c r="B333" s="8">
        <v>4273.9000049862161</v>
      </c>
      <c r="C333" t="s">
        <v>872</v>
      </c>
      <c r="D333" t="s">
        <v>20</v>
      </c>
      <c r="E333" t="s">
        <v>8</v>
      </c>
      <c r="F333" t="s">
        <v>18</v>
      </c>
      <c r="G333">
        <v>20</v>
      </c>
    </row>
    <row r="334" spans="2:7" ht="15" hidden="1" customHeight="1">
      <c r="B334" s="8">
        <v>12465.541681209797</v>
      </c>
      <c r="C334" t="s">
        <v>874</v>
      </c>
      <c r="D334" t="s">
        <v>20</v>
      </c>
      <c r="E334" t="s">
        <v>8</v>
      </c>
      <c r="F334" t="s">
        <v>13</v>
      </c>
      <c r="G334">
        <v>5</v>
      </c>
    </row>
    <row r="335" spans="2:7" ht="15" hidden="1" customHeight="1">
      <c r="B335" s="8">
        <v>24000</v>
      </c>
      <c r="C335" t="s">
        <v>875</v>
      </c>
      <c r="D335" t="s">
        <v>20</v>
      </c>
      <c r="E335" t="s">
        <v>8</v>
      </c>
      <c r="F335" t="s">
        <v>18</v>
      </c>
      <c r="G335">
        <v>1</v>
      </c>
    </row>
    <row r="336" spans="2:7" ht="15" hidden="1" customHeight="1">
      <c r="B336" s="8">
        <v>2136.9500024931081</v>
      </c>
      <c r="C336" t="s">
        <v>881</v>
      </c>
      <c r="D336" t="s">
        <v>310</v>
      </c>
      <c r="E336" t="s">
        <v>8</v>
      </c>
      <c r="F336" t="s">
        <v>18</v>
      </c>
      <c r="G336">
        <v>2</v>
      </c>
    </row>
    <row r="337" spans="2:7" ht="15" hidden="1" customHeight="1">
      <c r="B337" s="8">
        <v>21369.500024931083</v>
      </c>
      <c r="C337" t="s">
        <v>887</v>
      </c>
      <c r="D337" t="s">
        <v>52</v>
      </c>
      <c r="E337" t="s">
        <v>8</v>
      </c>
      <c r="F337" t="s">
        <v>13</v>
      </c>
      <c r="G337">
        <v>14</v>
      </c>
    </row>
    <row r="338" spans="2:7" ht="15" hidden="1" customHeight="1">
      <c r="B338" s="8">
        <v>3650.6229209257262</v>
      </c>
      <c r="C338" t="s">
        <v>888</v>
      </c>
      <c r="D338" t="s">
        <v>310</v>
      </c>
      <c r="E338" t="s">
        <v>8</v>
      </c>
      <c r="F338" t="s">
        <v>13</v>
      </c>
      <c r="G338">
        <v>10</v>
      </c>
    </row>
    <row r="339" spans="2:7" ht="15" hidden="1" customHeight="1">
      <c r="B339" s="8">
        <v>5342.3750062327708</v>
      </c>
      <c r="C339" t="s">
        <v>891</v>
      </c>
      <c r="D339" t="s">
        <v>488</v>
      </c>
      <c r="E339" t="s">
        <v>8</v>
      </c>
      <c r="F339" t="s">
        <v>13</v>
      </c>
      <c r="G339">
        <v>4</v>
      </c>
    </row>
    <row r="340" spans="2:7" ht="15" hidden="1" customHeight="1">
      <c r="B340" s="8">
        <v>3917.7416712373652</v>
      </c>
      <c r="C340" t="s">
        <v>893</v>
      </c>
      <c r="D340" t="s">
        <v>279</v>
      </c>
      <c r="E340" t="s">
        <v>8</v>
      </c>
      <c r="F340" t="s">
        <v>9</v>
      </c>
      <c r="G340">
        <v>2</v>
      </c>
    </row>
    <row r="341" spans="2:7" ht="15" hidden="1" customHeight="1">
      <c r="B341" s="8">
        <v>13500</v>
      </c>
      <c r="C341" t="s">
        <v>360</v>
      </c>
      <c r="D341" t="s">
        <v>3999</v>
      </c>
      <c r="E341" t="s">
        <v>8</v>
      </c>
      <c r="F341" t="s">
        <v>13</v>
      </c>
      <c r="G341">
        <v>2.5</v>
      </c>
    </row>
    <row r="342" spans="2:7" ht="15" hidden="1" customHeight="1">
      <c r="B342" s="8">
        <v>45000</v>
      </c>
      <c r="C342" t="s">
        <v>49</v>
      </c>
      <c r="D342" t="s">
        <v>52</v>
      </c>
      <c r="E342" t="s">
        <v>8</v>
      </c>
      <c r="F342" t="s">
        <v>25</v>
      </c>
      <c r="G342">
        <v>15</v>
      </c>
    </row>
    <row r="343" spans="2:7" ht="15" hidden="1" customHeight="1">
      <c r="B343" s="8">
        <v>8547.8000099724322</v>
      </c>
      <c r="C343" t="s">
        <v>897</v>
      </c>
      <c r="D343" t="s">
        <v>52</v>
      </c>
      <c r="E343" t="s">
        <v>8</v>
      </c>
      <c r="F343" t="s">
        <v>9</v>
      </c>
      <c r="G343">
        <v>11</v>
      </c>
    </row>
    <row r="344" spans="2:7" ht="15" hidden="1" customHeight="1">
      <c r="B344" s="8">
        <v>10150.512511842264</v>
      </c>
      <c r="C344" t="s">
        <v>20</v>
      </c>
      <c r="D344" t="s">
        <v>20</v>
      </c>
      <c r="E344" t="s">
        <v>8</v>
      </c>
      <c r="F344" t="s">
        <v>13</v>
      </c>
      <c r="G344">
        <v>2.4</v>
      </c>
    </row>
    <row r="345" spans="2:7" ht="15" hidden="1" customHeight="1">
      <c r="B345" s="8">
        <v>11325.835013213473</v>
      </c>
      <c r="C345" t="s">
        <v>564</v>
      </c>
      <c r="D345" t="s">
        <v>52</v>
      </c>
      <c r="E345" t="s">
        <v>8</v>
      </c>
      <c r="F345" t="s">
        <v>9</v>
      </c>
      <c r="G345">
        <v>7</v>
      </c>
    </row>
    <row r="346" spans="2:7" ht="15" hidden="1" customHeight="1">
      <c r="B346" s="8">
        <v>40067.812546745779</v>
      </c>
      <c r="C346" t="s">
        <v>904</v>
      </c>
      <c r="D346" t="s">
        <v>310</v>
      </c>
      <c r="E346" t="s">
        <v>8</v>
      </c>
      <c r="F346" t="s">
        <v>25</v>
      </c>
      <c r="G346">
        <v>5</v>
      </c>
    </row>
    <row r="347" spans="2:7" ht="15" hidden="1" customHeight="1">
      <c r="B347" s="8">
        <v>16000</v>
      </c>
      <c r="C347" t="s">
        <v>905</v>
      </c>
      <c r="D347" t="s">
        <v>3999</v>
      </c>
      <c r="E347" t="s">
        <v>8</v>
      </c>
      <c r="F347" t="s">
        <v>13</v>
      </c>
      <c r="G347">
        <v>1</v>
      </c>
    </row>
    <row r="348" spans="2:7" ht="15" hidden="1" customHeight="1">
      <c r="B348" s="8">
        <v>4273.9000049862161</v>
      </c>
      <c r="C348" t="s">
        <v>20</v>
      </c>
      <c r="D348" t="s">
        <v>20</v>
      </c>
      <c r="E348" t="s">
        <v>8</v>
      </c>
      <c r="F348" t="s">
        <v>13</v>
      </c>
      <c r="G348">
        <v>4</v>
      </c>
    </row>
    <row r="349" spans="2:7" ht="15" hidden="1" customHeight="1">
      <c r="B349" s="8">
        <v>7123.1666749770275</v>
      </c>
      <c r="C349" t="s">
        <v>622</v>
      </c>
      <c r="D349" t="s">
        <v>52</v>
      </c>
      <c r="E349" t="s">
        <v>8</v>
      </c>
      <c r="F349" t="s">
        <v>9</v>
      </c>
      <c r="G349">
        <v>7</v>
      </c>
    </row>
    <row r="350" spans="2:7" ht="15" hidden="1" customHeight="1">
      <c r="B350" s="8">
        <v>10000</v>
      </c>
      <c r="C350" t="s">
        <v>907</v>
      </c>
      <c r="D350" t="s">
        <v>52</v>
      </c>
      <c r="E350" t="s">
        <v>8</v>
      </c>
      <c r="F350" t="s">
        <v>25</v>
      </c>
      <c r="G350">
        <v>12</v>
      </c>
    </row>
    <row r="351" spans="2:7" ht="15" hidden="1" customHeight="1">
      <c r="B351" s="8">
        <v>8013.5625093491553</v>
      </c>
      <c r="C351" t="s">
        <v>912</v>
      </c>
      <c r="D351" t="s">
        <v>52</v>
      </c>
      <c r="E351" t="s">
        <v>8</v>
      </c>
      <c r="F351" t="s">
        <v>13</v>
      </c>
      <c r="G351">
        <v>1.5</v>
      </c>
    </row>
    <row r="352" spans="2:7" ht="15" hidden="1" customHeight="1">
      <c r="B352" s="8">
        <v>2671.1875031163854</v>
      </c>
      <c r="C352" t="s">
        <v>915</v>
      </c>
      <c r="D352" t="s">
        <v>20</v>
      </c>
      <c r="E352" t="s">
        <v>8</v>
      </c>
      <c r="F352" t="s">
        <v>9</v>
      </c>
      <c r="G352">
        <v>2</v>
      </c>
    </row>
    <row r="353" spans="2:7" ht="15" hidden="1" customHeight="1">
      <c r="B353" s="8">
        <v>96000</v>
      </c>
      <c r="C353" t="s">
        <v>721</v>
      </c>
      <c r="D353" t="s">
        <v>3999</v>
      </c>
      <c r="E353" t="s">
        <v>8</v>
      </c>
      <c r="F353" t="s">
        <v>13</v>
      </c>
      <c r="G353">
        <v>8</v>
      </c>
    </row>
    <row r="354" spans="2:7" ht="15" hidden="1" customHeight="1">
      <c r="B354" s="8">
        <v>20514.720023933838</v>
      </c>
      <c r="C354" t="s">
        <v>917</v>
      </c>
      <c r="D354" t="s">
        <v>310</v>
      </c>
      <c r="E354" t="s">
        <v>8</v>
      </c>
      <c r="F354" t="s">
        <v>9</v>
      </c>
      <c r="G354">
        <v>6</v>
      </c>
    </row>
    <row r="355" spans="2:7" ht="15" hidden="1" customHeight="1">
      <c r="B355" s="8">
        <v>6713.584591165848</v>
      </c>
      <c r="C355" t="s">
        <v>922</v>
      </c>
      <c r="D355" t="s">
        <v>20</v>
      </c>
      <c r="E355" t="s">
        <v>8</v>
      </c>
      <c r="F355" t="s">
        <v>25</v>
      </c>
      <c r="G355">
        <v>7</v>
      </c>
    </row>
    <row r="356" spans="2:7" ht="15" hidden="1" customHeight="1">
      <c r="B356" s="8">
        <v>10684.750012465542</v>
      </c>
      <c r="C356" t="s">
        <v>7</v>
      </c>
      <c r="D356" t="s">
        <v>20</v>
      </c>
      <c r="E356" t="s">
        <v>8</v>
      </c>
      <c r="F356" t="s">
        <v>13</v>
      </c>
      <c r="G356">
        <v>4</v>
      </c>
    </row>
    <row r="357" spans="2:7" ht="15" hidden="1" customHeight="1">
      <c r="B357" s="8">
        <v>15136.729184326183</v>
      </c>
      <c r="C357" t="s">
        <v>926</v>
      </c>
      <c r="D357" t="s">
        <v>20</v>
      </c>
      <c r="E357" t="s">
        <v>8</v>
      </c>
      <c r="F357" t="s">
        <v>9</v>
      </c>
      <c r="G357">
        <v>2</v>
      </c>
    </row>
    <row r="358" spans="2:7" ht="15" hidden="1" customHeight="1">
      <c r="B358" s="8">
        <v>8013.5625093491553</v>
      </c>
      <c r="C358" t="s">
        <v>929</v>
      </c>
      <c r="D358" t="s">
        <v>52</v>
      </c>
      <c r="E358" t="s">
        <v>8</v>
      </c>
      <c r="F358" t="s">
        <v>9</v>
      </c>
      <c r="G358">
        <v>6</v>
      </c>
    </row>
    <row r="359" spans="2:7" ht="15" hidden="1" customHeight="1">
      <c r="B359" s="8">
        <v>3027.3458368652364</v>
      </c>
      <c r="C359" t="s">
        <v>931</v>
      </c>
      <c r="D359" t="s">
        <v>3999</v>
      </c>
      <c r="E359" t="s">
        <v>8</v>
      </c>
      <c r="F359" t="s">
        <v>9</v>
      </c>
      <c r="G359">
        <v>2</v>
      </c>
    </row>
    <row r="360" spans="2:7" ht="15" hidden="1" customHeight="1">
      <c r="B360" s="8">
        <v>13100</v>
      </c>
      <c r="C360" t="s">
        <v>932</v>
      </c>
      <c r="D360" t="s">
        <v>310</v>
      </c>
      <c r="E360" t="s">
        <v>8</v>
      </c>
      <c r="F360" t="s">
        <v>18</v>
      </c>
      <c r="G360">
        <v>5</v>
      </c>
    </row>
    <row r="361" spans="2:7" ht="15" hidden="1" customHeight="1">
      <c r="B361" s="8">
        <v>4273.9000049862161</v>
      </c>
      <c r="C361" t="s">
        <v>755</v>
      </c>
      <c r="D361" t="s">
        <v>52</v>
      </c>
      <c r="E361" t="s">
        <v>8</v>
      </c>
      <c r="F361" t="s">
        <v>18</v>
      </c>
      <c r="G361">
        <v>3</v>
      </c>
    </row>
    <row r="362" spans="2:7" ht="15" hidden="1" customHeight="1">
      <c r="B362" s="8">
        <v>11575.14584683767</v>
      </c>
      <c r="C362" t="s">
        <v>938</v>
      </c>
      <c r="D362" t="s">
        <v>52</v>
      </c>
      <c r="E362" t="s">
        <v>8</v>
      </c>
      <c r="F362" t="s">
        <v>18</v>
      </c>
      <c r="G362">
        <v>5</v>
      </c>
    </row>
    <row r="363" spans="2:7" ht="15" hidden="1" customHeight="1">
      <c r="B363" s="8">
        <v>9188.8850107203652</v>
      </c>
      <c r="C363" t="s">
        <v>939</v>
      </c>
      <c r="D363" t="s">
        <v>52</v>
      </c>
      <c r="E363" t="s">
        <v>8</v>
      </c>
      <c r="F363" t="s">
        <v>9</v>
      </c>
      <c r="G363">
        <v>0</v>
      </c>
    </row>
    <row r="364" spans="2:7" ht="15" hidden="1" customHeight="1">
      <c r="B364" s="8">
        <v>8975.1900104710548</v>
      </c>
      <c r="C364" t="s">
        <v>941</v>
      </c>
      <c r="D364" t="s">
        <v>52</v>
      </c>
      <c r="E364" t="s">
        <v>8</v>
      </c>
      <c r="F364" t="s">
        <v>13</v>
      </c>
      <c r="G364">
        <v>3</v>
      </c>
    </row>
    <row r="365" spans="2:7" ht="15" hidden="1" customHeight="1">
      <c r="B365" s="8">
        <v>2564.3400029917298</v>
      </c>
      <c r="C365" t="s">
        <v>942</v>
      </c>
      <c r="D365" t="s">
        <v>20</v>
      </c>
      <c r="E365" t="s">
        <v>8</v>
      </c>
      <c r="F365" t="s">
        <v>13</v>
      </c>
      <c r="G365">
        <v>1</v>
      </c>
    </row>
    <row r="366" spans="2:7" ht="15" hidden="1" customHeight="1">
      <c r="B366" s="8">
        <v>15500</v>
      </c>
      <c r="C366" t="s">
        <v>279</v>
      </c>
      <c r="D366" t="s">
        <v>279</v>
      </c>
      <c r="E366" t="s">
        <v>8</v>
      </c>
      <c r="F366" t="s">
        <v>25</v>
      </c>
      <c r="G366">
        <v>3</v>
      </c>
    </row>
    <row r="367" spans="2:7" ht="15" hidden="1" customHeight="1">
      <c r="B367" s="8">
        <v>10684.750012465542</v>
      </c>
      <c r="C367" t="s">
        <v>855</v>
      </c>
      <c r="D367" t="s">
        <v>20</v>
      </c>
      <c r="E367" t="s">
        <v>8</v>
      </c>
      <c r="F367" t="s">
        <v>13</v>
      </c>
      <c r="G367">
        <v>5</v>
      </c>
    </row>
    <row r="368" spans="2:7" ht="15" hidden="1" customHeight="1">
      <c r="B368" s="8">
        <v>30273.458368652366</v>
      </c>
      <c r="C368" t="s">
        <v>951</v>
      </c>
      <c r="D368" t="s">
        <v>52</v>
      </c>
      <c r="E368" t="s">
        <v>8</v>
      </c>
      <c r="F368" t="s">
        <v>13</v>
      </c>
      <c r="G368">
        <v>1.1000000000000001</v>
      </c>
    </row>
    <row r="369" spans="2:7" ht="15" hidden="1" customHeight="1">
      <c r="B369" s="8">
        <v>6410.8500074793246</v>
      </c>
      <c r="C369" t="s">
        <v>955</v>
      </c>
      <c r="D369" t="s">
        <v>20</v>
      </c>
      <c r="E369" t="s">
        <v>8</v>
      </c>
      <c r="F369" t="s">
        <v>13</v>
      </c>
      <c r="G369">
        <v>4</v>
      </c>
    </row>
    <row r="370" spans="2:7" ht="15" hidden="1" customHeight="1">
      <c r="B370" s="8">
        <v>9794.354178093412</v>
      </c>
      <c r="C370" t="s">
        <v>537</v>
      </c>
      <c r="D370" t="s">
        <v>20</v>
      </c>
      <c r="E370" t="s">
        <v>8</v>
      </c>
      <c r="F370" t="s">
        <v>9</v>
      </c>
      <c r="G370">
        <v>1</v>
      </c>
    </row>
    <row r="371" spans="2:7" ht="15" hidden="1" customHeight="1">
      <c r="B371" s="8">
        <v>10684.750012465542</v>
      </c>
      <c r="C371" t="s">
        <v>964</v>
      </c>
      <c r="D371" t="s">
        <v>52</v>
      </c>
      <c r="E371" t="s">
        <v>8</v>
      </c>
      <c r="F371" t="s">
        <v>13</v>
      </c>
      <c r="G371">
        <v>20</v>
      </c>
    </row>
    <row r="372" spans="2:7" ht="15" hidden="1" customHeight="1">
      <c r="B372" s="8">
        <v>10684.750012465542</v>
      </c>
      <c r="C372" t="s">
        <v>201</v>
      </c>
      <c r="D372" t="s">
        <v>52</v>
      </c>
      <c r="E372" t="s">
        <v>8</v>
      </c>
      <c r="F372" t="s">
        <v>18</v>
      </c>
      <c r="G372">
        <v>18</v>
      </c>
    </row>
    <row r="373" spans="2:7" ht="15" hidden="1" customHeight="1">
      <c r="B373" s="8">
        <v>17807.916687442568</v>
      </c>
      <c r="C373" t="s">
        <v>966</v>
      </c>
      <c r="D373" t="s">
        <v>20</v>
      </c>
      <c r="E373" t="s">
        <v>8</v>
      </c>
      <c r="F373" t="s">
        <v>9</v>
      </c>
      <c r="G373">
        <v>10</v>
      </c>
    </row>
    <row r="374" spans="2:7" ht="15" hidden="1" customHeight="1">
      <c r="B374" s="8">
        <v>13000</v>
      </c>
      <c r="C374" t="s">
        <v>207</v>
      </c>
      <c r="D374" t="s">
        <v>20</v>
      </c>
      <c r="E374" t="s">
        <v>8</v>
      </c>
      <c r="F374" t="s">
        <v>13</v>
      </c>
      <c r="G374">
        <v>6</v>
      </c>
    </row>
    <row r="375" spans="2:7" ht="15" hidden="1" customHeight="1">
      <c r="B375" s="8">
        <v>16027.125018698311</v>
      </c>
      <c r="C375" t="s">
        <v>938</v>
      </c>
      <c r="D375" t="s">
        <v>52</v>
      </c>
      <c r="E375" t="s">
        <v>8</v>
      </c>
      <c r="F375" t="s">
        <v>25</v>
      </c>
      <c r="G375">
        <v>9</v>
      </c>
    </row>
    <row r="376" spans="2:7" ht="15" hidden="1" customHeight="1">
      <c r="B376" s="8">
        <v>30000</v>
      </c>
      <c r="C376" t="s">
        <v>721</v>
      </c>
      <c r="D376" t="s">
        <v>3999</v>
      </c>
      <c r="E376" t="s">
        <v>8</v>
      </c>
      <c r="F376" t="s">
        <v>9</v>
      </c>
      <c r="G376">
        <v>2</v>
      </c>
    </row>
    <row r="377" spans="2:7" ht="15" hidden="1" customHeight="1">
      <c r="B377" s="8">
        <v>21369.500024931083</v>
      </c>
      <c r="C377" t="s">
        <v>204</v>
      </c>
      <c r="D377" t="s">
        <v>52</v>
      </c>
      <c r="E377" t="s">
        <v>8</v>
      </c>
      <c r="F377" t="s">
        <v>25</v>
      </c>
      <c r="G377">
        <v>18</v>
      </c>
    </row>
    <row r="378" spans="2:7" ht="15" hidden="1" customHeight="1">
      <c r="B378" s="8">
        <v>3561.5833374885137</v>
      </c>
      <c r="C378" t="s">
        <v>974</v>
      </c>
      <c r="D378" t="s">
        <v>3999</v>
      </c>
      <c r="E378" t="s">
        <v>8</v>
      </c>
      <c r="F378" t="s">
        <v>9</v>
      </c>
      <c r="G378">
        <v>1</v>
      </c>
    </row>
    <row r="379" spans="2:7" ht="15" hidden="1" customHeight="1">
      <c r="B379" s="8">
        <v>5000</v>
      </c>
      <c r="C379" t="s">
        <v>975</v>
      </c>
      <c r="D379" t="s">
        <v>52</v>
      </c>
      <c r="E379" t="s">
        <v>8</v>
      </c>
      <c r="F379" t="s">
        <v>9</v>
      </c>
      <c r="G379">
        <v>1</v>
      </c>
    </row>
    <row r="380" spans="2:7" ht="15" hidden="1" customHeight="1">
      <c r="B380" s="8">
        <v>3561.5833374885137</v>
      </c>
      <c r="C380" t="s">
        <v>108</v>
      </c>
      <c r="D380" t="s">
        <v>20</v>
      </c>
      <c r="E380" t="s">
        <v>8</v>
      </c>
      <c r="F380" t="s">
        <v>9</v>
      </c>
      <c r="G380">
        <v>2</v>
      </c>
    </row>
    <row r="381" spans="2:7" ht="15" hidden="1" customHeight="1">
      <c r="B381" s="8">
        <v>17807.916687442568</v>
      </c>
      <c r="C381" t="s">
        <v>379</v>
      </c>
      <c r="D381" t="s">
        <v>20</v>
      </c>
      <c r="E381" t="s">
        <v>8</v>
      </c>
      <c r="F381" t="s">
        <v>9</v>
      </c>
      <c r="G381">
        <v>6.5</v>
      </c>
    </row>
    <row r="382" spans="2:7" ht="15" hidden="1" customHeight="1">
      <c r="B382" s="8">
        <v>11575.14584683767</v>
      </c>
      <c r="C382" t="s">
        <v>981</v>
      </c>
      <c r="D382" t="s">
        <v>20</v>
      </c>
      <c r="E382" t="s">
        <v>8</v>
      </c>
      <c r="F382" t="s">
        <v>13</v>
      </c>
      <c r="G382">
        <v>3.5</v>
      </c>
    </row>
    <row r="383" spans="2:7" ht="15" hidden="1" customHeight="1">
      <c r="B383" s="8">
        <v>9794.354178093412</v>
      </c>
      <c r="C383" t="s">
        <v>20</v>
      </c>
      <c r="D383" t="s">
        <v>20</v>
      </c>
      <c r="E383" t="s">
        <v>8</v>
      </c>
      <c r="F383" t="s">
        <v>9</v>
      </c>
      <c r="G383">
        <v>1</v>
      </c>
    </row>
    <row r="384" spans="2:7" ht="15" hidden="1" customHeight="1">
      <c r="B384" s="8">
        <v>9616.275011218986</v>
      </c>
      <c r="C384" t="s">
        <v>251</v>
      </c>
      <c r="D384" t="s">
        <v>20</v>
      </c>
      <c r="E384" t="s">
        <v>8</v>
      </c>
      <c r="F384" t="s">
        <v>13</v>
      </c>
      <c r="G384">
        <v>8</v>
      </c>
    </row>
    <row r="385" spans="2:7" ht="15" hidden="1" customHeight="1">
      <c r="B385" s="8">
        <v>2564.3400029917298</v>
      </c>
      <c r="C385" t="s">
        <v>1008</v>
      </c>
      <c r="D385" t="s">
        <v>20</v>
      </c>
      <c r="E385" t="s">
        <v>8</v>
      </c>
      <c r="F385" t="s">
        <v>9</v>
      </c>
      <c r="G385">
        <v>1</v>
      </c>
    </row>
    <row r="386" spans="2:7" ht="15" hidden="1" customHeight="1">
      <c r="B386" s="8">
        <v>5342.3750062327708</v>
      </c>
      <c r="C386" t="s">
        <v>1013</v>
      </c>
      <c r="D386" t="s">
        <v>20</v>
      </c>
      <c r="E386" t="s">
        <v>8</v>
      </c>
      <c r="F386" t="s">
        <v>25</v>
      </c>
      <c r="G386">
        <v>10</v>
      </c>
    </row>
    <row r="387" spans="2:7" ht="15" hidden="1" customHeight="1">
      <c r="B387" s="8">
        <v>12821.700014958649</v>
      </c>
      <c r="C387" t="s">
        <v>1019</v>
      </c>
      <c r="D387" t="s">
        <v>310</v>
      </c>
      <c r="E387" t="s">
        <v>8</v>
      </c>
      <c r="F387" t="s">
        <v>9</v>
      </c>
      <c r="G387">
        <v>3</v>
      </c>
    </row>
    <row r="388" spans="2:7" ht="15" hidden="1" customHeight="1">
      <c r="B388" s="8">
        <v>10684.750012465542</v>
      </c>
      <c r="C388" t="s">
        <v>1020</v>
      </c>
      <c r="D388" t="s">
        <v>52</v>
      </c>
      <c r="E388" t="s">
        <v>8</v>
      </c>
      <c r="F388" t="s">
        <v>13</v>
      </c>
      <c r="G388">
        <v>5</v>
      </c>
    </row>
    <row r="389" spans="2:7" ht="15" hidden="1" customHeight="1">
      <c r="B389" s="8">
        <v>7123.1666749770275</v>
      </c>
      <c r="C389" t="s">
        <v>522</v>
      </c>
      <c r="D389" t="s">
        <v>279</v>
      </c>
      <c r="E389" t="s">
        <v>8</v>
      </c>
      <c r="F389" t="s">
        <v>18</v>
      </c>
      <c r="G389">
        <v>6</v>
      </c>
    </row>
    <row r="390" spans="2:7" ht="15" hidden="1" customHeight="1">
      <c r="B390" s="8">
        <v>8903.9583437212841</v>
      </c>
      <c r="C390" t="s">
        <v>1029</v>
      </c>
      <c r="D390" t="s">
        <v>52</v>
      </c>
      <c r="E390" t="s">
        <v>8</v>
      </c>
      <c r="F390" t="s">
        <v>25</v>
      </c>
      <c r="G390">
        <v>5</v>
      </c>
    </row>
    <row r="391" spans="2:7" ht="15" hidden="1" customHeight="1">
      <c r="B391" s="8">
        <v>7123.1666749770275</v>
      </c>
      <c r="C391" t="s">
        <v>1032</v>
      </c>
      <c r="D391" t="s">
        <v>310</v>
      </c>
      <c r="E391" t="s">
        <v>8</v>
      </c>
      <c r="F391" t="s">
        <v>18</v>
      </c>
      <c r="G391">
        <v>8</v>
      </c>
    </row>
    <row r="392" spans="2:7" ht="15" hidden="1" customHeight="1">
      <c r="B392" s="8">
        <v>40958.208381117904</v>
      </c>
      <c r="C392" t="s">
        <v>1034</v>
      </c>
      <c r="D392" t="s">
        <v>52</v>
      </c>
      <c r="E392" t="s">
        <v>8</v>
      </c>
      <c r="F392" t="s">
        <v>18</v>
      </c>
      <c r="G392">
        <v>8</v>
      </c>
    </row>
    <row r="393" spans="2:7" ht="15" hidden="1" customHeight="1">
      <c r="B393" s="8">
        <v>21369.500024931083</v>
      </c>
      <c r="C393" t="s">
        <v>1036</v>
      </c>
      <c r="D393" t="s">
        <v>4001</v>
      </c>
      <c r="E393" t="s">
        <v>8</v>
      </c>
      <c r="F393" t="s">
        <v>9</v>
      </c>
      <c r="G393">
        <v>17</v>
      </c>
    </row>
    <row r="394" spans="2:7" ht="15" hidden="1" customHeight="1">
      <c r="B394" s="8">
        <v>2136.9500024931081</v>
      </c>
      <c r="C394" t="s">
        <v>1037</v>
      </c>
      <c r="D394" t="s">
        <v>52</v>
      </c>
      <c r="E394" t="s">
        <v>8</v>
      </c>
      <c r="F394" t="s">
        <v>9</v>
      </c>
      <c r="G394">
        <v>5</v>
      </c>
    </row>
    <row r="395" spans="2:7" ht="15" hidden="1" customHeight="1">
      <c r="B395" s="8">
        <v>8903.9583437212841</v>
      </c>
      <c r="C395" t="s">
        <v>737</v>
      </c>
      <c r="D395" t="s">
        <v>279</v>
      </c>
      <c r="E395" t="s">
        <v>8</v>
      </c>
      <c r="F395" t="s">
        <v>18</v>
      </c>
      <c r="G395">
        <v>3</v>
      </c>
    </row>
    <row r="396" spans="2:7" ht="15" hidden="1" customHeight="1">
      <c r="B396" s="8">
        <v>17807.916687442568</v>
      </c>
      <c r="C396" t="s">
        <v>1039</v>
      </c>
      <c r="D396" t="s">
        <v>52</v>
      </c>
      <c r="E396" t="s">
        <v>8</v>
      </c>
      <c r="F396" t="s">
        <v>9</v>
      </c>
      <c r="G396">
        <v>5</v>
      </c>
    </row>
    <row r="397" spans="2:7" ht="15" hidden="1" customHeight="1">
      <c r="B397" s="8">
        <v>15136.729184326183</v>
      </c>
      <c r="C397" t="s">
        <v>1022</v>
      </c>
      <c r="D397" t="s">
        <v>52</v>
      </c>
      <c r="E397" t="s">
        <v>8</v>
      </c>
      <c r="F397" t="s">
        <v>18</v>
      </c>
      <c r="G397">
        <v>3</v>
      </c>
    </row>
    <row r="398" spans="2:7" ht="15" hidden="1" customHeight="1">
      <c r="B398" s="8">
        <v>3205.4250037396623</v>
      </c>
      <c r="C398" t="s">
        <v>749</v>
      </c>
      <c r="D398" t="s">
        <v>20</v>
      </c>
      <c r="E398" t="s">
        <v>8</v>
      </c>
      <c r="F398" t="s">
        <v>18</v>
      </c>
      <c r="G398">
        <v>3.5</v>
      </c>
    </row>
    <row r="399" spans="2:7" ht="15" hidden="1" customHeight="1">
      <c r="B399" s="8">
        <v>10000</v>
      </c>
      <c r="C399" t="s">
        <v>523</v>
      </c>
      <c r="D399" t="s">
        <v>52</v>
      </c>
      <c r="E399" t="s">
        <v>8</v>
      </c>
      <c r="F399" t="s">
        <v>9</v>
      </c>
      <c r="G399">
        <v>6</v>
      </c>
    </row>
    <row r="400" spans="2:7" ht="15" hidden="1" customHeight="1">
      <c r="B400" s="8">
        <v>10684.750012465542</v>
      </c>
      <c r="C400" t="s">
        <v>52</v>
      </c>
      <c r="D400" t="s">
        <v>52</v>
      </c>
      <c r="E400" t="s">
        <v>8</v>
      </c>
      <c r="F400" t="s">
        <v>13</v>
      </c>
      <c r="G400">
        <v>9</v>
      </c>
    </row>
    <row r="401" spans="2:7" ht="15" hidden="1" customHeight="1">
      <c r="B401" s="8">
        <v>16350</v>
      </c>
      <c r="C401" t="s">
        <v>846</v>
      </c>
      <c r="D401" t="s">
        <v>52</v>
      </c>
      <c r="E401" t="s">
        <v>8</v>
      </c>
      <c r="F401" t="s">
        <v>9</v>
      </c>
      <c r="G401">
        <v>5</v>
      </c>
    </row>
    <row r="402" spans="2:7" ht="15" hidden="1" customHeight="1">
      <c r="B402" s="8">
        <v>23150.291693675339</v>
      </c>
      <c r="C402" t="s">
        <v>1048</v>
      </c>
      <c r="D402" t="s">
        <v>52</v>
      </c>
      <c r="E402" t="s">
        <v>8</v>
      </c>
      <c r="F402" t="s">
        <v>25</v>
      </c>
      <c r="G402">
        <v>3</v>
      </c>
    </row>
    <row r="403" spans="2:7" ht="15" hidden="1" customHeight="1">
      <c r="B403" s="8">
        <v>13801.135432767991</v>
      </c>
      <c r="C403" t="s">
        <v>20</v>
      </c>
      <c r="D403" t="s">
        <v>20</v>
      </c>
      <c r="E403" t="s">
        <v>8</v>
      </c>
      <c r="F403" t="s">
        <v>9</v>
      </c>
      <c r="G403">
        <v>2</v>
      </c>
    </row>
    <row r="404" spans="2:7" ht="15" hidden="1" customHeight="1">
      <c r="B404" s="8">
        <v>18698.312521814696</v>
      </c>
      <c r="C404" t="s">
        <v>1050</v>
      </c>
      <c r="D404" t="s">
        <v>52</v>
      </c>
      <c r="E404" t="s">
        <v>8</v>
      </c>
      <c r="F404" t="s">
        <v>13</v>
      </c>
      <c r="G404">
        <v>5</v>
      </c>
    </row>
    <row r="405" spans="2:7" ht="15" hidden="1" customHeight="1">
      <c r="B405" s="8">
        <v>8654.6475100970874</v>
      </c>
      <c r="C405" t="s">
        <v>1054</v>
      </c>
      <c r="D405" t="s">
        <v>52</v>
      </c>
      <c r="E405" t="s">
        <v>8</v>
      </c>
      <c r="F405" t="s">
        <v>13</v>
      </c>
      <c r="G405">
        <v>6</v>
      </c>
    </row>
    <row r="406" spans="2:7" ht="15" hidden="1" customHeight="1">
      <c r="B406" s="8">
        <v>5342.3750062327708</v>
      </c>
      <c r="C406" t="s">
        <v>1058</v>
      </c>
      <c r="D406" t="s">
        <v>20</v>
      </c>
      <c r="E406" t="s">
        <v>8</v>
      </c>
      <c r="F406" t="s">
        <v>9</v>
      </c>
      <c r="G406">
        <v>0.5</v>
      </c>
    </row>
    <row r="407" spans="2:7" ht="15" hidden="1" customHeight="1">
      <c r="B407" s="8">
        <v>2564.3400029917298</v>
      </c>
      <c r="C407" t="s">
        <v>1061</v>
      </c>
      <c r="D407" t="s">
        <v>488</v>
      </c>
      <c r="E407" t="s">
        <v>8</v>
      </c>
      <c r="F407" t="s">
        <v>9</v>
      </c>
      <c r="G407">
        <v>4</v>
      </c>
    </row>
    <row r="408" spans="2:7" ht="15" hidden="1" customHeight="1">
      <c r="B408" s="8">
        <v>3205.4250037396623</v>
      </c>
      <c r="C408" t="s">
        <v>1062</v>
      </c>
      <c r="D408" t="s">
        <v>3999</v>
      </c>
      <c r="E408" t="s">
        <v>8</v>
      </c>
      <c r="F408" t="s">
        <v>13</v>
      </c>
      <c r="G408">
        <v>8</v>
      </c>
    </row>
    <row r="409" spans="2:7" ht="15" hidden="1" customHeight="1">
      <c r="B409" s="8">
        <v>10684.750012465542</v>
      </c>
      <c r="C409" t="s">
        <v>108</v>
      </c>
      <c r="D409" t="s">
        <v>20</v>
      </c>
      <c r="E409" t="s">
        <v>8</v>
      </c>
      <c r="F409" t="s">
        <v>13</v>
      </c>
      <c r="G409">
        <v>8</v>
      </c>
    </row>
    <row r="410" spans="2:7" ht="15" hidden="1" customHeight="1">
      <c r="B410" s="8">
        <v>12465.541681209797</v>
      </c>
      <c r="C410" t="s">
        <v>1064</v>
      </c>
      <c r="D410" t="s">
        <v>52</v>
      </c>
      <c r="E410" t="s">
        <v>8</v>
      </c>
      <c r="F410" t="s">
        <v>9</v>
      </c>
      <c r="G410">
        <v>3</v>
      </c>
    </row>
    <row r="411" spans="2:7" ht="15" hidden="1" customHeight="1">
      <c r="B411" s="8">
        <v>24000</v>
      </c>
      <c r="C411" t="s">
        <v>42</v>
      </c>
      <c r="D411" t="s">
        <v>20</v>
      </c>
      <c r="E411" t="s">
        <v>8</v>
      </c>
      <c r="F411" t="s">
        <v>9</v>
      </c>
      <c r="G411">
        <v>3</v>
      </c>
    </row>
    <row r="412" spans="2:7" ht="15" hidden="1" customHeight="1">
      <c r="B412" s="8">
        <v>17807.916687442568</v>
      </c>
      <c r="C412" t="s">
        <v>1072</v>
      </c>
      <c r="D412" t="s">
        <v>52</v>
      </c>
      <c r="E412" t="s">
        <v>8</v>
      </c>
      <c r="F412" t="s">
        <v>13</v>
      </c>
      <c r="G412">
        <v>8</v>
      </c>
    </row>
    <row r="413" spans="2:7" ht="15" hidden="1" customHeight="1">
      <c r="B413" s="8">
        <v>12465.541681209797</v>
      </c>
      <c r="C413" t="s">
        <v>207</v>
      </c>
      <c r="D413" t="s">
        <v>20</v>
      </c>
      <c r="E413" t="s">
        <v>8</v>
      </c>
      <c r="F413" t="s">
        <v>13</v>
      </c>
      <c r="G413">
        <v>1</v>
      </c>
    </row>
    <row r="414" spans="2:7" ht="15" hidden="1" customHeight="1">
      <c r="B414" s="8">
        <v>24000</v>
      </c>
      <c r="C414" t="s">
        <v>1080</v>
      </c>
      <c r="D414" t="s">
        <v>52</v>
      </c>
      <c r="E414" t="s">
        <v>8</v>
      </c>
      <c r="F414" t="s">
        <v>9</v>
      </c>
      <c r="G414">
        <v>10</v>
      </c>
    </row>
    <row r="415" spans="2:7" ht="15" hidden="1" customHeight="1">
      <c r="B415" s="8">
        <v>8547.8000099724322</v>
      </c>
      <c r="C415" t="s">
        <v>52</v>
      </c>
      <c r="D415" t="s">
        <v>52</v>
      </c>
      <c r="E415" t="s">
        <v>8</v>
      </c>
      <c r="F415" t="s">
        <v>18</v>
      </c>
      <c r="G415">
        <v>2</v>
      </c>
    </row>
    <row r="416" spans="2:7" ht="15" hidden="1" customHeight="1">
      <c r="B416" s="8">
        <v>10684.750012465542</v>
      </c>
      <c r="C416" t="s">
        <v>1084</v>
      </c>
      <c r="D416" t="s">
        <v>20</v>
      </c>
      <c r="E416" t="s">
        <v>8</v>
      </c>
      <c r="F416" t="s">
        <v>9</v>
      </c>
      <c r="G416">
        <v>11</v>
      </c>
    </row>
    <row r="417" spans="2:7" ht="15" hidden="1" customHeight="1">
      <c r="B417" s="8">
        <v>10684.750012465542</v>
      </c>
      <c r="C417" t="s">
        <v>749</v>
      </c>
      <c r="D417" t="s">
        <v>20</v>
      </c>
      <c r="E417" t="s">
        <v>8</v>
      </c>
      <c r="F417" t="s">
        <v>18</v>
      </c>
      <c r="G417">
        <v>4</v>
      </c>
    </row>
    <row r="418" spans="2:7" ht="15" hidden="1" customHeight="1">
      <c r="B418" s="8">
        <v>8000</v>
      </c>
      <c r="C418" t="s">
        <v>167</v>
      </c>
      <c r="D418" t="s">
        <v>20</v>
      </c>
      <c r="E418" t="s">
        <v>8</v>
      </c>
      <c r="F418" t="s">
        <v>25</v>
      </c>
      <c r="G418">
        <v>5</v>
      </c>
    </row>
    <row r="419" spans="2:7" ht="15" hidden="1" customHeight="1">
      <c r="B419" s="8">
        <v>15000</v>
      </c>
      <c r="C419" t="s">
        <v>1103</v>
      </c>
      <c r="D419" t="s">
        <v>20</v>
      </c>
      <c r="E419" t="s">
        <v>8</v>
      </c>
      <c r="F419" t="s">
        <v>18</v>
      </c>
      <c r="G419">
        <v>2</v>
      </c>
    </row>
    <row r="420" spans="2:7" ht="15" hidden="1" customHeight="1">
      <c r="B420" s="8">
        <v>3632.815004238284</v>
      </c>
      <c r="C420" t="s">
        <v>1127</v>
      </c>
      <c r="D420" t="s">
        <v>52</v>
      </c>
      <c r="E420" t="s">
        <v>8</v>
      </c>
      <c r="F420" t="s">
        <v>9</v>
      </c>
      <c r="G420">
        <v>0</v>
      </c>
    </row>
    <row r="421" spans="2:7" ht="15" hidden="1" customHeight="1">
      <c r="B421" s="8">
        <v>21369.500024931083</v>
      </c>
      <c r="C421" t="s">
        <v>76</v>
      </c>
      <c r="D421" t="s">
        <v>356</v>
      </c>
      <c r="E421" t="s">
        <v>8</v>
      </c>
      <c r="F421" t="s">
        <v>13</v>
      </c>
      <c r="G421">
        <v>6</v>
      </c>
    </row>
    <row r="422" spans="2:7" ht="15" hidden="1" customHeight="1">
      <c r="B422" s="8">
        <v>8903.9583437212841</v>
      </c>
      <c r="C422" t="s">
        <v>207</v>
      </c>
      <c r="D422" t="s">
        <v>20</v>
      </c>
      <c r="E422" t="s">
        <v>8</v>
      </c>
      <c r="F422" t="s">
        <v>9</v>
      </c>
      <c r="G422">
        <v>7</v>
      </c>
    </row>
    <row r="423" spans="2:7" ht="15" hidden="1" customHeight="1">
      <c r="B423" s="8">
        <v>9705.3145946561999</v>
      </c>
      <c r="C423" t="s">
        <v>1022</v>
      </c>
      <c r="D423" t="s">
        <v>52</v>
      </c>
      <c r="E423" t="s">
        <v>8</v>
      </c>
      <c r="F423" t="s">
        <v>18</v>
      </c>
      <c r="G423">
        <v>6</v>
      </c>
    </row>
    <row r="424" spans="2:7" ht="15" hidden="1" customHeight="1">
      <c r="B424" s="8">
        <v>17807.916687442568</v>
      </c>
      <c r="C424" t="s">
        <v>1135</v>
      </c>
      <c r="D424" t="s">
        <v>52</v>
      </c>
      <c r="E424" t="s">
        <v>8</v>
      </c>
      <c r="F424" t="s">
        <v>13</v>
      </c>
      <c r="G424">
        <v>8</v>
      </c>
    </row>
    <row r="425" spans="2:7" ht="15" hidden="1" customHeight="1">
      <c r="B425" s="8">
        <v>3205.4250037396623</v>
      </c>
      <c r="C425" t="s">
        <v>1136</v>
      </c>
      <c r="D425" t="s">
        <v>20</v>
      </c>
      <c r="E425" t="s">
        <v>8</v>
      </c>
      <c r="F425" t="s">
        <v>9</v>
      </c>
      <c r="G425">
        <v>10</v>
      </c>
    </row>
    <row r="426" spans="2:7" ht="15" hidden="1" customHeight="1">
      <c r="B426" s="8">
        <v>12465.541681209797</v>
      </c>
      <c r="C426" t="s">
        <v>1140</v>
      </c>
      <c r="D426" t="s">
        <v>52</v>
      </c>
      <c r="E426" t="s">
        <v>8</v>
      </c>
      <c r="F426" t="s">
        <v>18</v>
      </c>
      <c r="G426">
        <v>7</v>
      </c>
    </row>
    <row r="427" spans="2:7" ht="15" hidden="1" customHeight="1">
      <c r="B427" s="8">
        <v>11575.14584683767</v>
      </c>
      <c r="C427" t="s">
        <v>1143</v>
      </c>
      <c r="D427" t="s">
        <v>52</v>
      </c>
      <c r="E427" t="s">
        <v>8</v>
      </c>
      <c r="F427" t="s">
        <v>18</v>
      </c>
      <c r="G427">
        <v>1</v>
      </c>
    </row>
    <row r="428" spans="2:7" ht="15" hidden="1" customHeight="1">
      <c r="B428" s="8">
        <v>18000</v>
      </c>
      <c r="C428" t="s">
        <v>1144</v>
      </c>
      <c r="D428" t="s">
        <v>67</v>
      </c>
      <c r="E428" t="s">
        <v>8</v>
      </c>
      <c r="F428" t="s">
        <v>13</v>
      </c>
      <c r="G428">
        <v>8</v>
      </c>
    </row>
    <row r="429" spans="2:7" ht="15" hidden="1" customHeight="1">
      <c r="B429" s="8">
        <v>6232.7708406048987</v>
      </c>
      <c r="C429" t="s">
        <v>153</v>
      </c>
      <c r="D429" t="s">
        <v>20</v>
      </c>
      <c r="E429" t="s">
        <v>8</v>
      </c>
      <c r="F429" t="s">
        <v>9</v>
      </c>
      <c r="G429">
        <v>2.5</v>
      </c>
    </row>
    <row r="430" spans="2:7" ht="15" hidden="1" customHeight="1">
      <c r="B430" s="8">
        <v>11397.066679963244</v>
      </c>
      <c r="C430" t="s">
        <v>1149</v>
      </c>
      <c r="D430" t="s">
        <v>20</v>
      </c>
      <c r="E430" t="s">
        <v>8</v>
      </c>
      <c r="F430" t="s">
        <v>13</v>
      </c>
      <c r="G430">
        <v>6</v>
      </c>
    </row>
    <row r="431" spans="2:7" ht="15" hidden="1" customHeight="1">
      <c r="B431" s="8">
        <v>15000</v>
      </c>
      <c r="C431" t="s">
        <v>1150</v>
      </c>
      <c r="D431" t="s">
        <v>52</v>
      </c>
      <c r="E431" t="s">
        <v>8</v>
      </c>
      <c r="F431" t="s">
        <v>9</v>
      </c>
      <c r="G431">
        <v>4</v>
      </c>
    </row>
    <row r="432" spans="2:7" ht="15" hidden="1" customHeight="1">
      <c r="B432" s="8">
        <v>6499.8895909165376</v>
      </c>
      <c r="C432" t="s">
        <v>1153</v>
      </c>
      <c r="D432" t="s">
        <v>20</v>
      </c>
      <c r="E432" t="s">
        <v>8</v>
      </c>
      <c r="F432" t="s">
        <v>9</v>
      </c>
      <c r="G432">
        <v>3</v>
      </c>
    </row>
    <row r="433" spans="2:7" ht="15" hidden="1" customHeight="1">
      <c r="B433" s="8">
        <v>7265</v>
      </c>
      <c r="C433" t="s">
        <v>1157</v>
      </c>
      <c r="D433" t="s">
        <v>279</v>
      </c>
      <c r="E433" t="s">
        <v>8</v>
      </c>
      <c r="F433" t="s">
        <v>9</v>
      </c>
      <c r="G433">
        <v>6</v>
      </c>
    </row>
    <row r="434" spans="2:7" ht="15" hidden="1" customHeight="1">
      <c r="B434" s="8">
        <v>8013.5625093491553</v>
      </c>
      <c r="C434" t="s">
        <v>804</v>
      </c>
      <c r="D434" t="s">
        <v>52</v>
      </c>
      <c r="E434" t="s">
        <v>8</v>
      </c>
      <c r="F434" t="s">
        <v>13</v>
      </c>
      <c r="G434">
        <v>15</v>
      </c>
    </row>
    <row r="435" spans="2:7" ht="15" hidden="1" customHeight="1">
      <c r="B435" s="8">
        <v>10150.512511842264</v>
      </c>
      <c r="C435" t="s">
        <v>1162</v>
      </c>
      <c r="D435" t="s">
        <v>20</v>
      </c>
      <c r="E435" t="s">
        <v>8</v>
      </c>
      <c r="F435" t="s">
        <v>9</v>
      </c>
      <c r="G435">
        <v>5</v>
      </c>
    </row>
    <row r="436" spans="2:7" ht="15" hidden="1" customHeight="1">
      <c r="B436" s="8">
        <v>10898.445012714852</v>
      </c>
      <c r="C436" t="s">
        <v>1164</v>
      </c>
      <c r="D436" t="s">
        <v>52</v>
      </c>
      <c r="E436" t="s">
        <v>8</v>
      </c>
      <c r="F436" t="s">
        <v>18</v>
      </c>
      <c r="G436">
        <v>13</v>
      </c>
    </row>
    <row r="437" spans="2:7" ht="15" hidden="1" customHeight="1">
      <c r="B437" s="8">
        <v>2136.9500024931081</v>
      </c>
      <c r="C437" t="s">
        <v>1166</v>
      </c>
      <c r="D437" t="s">
        <v>20</v>
      </c>
      <c r="E437" t="s">
        <v>8</v>
      </c>
      <c r="F437" t="s">
        <v>18</v>
      </c>
      <c r="G437">
        <v>3.5</v>
      </c>
    </row>
    <row r="438" spans="2:7" ht="15" hidden="1" customHeight="1">
      <c r="B438" s="8">
        <v>7123.1666749770275</v>
      </c>
      <c r="C438" t="s">
        <v>929</v>
      </c>
      <c r="D438" t="s">
        <v>52</v>
      </c>
      <c r="E438" t="s">
        <v>8</v>
      </c>
      <c r="F438" t="s">
        <v>18</v>
      </c>
      <c r="G438">
        <v>5</v>
      </c>
    </row>
    <row r="439" spans="2:7" ht="15" hidden="1" customHeight="1">
      <c r="B439" s="8">
        <v>5342.3750062327708</v>
      </c>
      <c r="C439" t="s">
        <v>1170</v>
      </c>
      <c r="D439" t="s">
        <v>310</v>
      </c>
      <c r="E439" t="s">
        <v>8</v>
      </c>
      <c r="F439" t="s">
        <v>18</v>
      </c>
      <c r="G439">
        <v>5</v>
      </c>
    </row>
    <row r="440" spans="2:7" ht="15" hidden="1" customHeight="1">
      <c r="B440" s="8">
        <v>18000</v>
      </c>
      <c r="C440" t="s">
        <v>1171</v>
      </c>
      <c r="D440" t="s">
        <v>52</v>
      </c>
      <c r="E440" t="s">
        <v>8</v>
      </c>
      <c r="F440" t="s">
        <v>18</v>
      </c>
      <c r="G440">
        <v>4.5999999999999996</v>
      </c>
    </row>
    <row r="441" spans="2:7" ht="15" hidden="1" customHeight="1">
      <c r="B441" s="8">
        <v>7479.3250087258784</v>
      </c>
      <c r="C441" t="s">
        <v>20</v>
      </c>
      <c r="D441" t="s">
        <v>20</v>
      </c>
      <c r="E441" t="s">
        <v>8</v>
      </c>
      <c r="F441" t="s">
        <v>18</v>
      </c>
      <c r="G441">
        <v>10</v>
      </c>
    </row>
    <row r="442" spans="2:7" ht="15" hidden="1" customHeight="1">
      <c r="B442" s="8">
        <v>3739.6625043629392</v>
      </c>
      <c r="C442" t="s">
        <v>801</v>
      </c>
      <c r="D442" t="s">
        <v>3999</v>
      </c>
      <c r="E442" t="s">
        <v>8</v>
      </c>
      <c r="F442" t="s">
        <v>13</v>
      </c>
      <c r="G442">
        <v>3.5</v>
      </c>
    </row>
    <row r="443" spans="2:7" ht="15" hidden="1" customHeight="1">
      <c r="B443" s="8">
        <v>28000</v>
      </c>
      <c r="C443" t="s">
        <v>1082</v>
      </c>
      <c r="D443" t="s">
        <v>3999</v>
      </c>
      <c r="E443" t="s">
        <v>8</v>
      </c>
      <c r="F443" t="s">
        <v>18</v>
      </c>
      <c r="G443">
        <v>3</v>
      </c>
    </row>
    <row r="444" spans="2:7" ht="15" hidden="1" customHeight="1">
      <c r="B444" s="8">
        <v>6000</v>
      </c>
      <c r="C444" t="s">
        <v>52</v>
      </c>
      <c r="D444" t="s">
        <v>52</v>
      </c>
      <c r="E444" t="s">
        <v>8</v>
      </c>
      <c r="F444" t="s">
        <v>9</v>
      </c>
      <c r="G444">
        <v>5</v>
      </c>
    </row>
    <row r="445" spans="2:7" ht="15" hidden="1" customHeight="1">
      <c r="B445" s="8">
        <v>17807.916687442568</v>
      </c>
      <c r="C445" t="s">
        <v>1178</v>
      </c>
      <c r="D445" t="s">
        <v>20</v>
      </c>
      <c r="E445" t="s">
        <v>8</v>
      </c>
      <c r="F445" t="s">
        <v>25</v>
      </c>
      <c r="G445">
        <v>25</v>
      </c>
    </row>
    <row r="446" spans="2:7" ht="15" hidden="1" customHeight="1">
      <c r="B446" s="8">
        <v>10684.750012465542</v>
      </c>
      <c r="C446" t="s">
        <v>207</v>
      </c>
      <c r="D446" t="s">
        <v>20</v>
      </c>
      <c r="E446" t="s">
        <v>8</v>
      </c>
      <c r="F446" t="s">
        <v>13</v>
      </c>
      <c r="G446">
        <v>12</v>
      </c>
    </row>
    <row r="447" spans="2:7" ht="15" hidden="1" customHeight="1">
      <c r="B447" s="8">
        <v>8476.5683432226633</v>
      </c>
      <c r="C447" t="s">
        <v>1181</v>
      </c>
      <c r="D447" t="s">
        <v>3999</v>
      </c>
      <c r="E447" t="s">
        <v>8</v>
      </c>
      <c r="F447" t="s">
        <v>9</v>
      </c>
      <c r="G447">
        <v>8</v>
      </c>
    </row>
    <row r="448" spans="2:7" ht="15" hidden="1" customHeight="1">
      <c r="B448" s="8">
        <v>8700</v>
      </c>
      <c r="C448" t="s">
        <v>1182</v>
      </c>
      <c r="D448" t="s">
        <v>488</v>
      </c>
      <c r="E448" t="s">
        <v>8</v>
      </c>
      <c r="F448" t="s">
        <v>18</v>
      </c>
      <c r="G448">
        <v>7</v>
      </c>
    </row>
    <row r="449" spans="2:7" ht="15" hidden="1" customHeight="1">
      <c r="B449" s="8">
        <v>3561.5833374885137</v>
      </c>
      <c r="C449" t="s">
        <v>1184</v>
      </c>
      <c r="D449" t="s">
        <v>52</v>
      </c>
      <c r="E449" t="s">
        <v>8</v>
      </c>
      <c r="F449" t="s">
        <v>13</v>
      </c>
      <c r="G449">
        <v>8</v>
      </c>
    </row>
    <row r="450" spans="2:7" ht="15" hidden="1" customHeight="1">
      <c r="B450" s="8">
        <v>3205.4250037396623</v>
      </c>
      <c r="C450" t="s">
        <v>429</v>
      </c>
      <c r="D450" t="s">
        <v>3999</v>
      </c>
      <c r="E450" t="s">
        <v>8</v>
      </c>
      <c r="F450" t="s">
        <v>13</v>
      </c>
      <c r="G450">
        <v>4</v>
      </c>
    </row>
    <row r="451" spans="2:7" ht="15" hidden="1" customHeight="1">
      <c r="B451" s="8">
        <v>4487.5950052355274</v>
      </c>
      <c r="C451" t="s">
        <v>1185</v>
      </c>
      <c r="D451" t="s">
        <v>310</v>
      </c>
      <c r="E451" t="s">
        <v>8</v>
      </c>
      <c r="F451" t="s">
        <v>25</v>
      </c>
      <c r="G451">
        <v>5</v>
      </c>
    </row>
    <row r="452" spans="2:7" ht="15" hidden="1" customHeight="1">
      <c r="B452" s="8">
        <v>12465.541681209797</v>
      </c>
      <c r="C452" t="s">
        <v>503</v>
      </c>
      <c r="D452" t="s">
        <v>20</v>
      </c>
      <c r="E452" t="s">
        <v>8</v>
      </c>
      <c r="F452" t="s">
        <v>9</v>
      </c>
      <c r="G452">
        <v>5</v>
      </c>
    </row>
    <row r="453" spans="2:7" ht="15" hidden="1" customHeight="1">
      <c r="B453" s="8">
        <v>21369.500024931083</v>
      </c>
      <c r="C453" t="s">
        <v>939</v>
      </c>
      <c r="D453" t="s">
        <v>52</v>
      </c>
      <c r="E453" t="s">
        <v>8</v>
      </c>
      <c r="F453" t="s">
        <v>18</v>
      </c>
      <c r="G453">
        <v>2</v>
      </c>
    </row>
    <row r="454" spans="2:7" ht="15" hidden="1" customHeight="1">
      <c r="B454" s="8">
        <v>12000</v>
      </c>
      <c r="C454" t="s">
        <v>83</v>
      </c>
      <c r="D454" t="s">
        <v>356</v>
      </c>
      <c r="E454" t="s">
        <v>8</v>
      </c>
      <c r="F454" t="s">
        <v>18</v>
      </c>
      <c r="G454">
        <v>8</v>
      </c>
    </row>
    <row r="455" spans="2:7" ht="15" hidden="1" customHeight="1">
      <c r="B455" s="8">
        <v>7265.630008476568</v>
      </c>
      <c r="C455" t="s">
        <v>1197</v>
      </c>
      <c r="D455" t="s">
        <v>310</v>
      </c>
      <c r="E455" t="s">
        <v>8</v>
      </c>
      <c r="F455" t="s">
        <v>13</v>
      </c>
      <c r="G455">
        <v>5</v>
      </c>
    </row>
    <row r="456" spans="2:7" ht="15" hidden="1" customHeight="1">
      <c r="B456" s="8">
        <v>9438.1958443445619</v>
      </c>
      <c r="C456" t="s">
        <v>1199</v>
      </c>
      <c r="D456" t="s">
        <v>20</v>
      </c>
      <c r="E456" t="s">
        <v>8</v>
      </c>
      <c r="F456" t="s">
        <v>18</v>
      </c>
      <c r="G456">
        <v>7</v>
      </c>
    </row>
    <row r="457" spans="2:7" ht="15" hidden="1" customHeight="1">
      <c r="B457" s="8">
        <v>3561.5833374885137</v>
      </c>
      <c r="C457" t="s">
        <v>1202</v>
      </c>
      <c r="D457" t="s">
        <v>52</v>
      </c>
      <c r="E457" t="s">
        <v>8</v>
      </c>
      <c r="F457" t="s">
        <v>18</v>
      </c>
      <c r="G457">
        <v>5</v>
      </c>
    </row>
    <row r="458" spans="2:7" ht="15" hidden="1" customHeight="1">
      <c r="B458" s="8">
        <v>3561.5833374885137</v>
      </c>
      <c r="C458" t="s">
        <v>721</v>
      </c>
      <c r="D458" t="s">
        <v>3999</v>
      </c>
      <c r="E458" t="s">
        <v>8</v>
      </c>
      <c r="F458" t="s">
        <v>9</v>
      </c>
      <c r="G458">
        <v>3</v>
      </c>
    </row>
    <row r="459" spans="2:7" ht="15" hidden="1" customHeight="1">
      <c r="B459" s="8">
        <v>5100</v>
      </c>
      <c r="C459" t="s">
        <v>721</v>
      </c>
      <c r="D459" t="s">
        <v>3999</v>
      </c>
      <c r="E459" t="s">
        <v>8</v>
      </c>
      <c r="F459" t="s">
        <v>13</v>
      </c>
      <c r="G459">
        <v>8</v>
      </c>
    </row>
    <row r="460" spans="2:7" ht="15" hidden="1" customHeight="1">
      <c r="B460" s="8">
        <v>21369.500024931083</v>
      </c>
      <c r="C460" t="s">
        <v>725</v>
      </c>
      <c r="D460" t="s">
        <v>20</v>
      </c>
      <c r="E460" t="s">
        <v>8</v>
      </c>
      <c r="F460" t="s">
        <v>9</v>
      </c>
      <c r="G460">
        <v>7</v>
      </c>
    </row>
    <row r="461" spans="2:7" ht="15" hidden="1" customHeight="1">
      <c r="B461" s="8">
        <v>5342.3750062327708</v>
      </c>
      <c r="C461" t="s">
        <v>1205</v>
      </c>
      <c r="D461" t="s">
        <v>356</v>
      </c>
      <c r="E461" t="s">
        <v>8</v>
      </c>
      <c r="F461" t="s">
        <v>18</v>
      </c>
      <c r="G461">
        <v>1</v>
      </c>
    </row>
    <row r="462" spans="2:7" ht="15" hidden="1" customHeight="1">
      <c r="B462" s="8">
        <v>50000</v>
      </c>
      <c r="C462" t="s">
        <v>593</v>
      </c>
      <c r="D462" t="s">
        <v>4001</v>
      </c>
      <c r="E462" t="s">
        <v>8</v>
      </c>
      <c r="F462" t="s">
        <v>25</v>
      </c>
      <c r="G462">
        <v>26</v>
      </c>
    </row>
    <row r="463" spans="2:7" ht="15" hidden="1" customHeight="1">
      <c r="B463" s="8">
        <v>28492.66669990811</v>
      </c>
      <c r="C463" t="s">
        <v>1207</v>
      </c>
      <c r="D463" t="s">
        <v>52</v>
      </c>
      <c r="E463" t="s">
        <v>8</v>
      </c>
      <c r="F463" t="s">
        <v>13</v>
      </c>
      <c r="G463">
        <v>9</v>
      </c>
    </row>
    <row r="464" spans="2:7" ht="15" hidden="1" customHeight="1">
      <c r="B464" s="8">
        <v>7000</v>
      </c>
      <c r="C464" t="s">
        <v>721</v>
      </c>
      <c r="D464" t="s">
        <v>3999</v>
      </c>
      <c r="E464" t="s">
        <v>8</v>
      </c>
      <c r="F464" t="s">
        <v>13</v>
      </c>
      <c r="G464">
        <v>5</v>
      </c>
    </row>
    <row r="465" spans="2:7" ht="15" hidden="1" customHeight="1">
      <c r="B465" s="8">
        <v>7799.8675090998449</v>
      </c>
      <c r="C465" t="s">
        <v>1210</v>
      </c>
      <c r="D465" t="s">
        <v>20</v>
      </c>
      <c r="E465" t="s">
        <v>8</v>
      </c>
      <c r="F465" t="s">
        <v>25</v>
      </c>
      <c r="G465">
        <v>10</v>
      </c>
    </row>
    <row r="466" spans="2:7" ht="15" hidden="1" customHeight="1">
      <c r="B466" s="8">
        <v>6720</v>
      </c>
      <c r="C466" t="s">
        <v>721</v>
      </c>
      <c r="D466" t="s">
        <v>3999</v>
      </c>
      <c r="E466" t="s">
        <v>8</v>
      </c>
      <c r="F466" t="s">
        <v>9</v>
      </c>
      <c r="G466">
        <v>6</v>
      </c>
    </row>
    <row r="467" spans="2:7" ht="15" hidden="1" customHeight="1">
      <c r="B467" s="8">
        <v>4451.9791718606421</v>
      </c>
      <c r="C467" t="s">
        <v>1214</v>
      </c>
      <c r="D467" t="s">
        <v>3999</v>
      </c>
      <c r="E467" t="s">
        <v>8</v>
      </c>
      <c r="F467" t="s">
        <v>13</v>
      </c>
      <c r="G467">
        <v>3.5</v>
      </c>
    </row>
    <row r="468" spans="2:7" ht="15" hidden="1" customHeight="1">
      <c r="B468" s="8">
        <v>7200</v>
      </c>
      <c r="C468" t="s">
        <v>1215</v>
      </c>
      <c r="D468" t="s">
        <v>20</v>
      </c>
      <c r="E468" t="s">
        <v>8</v>
      </c>
      <c r="F468" t="s">
        <v>13</v>
      </c>
      <c r="G468">
        <v>10</v>
      </c>
    </row>
    <row r="469" spans="2:7" ht="15" hidden="1" customHeight="1">
      <c r="B469" s="8">
        <v>44519.791718606422</v>
      </c>
      <c r="C469" t="s">
        <v>1217</v>
      </c>
      <c r="D469" t="s">
        <v>4001</v>
      </c>
      <c r="E469" t="s">
        <v>8</v>
      </c>
      <c r="F469" t="s">
        <v>9</v>
      </c>
      <c r="G469">
        <v>9</v>
      </c>
    </row>
    <row r="470" spans="2:7" ht="15" hidden="1" customHeight="1">
      <c r="B470" s="8">
        <v>2493.1083362419595</v>
      </c>
      <c r="C470" t="s">
        <v>310</v>
      </c>
      <c r="D470" t="s">
        <v>310</v>
      </c>
      <c r="E470" t="s">
        <v>8</v>
      </c>
      <c r="F470" t="s">
        <v>9</v>
      </c>
      <c r="G470">
        <v>4</v>
      </c>
    </row>
    <row r="471" spans="2:7" ht="15" hidden="1" customHeight="1">
      <c r="B471" s="8">
        <v>21369.500024931083</v>
      </c>
      <c r="C471" t="s">
        <v>1219</v>
      </c>
      <c r="D471" t="s">
        <v>488</v>
      </c>
      <c r="E471" t="s">
        <v>8</v>
      </c>
      <c r="F471" t="s">
        <v>9</v>
      </c>
      <c r="G471">
        <v>8</v>
      </c>
    </row>
    <row r="472" spans="2:7" ht="15" hidden="1" customHeight="1">
      <c r="B472" s="8">
        <v>50000</v>
      </c>
      <c r="C472" t="s">
        <v>1224</v>
      </c>
      <c r="D472" t="s">
        <v>52</v>
      </c>
      <c r="E472" t="s">
        <v>8</v>
      </c>
      <c r="F472" t="s">
        <v>18</v>
      </c>
      <c r="G472">
        <v>30</v>
      </c>
    </row>
    <row r="473" spans="2:7" ht="15" hidden="1" customHeight="1">
      <c r="B473" s="8">
        <v>4273.9000049862161</v>
      </c>
      <c r="C473" t="s">
        <v>749</v>
      </c>
      <c r="D473" t="s">
        <v>20</v>
      </c>
      <c r="E473" t="s">
        <v>8</v>
      </c>
      <c r="F473" t="s">
        <v>18</v>
      </c>
      <c r="G473">
        <v>3</v>
      </c>
    </row>
    <row r="474" spans="2:7" ht="15" hidden="1" customHeight="1">
      <c r="B474" s="8">
        <v>4451.9791718606421</v>
      </c>
      <c r="C474" t="s">
        <v>721</v>
      </c>
      <c r="D474" t="s">
        <v>3999</v>
      </c>
      <c r="E474" t="s">
        <v>8</v>
      </c>
      <c r="F474" t="s">
        <v>18</v>
      </c>
      <c r="G474">
        <v>3</v>
      </c>
    </row>
    <row r="475" spans="2:7" ht="15" hidden="1" customHeight="1">
      <c r="B475" s="8">
        <v>10684.750012465542</v>
      </c>
      <c r="C475" t="s">
        <v>1226</v>
      </c>
      <c r="D475" t="s">
        <v>20</v>
      </c>
      <c r="E475" t="s">
        <v>8</v>
      </c>
      <c r="F475" t="s">
        <v>9</v>
      </c>
      <c r="G475">
        <v>10</v>
      </c>
    </row>
    <row r="476" spans="2:7" ht="15" hidden="1" customHeight="1">
      <c r="B476" s="8">
        <v>7960</v>
      </c>
      <c r="C476" t="s">
        <v>786</v>
      </c>
      <c r="D476" t="s">
        <v>52</v>
      </c>
      <c r="E476" t="s">
        <v>8</v>
      </c>
      <c r="F476" t="s">
        <v>9</v>
      </c>
      <c r="G476">
        <v>7</v>
      </c>
    </row>
    <row r="477" spans="2:7" ht="15" hidden="1" customHeight="1">
      <c r="B477" s="8">
        <v>8903.9583437212841</v>
      </c>
      <c r="C477" t="s">
        <v>749</v>
      </c>
      <c r="D477" t="s">
        <v>20</v>
      </c>
      <c r="E477" t="s">
        <v>8</v>
      </c>
      <c r="F477" t="s">
        <v>18</v>
      </c>
      <c r="G477">
        <v>23</v>
      </c>
    </row>
    <row r="478" spans="2:7" ht="15" hidden="1" customHeight="1">
      <c r="B478" s="8">
        <v>4273.9000049862161</v>
      </c>
      <c r="C478" t="s">
        <v>310</v>
      </c>
      <c r="D478" t="s">
        <v>310</v>
      </c>
      <c r="E478" t="s">
        <v>8</v>
      </c>
      <c r="F478" t="s">
        <v>13</v>
      </c>
      <c r="G478">
        <v>20</v>
      </c>
    </row>
    <row r="479" spans="2:7" ht="15" hidden="1" customHeight="1">
      <c r="B479" s="8">
        <v>21369.500024931083</v>
      </c>
      <c r="C479" t="s">
        <v>1240</v>
      </c>
      <c r="D479" t="s">
        <v>52</v>
      </c>
      <c r="E479" t="s">
        <v>8</v>
      </c>
      <c r="F479" t="s">
        <v>18</v>
      </c>
      <c r="G479">
        <v>5</v>
      </c>
    </row>
    <row r="480" spans="2:7" ht="15" hidden="1" customHeight="1">
      <c r="B480" s="8">
        <v>3205.4250037396623</v>
      </c>
      <c r="C480" t="s">
        <v>1243</v>
      </c>
      <c r="D480" t="s">
        <v>20</v>
      </c>
      <c r="E480" t="s">
        <v>8</v>
      </c>
      <c r="F480" t="s">
        <v>13</v>
      </c>
      <c r="G480">
        <v>3</v>
      </c>
    </row>
    <row r="481" spans="2:7" ht="15" hidden="1" customHeight="1">
      <c r="B481" s="8">
        <v>10684.750012465542</v>
      </c>
      <c r="C481" t="s">
        <v>1245</v>
      </c>
      <c r="D481" t="s">
        <v>310</v>
      </c>
      <c r="E481" t="s">
        <v>8</v>
      </c>
      <c r="F481" t="s">
        <v>18</v>
      </c>
      <c r="G481">
        <v>8</v>
      </c>
    </row>
    <row r="482" spans="2:7" ht="15" hidden="1" customHeight="1">
      <c r="B482" s="8">
        <v>5342.3750062327708</v>
      </c>
      <c r="C482" t="s">
        <v>20</v>
      </c>
      <c r="D482" t="s">
        <v>20</v>
      </c>
      <c r="E482" t="s">
        <v>8</v>
      </c>
      <c r="F482" t="s">
        <v>9</v>
      </c>
      <c r="G482">
        <v>5</v>
      </c>
    </row>
    <row r="483" spans="2:7" ht="15" hidden="1" customHeight="1">
      <c r="B483" s="8">
        <v>60000</v>
      </c>
      <c r="C483" t="s">
        <v>635</v>
      </c>
      <c r="D483" t="s">
        <v>52</v>
      </c>
      <c r="E483" t="s">
        <v>8</v>
      </c>
      <c r="F483" t="s">
        <v>13</v>
      </c>
      <c r="G483">
        <v>14</v>
      </c>
    </row>
    <row r="484" spans="2:7" ht="15" hidden="1" customHeight="1">
      <c r="B484" s="8">
        <v>4487.5950052355274</v>
      </c>
      <c r="C484" t="s">
        <v>1257</v>
      </c>
      <c r="D484" t="s">
        <v>52</v>
      </c>
      <c r="E484" t="s">
        <v>8</v>
      </c>
      <c r="F484" t="s">
        <v>25</v>
      </c>
      <c r="G484">
        <v>16</v>
      </c>
    </row>
    <row r="485" spans="2:7" ht="15" hidden="1" customHeight="1">
      <c r="B485" s="8">
        <v>4314.929445034084</v>
      </c>
      <c r="C485" t="s">
        <v>932</v>
      </c>
      <c r="D485" t="s">
        <v>310</v>
      </c>
      <c r="E485" t="s">
        <v>8</v>
      </c>
      <c r="F485" t="s">
        <v>9</v>
      </c>
      <c r="G485">
        <v>7</v>
      </c>
    </row>
    <row r="486" spans="2:7" ht="15" hidden="1" customHeight="1">
      <c r="B486" s="8">
        <v>3739.6625043629392</v>
      </c>
      <c r="C486" t="s">
        <v>1258</v>
      </c>
      <c r="D486" t="s">
        <v>20</v>
      </c>
      <c r="E486" t="s">
        <v>8</v>
      </c>
      <c r="F486" t="s">
        <v>13</v>
      </c>
      <c r="G486">
        <v>1</v>
      </c>
    </row>
    <row r="487" spans="2:7" ht="15" hidden="1" customHeight="1">
      <c r="B487" s="8">
        <v>16027.125018698311</v>
      </c>
      <c r="C487" t="s">
        <v>1264</v>
      </c>
      <c r="D487" t="s">
        <v>52</v>
      </c>
      <c r="E487" t="s">
        <v>8</v>
      </c>
      <c r="F487" t="s">
        <v>9</v>
      </c>
      <c r="G487">
        <v>22</v>
      </c>
    </row>
    <row r="488" spans="2:7" ht="15" hidden="1" customHeight="1">
      <c r="B488" s="8">
        <v>7123.1666749770275</v>
      </c>
      <c r="C488" t="s">
        <v>1265</v>
      </c>
      <c r="D488" t="s">
        <v>3999</v>
      </c>
      <c r="E488" t="s">
        <v>8</v>
      </c>
      <c r="F488" t="s">
        <v>9</v>
      </c>
      <c r="G488">
        <v>9</v>
      </c>
    </row>
    <row r="489" spans="2:7" ht="15" hidden="1" customHeight="1">
      <c r="B489" s="8">
        <v>2675.675098121621</v>
      </c>
      <c r="C489" t="s">
        <v>1266</v>
      </c>
      <c r="D489" t="s">
        <v>52</v>
      </c>
      <c r="E489" t="s">
        <v>8</v>
      </c>
      <c r="F489" t="s">
        <v>18</v>
      </c>
      <c r="G489">
        <v>5</v>
      </c>
    </row>
    <row r="490" spans="2:7" ht="15" hidden="1" customHeight="1">
      <c r="B490" s="8">
        <v>42739.000049862167</v>
      </c>
      <c r="C490" t="s">
        <v>1271</v>
      </c>
      <c r="D490" t="s">
        <v>52</v>
      </c>
      <c r="E490" t="s">
        <v>8</v>
      </c>
      <c r="F490" t="s">
        <v>13</v>
      </c>
      <c r="G490">
        <v>10</v>
      </c>
    </row>
    <row r="491" spans="2:7" ht="15" hidden="1" customHeight="1">
      <c r="B491" s="8">
        <v>7123.1666749770275</v>
      </c>
      <c r="C491" t="s">
        <v>1274</v>
      </c>
      <c r="D491" t="s">
        <v>279</v>
      </c>
      <c r="E491" t="s">
        <v>8</v>
      </c>
      <c r="F491" t="s">
        <v>25</v>
      </c>
      <c r="G491">
        <v>2</v>
      </c>
    </row>
    <row r="492" spans="2:7" ht="15" hidden="1" customHeight="1">
      <c r="B492" s="8">
        <v>10000</v>
      </c>
      <c r="C492" t="s">
        <v>647</v>
      </c>
      <c r="D492" t="s">
        <v>20</v>
      </c>
      <c r="E492" t="s">
        <v>8</v>
      </c>
      <c r="F492" t="s">
        <v>18</v>
      </c>
      <c r="G492">
        <v>5</v>
      </c>
    </row>
    <row r="493" spans="2:7" ht="15" hidden="1" customHeight="1">
      <c r="B493" s="8">
        <v>3561.5833374885137</v>
      </c>
      <c r="C493" t="s">
        <v>1276</v>
      </c>
      <c r="D493" t="s">
        <v>3999</v>
      </c>
      <c r="E493" t="s">
        <v>8</v>
      </c>
      <c r="F493" t="s">
        <v>13</v>
      </c>
      <c r="G493">
        <v>5</v>
      </c>
    </row>
    <row r="494" spans="2:7" ht="15" hidden="1" customHeight="1">
      <c r="B494" s="8">
        <v>40000</v>
      </c>
      <c r="C494" t="s">
        <v>279</v>
      </c>
      <c r="D494" t="s">
        <v>279</v>
      </c>
      <c r="E494" t="s">
        <v>8</v>
      </c>
      <c r="F494" t="s">
        <v>18</v>
      </c>
      <c r="G494">
        <v>2</v>
      </c>
    </row>
    <row r="495" spans="2:7" ht="15" hidden="1" customHeight="1">
      <c r="B495" s="8">
        <v>15190.15293438851</v>
      </c>
      <c r="C495" t="s">
        <v>1280</v>
      </c>
      <c r="D495" t="s">
        <v>20</v>
      </c>
      <c r="E495" t="s">
        <v>8</v>
      </c>
      <c r="F495" t="s">
        <v>18</v>
      </c>
      <c r="G495">
        <v>6</v>
      </c>
    </row>
    <row r="496" spans="2:7" ht="15" hidden="1" customHeight="1">
      <c r="B496" s="8">
        <v>12608.005014709339</v>
      </c>
      <c r="C496" t="s">
        <v>1295</v>
      </c>
      <c r="D496" t="s">
        <v>52</v>
      </c>
      <c r="E496" t="s">
        <v>8</v>
      </c>
      <c r="F496" t="s">
        <v>9</v>
      </c>
      <c r="G496">
        <v>5</v>
      </c>
    </row>
    <row r="497" spans="2:7" ht="15" hidden="1" customHeight="1">
      <c r="B497" s="8">
        <v>6000</v>
      </c>
      <c r="C497" t="s">
        <v>1298</v>
      </c>
      <c r="D497" t="s">
        <v>52</v>
      </c>
      <c r="E497" t="s">
        <v>8</v>
      </c>
      <c r="F497" t="s">
        <v>9</v>
      </c>
      <c r="G497">
        <v>6</v>
      </c>
    </row>
    <row r="498" spans="2:7" ht="15" hidden="1" customHeight="1">
      <c r="B498" s="8">
        <v>8903.9583437212841</v>
      </c>
      <c r="C498" t="s">
        <v>938</v>
      </c>
      <c r="D498" t="s">
        <v>52</v>
      </c>
      <c r="E498" t="s">
        <v>8</v>
      </c>
      <c r="F498" t="s">
        <v>25</v>
      </c>
      <c r="G498">
        <v>25</v>
      </c>
    </row>
    <row r="499" spans="2:7" ht="15" hidden="1" customHeight="1">
      <c r="B499" s="8">
        <v>8600</v>
      </c>
      <c r="C499" t="s">
        <v>1302</v>
      </c>
      <c r="D499" t="s">
        <v>20</v>
      </c>
      <c r="E499" t="s">
        <v>8</v>
      </c>
      <c r="F499" t="s">
        <v>9</v>
      </c>
      <c r="G499">
        <v>2</v>
      </c>
    </row>
    <row r="500" spans="2:7" ht="15" hidden="1" customHeight="1">
      <c r="B500" s="8">
        <v>8903.9583437212841</v>
      </c>
      <c r="C500" t="s">
        <v>207</v>
      </c>
      <c r="D500" t="s">
        <v>20</v>
      </c>
      <c r="E500" t="s">
        <v>8</v>
      </c>
      <c r="F500" t="s">
        <v>9</v>
      </c>
      <c r="G500">
        <v>0.8</v>
      </c>
    </row>
    <row r="501" spans="2:7" ht="15" hidden="1" customHeight="1">
      <c r="B501" s="8">
        <v>3561.5833374885137</v>
      </c>
      <c r="C501" t="s">
        <v>616</v>
      </c>
      <c r="D501" t="s">
        <v>20</v>
      </c>
      <c r="E501" t="s">
        <v>8</v>
      </c>
      <c r="F501" t="s">
        <v>25</v>
      </c>
      <c r="G501">
        <v>6</v>
      </c>
    </row>
    <row r="502" spans="2:7" ht="15" hidden="1" customHeight="1">
      <c r="B502" s="8">
        <v>8013.5625093491553</v>
      </c>
      <c r="C502" t="s">
        <v>629</v>
      </c>
      <c r="D502" t="s">
        <v>52</v>
      </c>
      <c r="E502" t="s">
        <v>8</v>
      </c>
      <c r="F502" t="s">
        <v>9</v>
      </c>
      <c r="G502">
        <v>21</v>
      </c>
    </row>
    <row r="503" spans="2:7" ht="15" hidden="1" customHeight="1">
      <c r="B503" s="8">
        <v>6232.7708406048987</v>
      </c>
      <c r="C503" t="s">
        <v>1327</v>
      </c>
      <c r="D503" t="s">
        <v>310</v>
      </c>
      <c r="E503" t="s">
        <v>8</v>
      </c>
      <c r="F503" t="s">
        <v>18</v>
      </c>
      <c r="G503">
        <v>1.5</v>
      </c>
    </row>
    <row r="504" spans="2:7" ht="15" hidden="1" customHeight="1">
      <c r="B504" s="8">
        <v>7200</v>
      </c>
      <c r="C504" t="s">
        <v>1339</v>
      </c>
      <c r="D504" t="s">
        <v>3999</v>
      </c>
      <c r="E504" t="s">
        <v>8</v>
      </c>
      <c r="F504" t="s">
        <v>9</v>
      </c>
      <c r="G504">
        <v>7</v>
      </c>
    </row>
    <row r="505" spans="2:7" ht="15" hidden="1" customHeight="1">
      <c r="B505" s="8">
        <v>9616.275011218986</v>
      </c>
      <c r="C505" t="s">
        <v>1341</v>
      </c>
      <c r="D505" t="s">
        <v>20</v>
      </c>
      <c r="E505" t="s">
        <v>8</v>
      </c>
      <c r="F505" t="s">
        <v>9</v>
      </c>
      <c r="G505">
        <v>7.9</v>
      </c>
    </row>
    <row r="506" spans="2:7" ht="15" hidden="1" customHeight="1">
      <c r="B506" s="8">
        <v>8547.8000099724322</v>
      </c>
      <c r="C506" t="s">
        <v>1352</v>
      </c>
      <c r="D506" t="s">
        <v>356</v>
      </c>
      <c r="E506" t="s">
        <v>8</v>
      </c>
      <c r="F506" t="s">
        <v>13</v>
      </c>
      <c r="G506">
        <v>15</v>
      </c>
    </row>
    <row r="507" spans="2:7" ht="15" hidden="1" customHeight="1">
      <c r="B507" s="8">
        <v>19588.708356186824</v>
      </c>
      <c r="C507" t="s">
        <v>1353</v>
      </c>
      <c r="D507" t="s">
        <v>356</v>
      </c>
      <c r="E507" t="s">
        <v>8</v>
      </c>
      <c r="F507" t="s">
        <v>13</v>
      </c>
      <c r="G507">
        <v>13</v>
      </c>
    </row>
    <row r="508" spans="2:7" ht="15" hidden="1" customHeight="1">
      <c r="B508" s="8">
        <v>4451.9791718606421</v>
      </c>
      <c r="C508" t="s">
        <v>1355</v>
      </c>
      <c r="D508" t="s">
        <v>52</v>
      </c>
      <c r="E508" t="s">
        <v>8</v>
      </c>
      <c r="F508" t="s">
        <v>9</v>
      </c>
      <c r="G508">
        <v>1</v>
      </c>
    </row>
    <row r="509" spans="2:7" ht="15" hidden="1" customHeight="1">
      <c r="B509" s="8">
        <v>16027.125018698311</v>
      </c>
      <c r="C509" t="s">
        <v>1359</v>
      </c>
      <c r="D509" t="s">
        <v>52</v>
      </c>
      <c r="E509" t="s">
        <v>8</v>
      </c>
      <c r="F509" t="s">
        <v>25</v>
      </c>
      <c r="G509">
        <v>13</v>
      </c>
    </row>
    <row r="510" spans="2:7" ht="15" hidden="1" customHeight="1">
      <c r="B510" s="8">
        <v>4800</v>
      </c>
      <c r="C510" t="s">
        <v>14</v>
      </c>
      <c r="D510" t="s">
        <v>20</v>
      </c>
      <c r="E510" t="s">
        <v>8</v>
      </c>
      <c r="F510" t="s">
        <v>9</v>
      </c>
      <c r="G510">
        <v>5</v>
      </c>
    </row>
    <row r="511" spans="2:7" ht="15" hidden="1" customHeight="1">
      <c r="B511" s="8">
        <v>8903.9583437212841</v>
      </c>
      <c r="C511" t="s">
        <v>356</v>
      </c>
      <c r="D511" t="s">
        <v>356</v>
      </c>
      <c r="E511" t="s">
        <v>8</v>
      </c>
      <c r="F511" t="s">
        <v>18</v>
      </c>
      <c r="G511">
        <v>3</v>
      </c>
    </row>
    <row r="512" spans="2:7" ht="15" hidden="1" customHeight="1">
      <c r="B512" s="8">
        <v>46300.583387350678</v>
      </c>
      <c r="C512" t="s">
        <v>1365</v>
      </c>
      <c r="D512" t="s">
        <v>52</v>
      </c>
      <c r="E512" t="s">
        <v>8</v>
      </c>
      <c r="F512" t="s">
        <v>9</v>
      </c>
      <c r="G512">
        <v>4</v>
      </c>
    </row>
    <row r="513" spans="2:7" ht="15" hidden="1" customHeight="1">
      <c r="B513" s="8">
        <v>13355.937515581925</v>
      </c>
      <c r="C513" t="s">
        <v>1022</v>
      </c>
      <c r="D513" t="s">
        <v>52</v>
      </c>
      <c r="E513" t="s">
        <v>8</v>
      </c>
      <c r="F513" t="s">
        <v>18</v>
      </c>
      <c r="G513">
        <v>3</v>
      </c>
    </row>
    <row r="514" spans="2:7" ht="15" hidden="1" customHeight="1">
      <c r="B514" s="8">
        <v>8013.5625093491553</v>
      </c>
      <c r="C514" t="s">
        <v>1373</v>
      </c>
      <c r="D514" t="s">
        <v>52</v>
      </c>
      <c r="E514" t="s">
        <v>8</v>
      </c>
      <c r="F514" t="s">
        <v>13</v>
      </c>
      <c r="G514">
        <v>2</v>
      </c>
    </row>
    <row r="515" spans="2:7" ht="15" hidden="1" customHeight="1">
      <c r="B515" s="8">
        <v>17807.916687442568</v>
      </c>
      <c r="C515" t="s">
        <v>1020</v>
      </c>
      <c r="D515" t="s">
        <v>52</v>
      </c>
      <c r="E515" t="s">
        <v>8</v>
      </c>
      <c r="F515" t="s">
        <v>9</v>
      </c>
      <c r="G515">
        <v>8.5</v>
      </c>
    </row>
    <row r="516" spans="2:7" ht="15" hidden="1" customHeight="1">
      <c r="B516" s="8">
        <v>12465.541681209797</v>
      </c>
      <c r="C516" t="s">
        <v>1375</v>
      </c>
      <c r="D516" t="s">
        <v>3999</v>
      </c>
      <c r="E516" t="s">
        <v>8</v>
      </c>
      <c r="F516" t="s">
        <v>9</v>
      </c>
      <c r="G516">
        <v>6</v>
      </c>
    </row>
    <row r="517" spans="2:7" ht="15" hidden="1" customHeight="1">
      <c r="B517" s="8">
        <v>9000</v>
      </c>
      <c r="C517" t="s">
        <v>1378</v>
      </c>
      <c r="D517" t="s">
        <v>52</v>
      </c>
      <c r="E517" t="s">
        <v>8</v>
      </c>
      <c r="F517" t="s">
        <v>9</v>
      </c>
      <c r="G517">
        <v>1</v>
      </c>
    </row>
    <row r="518" spans="2:7" ht="15" hidden="1" customHeight="1">
      <c r="B518" s="8">
        <v>5342.3750062327708</v>
      </c>
      <c r="C518" t="s">
        <v>1068</v>
      </c>
      <c r="D518" t="s">
        <v>20</v>
      </c>
      <c r="E518" t="s">
        <v>8</v>
      </c>
      <c r="F518" t="s">
        <v>9</v>
      </c>
      <c r="G518">
        <v>6</v>
      </c>
    </row>
    <row r="519" spans="2:7" ht="15" hidden="1" customHeight="1">
      <c r="B519" s="8">
        <v>7123.1666749770275</v>
      </c>
      <c r="C519" t="s">
        <v>1384</v>
      </c>
      <c r="D519" t="s">
        <v>52</v>
      </c>
      <c r="E519" t="s">
        <v>8</v>
      </c>
      <c r="F519" t="s">
        <v>9</v>
      </c>
      <c r="G519">
        <v>1</v>
      </c>
    </row>
    <row r="520" spans="2:7" ht="15" hidden="1" customHeight="1">
      <c r="B520" s="8">
        <v>30000</v>
      </c>
      <c r="C520" t="s">
        <v>1423</v>
      </c>
      <c r="D520" t="s">
        <v>52</v>
      </c>
      <c r="E520" t="s">
        <v>8</v>
      </c>
      <c r="F520" t="s">
        <v>18</v>
      </c>
      <c r="G520">
        <v>3</v>
      </c>
    </row>
    <row r="521" spans="2:7" ht="15" hidden="1" customHeight="1">
      <c r="B521" s="8">
        <v>8903.9583437212841</v>
      </c>
      <c r="C521" t="s">
        <v>1427</v>
      </c>
      <c r="D521" t="s">
        <v>52</v>
      </c>
      <c r="E521" t="s">
        <v>8</v>
      </c>
      <c r="F521" t="s">
        <v>18</v>
      </c>
      <c r="G521">
        <v>29</v>
      </c>
    </row>
    <row r="522" spans="2:7" ht="15" hidden="1" customHeight="1">
      <c r="B522" s="8">
        <v>11800</v>
      </c>
      <c r="C522" t="s">
        <v>1430</v>
      </c>
      <c r="D522" t="s">
        <v>20</v>
      </c>
      <c r="E522" t="s">
        <v>8</v>
      </c>
      <c r="F522" t="s">
        <v>9</v>
      </c>
      <c r="G522">
        <v>10</v>
      </c>
    </row>
    <row r="523" spans="2:7" ht="15" hidden="1" customHeight="1">
      <c r="B523" s="8">
        <v>6410.8500074793246</v>
      </c>
      <c r="C523" t="s">
        <v>1432</v>
      </c>
      <c r="D523" t="s">
        <v>52</v>
      </c>
      <c r="E523" t="s">
        <v>8</v>
      </c>
      <c r="F523" t="s">
        <v>13</v>
      </c>
      <c r="G523">
        <v>6</v>
      </c>
    </row>
    <row r="524" spans="2:7" ht="15" hidden="1" customHeight="1">
      <c r="B524" s="8">
        <v>17807.916687442568</v>
      </c>
      <c r="C524" t="s">
        <v>52</v>
      </c>
      <c r="D524" t="s">
        <v>52</v>
      </c>
      <c r="E524" t="s">
        <v>8</v>
      </c>
      <c r="F524" t="s">
        <v>18</v>
      </c>
      <c r="G524">
        <v>10</v>
      </c>
    </row>
    <row r="525" spans="2:7" ht="15" hidden="1" customHeight="1">
      <c r="B525" s="8">
        <v>16027.125018698311</v>
      </c>
      <c r="C525" t="s">
        <v>1437</v>
      </c>
      <c r="D525" t="s">
        <v>488</v>
      </c>
      <c r="E525" t="s">
        <v>8</v>
      </c>
      <c r="F525" t="s">
        <v>13</v>
      </c>
      <c r="G525">
        <v>8</v>
      </c>
    </row>
    <row r="526" spans="2:7" ht="15" hidden="1" customHeight="1">
      <c r="B526" s="8">
        <v>18000</v>
      </c>
      <c r="C526" t="s">
        <v>52</v>
      </c>
      <c r="D526" t="s">
        <v>52</v>
      </c>
      <c r="E526" t="s">
        <v>8</v>
      </c>
      <c r="F526" t="s">
        <v>9</v>
      </c>
      <c r="G526">
        <v>12</v>
      </c>
    </row>
    <row r="527" spans="2:7" ht="15" hidden="1" customHeight="1">
      <c r="B527" s="8">
        <v>5342.3750062327708</v>
      </c>
      <c r="C527" t="s">
        <v>1441</v>
      </c>
      <c r="D527" t="s">
        <v>3999</v>
      </c>
      <c r="E527" t="s">
        <v>8</v>
      </c>
      <c r="F527" t="s">
        <v>18</v>
      </c>
      <c r="G527">
        <v>5</v>
      </c>
    </row>
    <row r="528" spans="2:7" ht="15" hidden="1" customHeight="1">
      <c r="B528" s="8">
        <v>7123.1666749770275</v>
      </c>
      <c r="C528" t="s">
        <v>767</v>
      </c>
      <c r="D528" t="s">
        <v>52</v>
      </c>
      <c r="E528" t="s">
        <v>8</v>
      </c>
      <c r="F528" t="s">
        <v>13</v>
      </c>
      <c r="G528">
        <v>3</v>
      </c>
    </row>
    <row r="529" spans="2:7" ht="15" hidden="1" customHeight="1">
      <c r="B529" s="8">
        <v>14000</v>
      </c>
      <c r="C529" t="s">
        <v>1446</v>
      </c>
      <c r="D529" t="s">
        <v>20</v>
      </c>
      <c r="E529" t="s">
        <v>8</v>
      </c>
      <c r="F529" t="s">
        <v>9</v>
      </c>
      <c r="G529">
        <v>12</v>
      </c>
    </row>
    <row r="530" spans="2:7" ht="15" hidden="1" customHeight="1">
      <c r="B530" s="8">
        <v>8000</v>
      </c>
      <c r="C530" t="s">
        <v>153</v>
      </c>
      <c r="D530" t="s">
        <v>20</v>
      </c>
      <c r="E530" t="s">
        <v>8</v>
      </c>
      <c r="F530" t="s">
        <v>13</v>
      </c>
      <c r="G530">
        <v>4</v>
      </c>
    </row>
    <row r="531" spans="2:7" ht="15" hidden="1" customHeight="1">
      <c r="B531" s="8">
        <v>10684.750012465542</v>
      </c>
      <c r="C531" t="s">
        <v>1452</v>
      </c>
      <c r="D531" t="s">
        <v>52</v>
      </c>
      <c r="E531" t="s">
        <v>8</v>
      </c>
      <c r="F531" t="s">
        <v>18</v>
      </c>
      <c r="G531">
        <v>2</v>
      </c>
    </row>
    <row r="532" spans="2:7" ht="15" hidden="1" customHeight="1">
      <c r="B532" s="8">
        <v>6232.7708406048987</v>
      </c>
      <c r="C532" t="s">
        <v>1454</v>
      </c>
      <c r="D532" t="s">
        <v>20</v>
      </c>
      <c r="E532" t="s">
        <v>8</v>
      </c>
      <c r="F532" t="s">
        <v>9</v>
      </c>
      <c r="G532">
        <v>1.5</v>
      </c>
    </row>
    <row r="533" spans="2:7" ht="15" hidden="1" customHeight="1">
      <c r="B533" s="8">
        <v>26711.875031163851</v>
      </c>
      <c r="C533" t="s">
        <v>20</v>
      </c>
      <c r="D533" t="s">
        <v>20</v>
      </c>
      <c r="E533" t="s">
        <v>8</v>
      </c>
      <c r="F533" t="s">
        <v>9</v>
      </c>
      <c r="G533">
        <v>7</v>
      </c>
    </row>
    <row r="534" spans="2:7" ht="15" hidden="1" customHeight="1">
      <c r="B534" s="8">
        <v>10239.552095279476</v>
      </c>
      <c r="C534" t="s">
        <v>1463</v>
      </c>
      <c r="D534" t="s">
        <v>52</v>
      </c>
      <c r="E534" t="s">
        <v>8</v>
      </c>
      <c r="F534" t="s">
        <v>18</v>
      </c>
      <c r="G534">
        <v>5</v>
      </c>
    </row>
    <row r="535" spans="2:7" ht="15" hidden="1" customHeight="1">
      <c r="B535" s="8">
        <v>8903.9583437212841</v>
      </c>
      <c r="C535" t="s">
        <v>1465</v>
      </c>
      <c r="D535" t="s">
        <v>279</v>
      </c>
      <c r="E535" t="s">
        <v>8</v>
      </c>
      <c r="F535" t="s">
        <v>9</v>
      </c>
      <c r="G535">
        <v>2</v>
      </c>
    </row>
    <row r="536" spans="2:7" ht="15" hidden="1" customHeight="1">
      <c r="B536" s="8">
        <v>3739.6625043629392</v>
      </c>
      <c r="C536" t="s">
        <v>1468</v>
      </c>
      <c r="D536" t="s">
        <v>3999</v>
      </c>
      <c r="E536" t="s">
        <v>8</v>
      </c>
      <c r="F536" t="s">
        <v>25</v>
      </c>
      <c r="G536">
        <v>4.5</v>
      </c>
    </row>
    <row r="537" spans="2:7" ht="15" hidden="1" customHeight="1">
      <c r="B537" s="8">
        <v>3561.5833374885137</v>
      </c>
      <c r="C537" t="s">
        <v>360</v>
      </c>
      <c r="D537" t="s">
        <v>3999</v>
      </c>
      <c r="E537" t="s">
        <v>8</v>
      </c>
      <c r="F537" t="s">
        <v>18</v>
      </c>
      <c r="G537">
        <v>3</v>
      </c>
    </row>
    <row r="538" spans="2:7" ht="15" hidden="1" customHeight="1">
      <c r="B538" s="8">
        <v>6410.8500074793246</v>
      </c>
      <c r="C538" t="s">
        <v>1473</v>
      </c>
      <c r="D538" t="s">
        <v>20</v>
      </c>
      <c r="E538" t="s">
        <v>8</v>
      </c>
      <c r="F538" t="s">
        <v>13</v>
      </c>
      <c r="G538">
        <v>6</v>
      </c>
    </row>
    <row r="539" spans="2:7" ht="15" hidden="1" customHeight="1">
      <c r="B539" s="8">
        <v>13500</v>
      </c>
      <c r="C539" t="s">
        <v>804</v>
      </c>
      <c r="D539" t="s">
        <v>52</v>
      </c>
      <c r="E539" t="s">
        <v>8</v>
      </c>
      <c r="F539" t="s">
        <v>18</v>
      </c>
      <c r="G539">
        <v>20</v>
      </c>
    </row>
    <row r="540" spans="2:7" ht="15" hidden="1" customHeight="1">
      <c r="B540" s="8">
        <v>21369.500024931083</v>
      </c>
      <c r="C540" t="s">
        <v>1478</v>
      </c>
      <c r="D540" t="s">
        <v>52</v>
      </c>
      <c r="E540" t="s">
        <v>8</v>
      </c>
      <c r="F540" t="s">
        <v>9</v>
      </c>
      <c r="G540">
        <v>9</v>
      </c>
    </row>
    <row r="541" spans="2:7" ht="15" hidden="1" customHeight="1">
      <c r="B541" s="8">
        <v>10684.750012465542</v>
      </c>
      <c r="C541" t="s">
        <v>432</v>
      </c>
      <c r="D541" t="s">
        <v>52</v>
      </c>
      <c r="E541" t="s">
        <v>8</v>
      </c>
      <c r="F541" t="s">
        <v>18</v>
      </c>
      <c r="G541">
        <v>28</v>
      </c>
    </row>
    <row r="542" spans="2:7" ht="15" hidden="1" customHeight="1">
      <c r="B542" s="8">
        <v>5591.6858398569666</v>
      </c>
      <c r="C542" t="s">
        <v>1484</v>
      </c>
      <c r="D542" t="s">
        <v>52</v>
      </c>
      <c r="E542" t="s">
        <v>8</v>
      </c>
      <c r="F542" t="s">
        <v>25</v>
      </c>
      <c r="G542">
        <v>0.1</v>
      </c>
    </row>
    <row r="543" spans="2:7" ht="15" hidden="1" customHeight="1">
      <c r="B543" s="8">
        <v>10000</v>
      </c>
      <c r="C543" t="s">
        <v>360</v>
      </c>
      <c r="D543" t="s">
        <v>3999</v>
      </c>
      <c r="E543" t="s">
        <v>8</v>
      </c>
      <c r="F543" t="s">
        <v>25</v>
      </c>
      <c r="G543">
        <v>0.5</v>
      </c>
    </row>
    <row r="544" spans="2:7" ht="15" hidden="1" customHeight="1">
      <c r="B544" s="8">
        <v>9000</v>
      </c>
      <c r="C544" t="s">
        <v>153</v>
      </c>
      <c r="D544" t="s">
        <v>20</v>
      </c>
      <c r="E544" t="s">
        <v>8</v>
      </c>
      <c r="F544" t="s">
        <v>13</v>
      </c>
      <c r="G544">
        <v>0.6</v>
      </c>
    </row>
    <row r="545" spans="2:7" ht="15" hidden="1" customHeight="1">
      <c r="B545" s="8">
        <v>9000</v>
      </c>
      <c r="C545" t="s">
        <v>153</v>
      </c>
      <c r="D545" t="s">
        <v>20</v>
      </c>
      <c r="E545" t="s">
        <v>8</v>
      </c>
      <c r="F545" t="s">
        <v>9</v>
      </c>
      <c r="G545">
        <v>1</v>
      </c>
    </row>
    <row r="546" spans="2:7" ht="15" hidden="1" customHeight="1">
      <c r="B546" s="8">
        <v>11753.225013712095</v>
      </c>
      <c r="C546" t="s">
        <v>1487</v>
      </c>
      <c r="D546" t="s">
        <v>52</v>
      </c>
      <c r="E546" t="s">
        <v>8</v>
      </c>
      <c r="F546" t="s">
        <v>13</v>
      </c>
      <c r="G546">
        <v>7</v>
      </c>
    </row>
    <row r="547" spans="2:7" ht="15" hidden="1" customHeight="1">
      <c r="B547" s="8">
        <v>3632.815004238284</v>
      </c>
      <c r="C547" t="s">
        <v>1489</v>
      </c>
      <c r="D547" t="s">
        <v>3999</v>
      </c>
      <c r="E547" t="s">
        <v>8</v>
      </c>
      <c r="F547" t="s">
        <v>13</v>
      </c>
      <c r="G547">
        <v>2</v>
      </c>
    </row>
    <row r="548" spans="2:7" ht="15" hidden="1" customHeight="1">
      <c r="B548" s="8">
        <v>4897.177089046706</v>
      </c>
      <c r="C548" t="s">
        <v>1491</v>
      </c>
      <c r="D548" t="s">
        <v>52</v>
      </c>
      <c r="E548" t="s">
        <v>8</v>
      </c>
      <c r="F548" t="s">
        <v>13</v>
      </c>
      <c r="G548">
        <v>4</v>
      </c>
    </row>
    <row r="549" spans="2:7" ht="15" hidden="1" customHeight="1">
      <c r="B549" s="8">
        <v>5342.3750062327708</v>
      </c>
      <c r="C549" t="s">
        <v>1498</v>
      </c>
      <c r="D549" t="s">
        <v>20</v>
      </c>
      <c r="E549" t="s">
        <v>8</v>
      </c>
      <c r="F549" t="s">
        <v>13</v>
      </c>
      <c r="G549">
        <v>3</v>
      </c>
    </row>
    <row r="550" spans="2:7" ht="15" hidden="1" customHeight="1">
      <c r="B550" s="8">
        <v>8903.9583437212841</v>
      </c>
      <c r="C550" t="s">
        <v>1499</v>
      </c>
      <c r="D550" t="s">
        <v>52</v>
      </c>
      <c r="E550" t="s">
        <v>8</v>
      </c>
      <c r="F550" t="s">
        <v>18</v>
      </c>
      <c r="G550">
        <v>5</v>
      </c>
    </row>
    <row r="551" spans="2:7" ht="15" hidden="1" customHeight="1">
      <c r="B551" s="8">
        <v>10684.750012465542</v>
      </c>
      <c r="C551" t="s">
        <v>1022</v>
      </c>
      <c r="D551" t="s">
        <v>52</v>
      </c>
      <c r="E551" t="s">
        <v>8</v>
      </c>
      <c r="F551" t="s">
        <v>25</v>
      </c>
      <c r="G551">
        <v>7</v>
      </c>
    </row>
    <row r="552" spans="2:7" ht="15" hidden="1" customHeight="1">
      <c r="B552" s="8">
        <v>21369.500024931083</v>
      </c>
      <c r="C552" t="s">
        <v>356</v>
      </c>
      <c r="D552" t="s">
        <v>356</v>
      </c>
      <c r="E552" t="s">
        <v>8</v>
      </c>
      <c r="F552" t="s">
        <v>18</v>
      </c>
      <c r="G552">
        <v>21</v>
      </c>
    </row>
    <row r="553" spans="2:7" ht="15" hidden="1" customHeight="1">
      <c r="B553" s="8">
        <v>28492.66669990811</v>
      </c>
      <c r="C553" t="s">
        <v>1507</v>
      </c>
      <c r="D553" t="s">
        <v>20</v>
      </c>
      <c r="E553" t="s">
        <v>8</v>
      </c>
      <c r="F553" t="s">
        <v>18</v>
      </c>
      <c r="G553">
        <v>4</v>
      </c>
    </row>
    <row r="554" spans="2:7" ht="15" hidden="1" customHeight="1">
      <c r="B554" s="8">
        <v>6600</v>
      </c>
      <c r="C554" t="s">
        <v>1508</v>
      </c>
      <c r="D554" t="s">
        <v>3999</v>
      </c>
      <c r="E554" t="s">
        <v>8</v>
      </c>
      <c r="F554" t="s">
        <v>18</v>
      </c>
      <c r="G554">
        <v>6.4</v>
      </c>
    </row>
    <row r="555" spans="2:7" ht="15" hidden="1" customHeight="1">
      <c r="B555" s="8">
        <v>4451.9791718606421</v>
      </c>
      <c r="C555" t="s">
        <v>1521</v>
      </c>
      <c r="D555" t="s">
        <v>20</v>
      </c>
      <c r="E555" t="s">
        <v>8</v>
      </c>
      <c r="F555" t="s">
        <v>13</v>
      </c>
      <c r="G555">
        <v>8</v>
      </c>
    </row>
    <row r="556" spans="2:7" ht="15" hidden="1" customHeight="1">
      <c r="B556" s="8">
        <v>8013.5625093491553</v>
      </c>
      <c r="C556" t="s">
        <v>1526</v>
      </c>
      <c r="D556" t="s">
        <v>279</v>
      </c>
      <c r="E556" t="s">
        <v>8</v>
      </c>
      <c r="F556" t="s">
        <v>25</v>
      </c>
      <c r="G556">
        <v>7</v>
      </c>
    </row>
    <row r="557" spans="2:7" ht="15" hidden="1" customHeight="1">
      <c r="B557" s="8">
        <v>39355.495879248076</v>
      </c>
      <c r="C557" t="s">
        <v>387</v>
      </c>
      <c r="D557" t="s">
        <v>20</v>
      </c>
      <c r="E557" t="s">
        <v>8</v>
      </c>
      <c r="F557" t="s">
        <v>25</v>
      </c>
      <c r="G557">
        <v>5.6</v>
      </c>
    </row>
    <row r="558" spans="2:7" ht="15" hidden="1" customHeight="1">
      <c r="B558" s="8">
        <v>4451.9791718606421</v>
      </c>
      <c r="C558" t="s">
        <v>52</v>
      </c>
      <c r="D558" t="s">
        <v>52</v>
      </c>
      <c r="E558" t="s">
        <v>8</v>
      </c>
      <c r="F558" t="s">
        <v>25</v>
      </c>
      <c r="G558">
        <v>15</v>
      </c>
    </row>
    <row r="559" spans="2:7" ht="15" hidden="1" customHeight="1">
      <c r="B559" s="8">
        <v>20000</v>
      </c>
      <c r="C559" t="s">
        <v>1558</v>
      </c>
      <c r="D559" t="s">
        <v>67</v>
      </c>
      <c r="E559" t="s">
        <v>8</v>
      </c>
      <c r="F559" t="s">
        <v>9</v>
      </c>
      <c r="G559">
        <v>6</v>
      </c>
    </row>
    <row r="560" spans="2:7" ht="15" hidden="1" customHeight="1">
      <c r="B560" s="8">
        <v>13355.937515581925</v>
      </c>
      <c r="C560" t="s">
        <v>1579</v>
      </c>
      <c r="D560" t="s">
        <v>4001</v>
      </c>
      <c r="E560" t="s">
        <v>8</v>
      </c>
      <c r="F560" t="s">
        <v>25</v>
      </c>
      <c r="G560">
        <v>1</v>
      </c>
    </row>
    <row r="561" spans="2:7" ht="15" hidden="1" customHeight="1">
      <c r="B561" s="8">
        <v>14000</v>
      </c>
      <c r="C561" t="s">
        <v>356</v>
      </c>
      <c r="D561" t="s">
        <v>356</v>
      </c>
      <c r="E561" t="s">
        <v>8</v>
      </c>
      <c r="F561" t="s">
        <v>9</v>
      </c>
      <c r="G561">
        <v>3</v>
      </c>
    </row>
    <row r="562" spans="2:7" ht="15" hidden="1" customHeight="1">
      <c r="B562" s="8">
        <v>57875.729234188344</v>
      </c>
      <c r="C562" t="s">
        <v>1590</v>
      </c>
      <c r="D562" t="s">
        <v>20</v>
      </c>
      <c r="E562" t="s">
        <v>8</v>
      </c>
      <c r="F562" t="s">
        <v>9</v>
      </c>
      <c r="G562">
        <v>5.5</v>
      </c>
    </row>
    <row r="563" spans="2:7" ht="15" hidden="1" customHeight="1">
      <c r="B563" s="8">
        <v>25000</v>
      </c>
      <c r="C563" t="s">
        <v>310</v>
      </c>
      <c r="D563" t="s">
        <v>310</v>
      </c>
      <c r="E563" t="s">
        <v>8</v>
      </c>
      <c r="F563" t="s">
        <v>18</v>
      </c>
      <c r="G563">
        <v>8</v>
      </c>
    </row>
    <row r="564" spans="2:7" ht="15" hidden="1" customHeight="1">
      <c r="B564" s="8">
        <v>4356</v>
      </c>
      <c r="C564" t="s">
        <v>207</v>
      </c>
      <c r="D564" t="s">
        <v>20</v>
      </c>
      <c r="E564" t="s">
        <v>8</v>
      </c>
      <c r="F564" t="s">
        <v>9</v>
      </c>
      <c r="G564">
        <v>5</v>
      </c>
    </row>
    <row r="565" spans="2:7" ht="15" hidden="1" customHeight="1">
      <c r="B565" s="8">
        <v>5342.3750062327708</v>
      </c>
      <c r="C565" t="s">
        <v>932</v>
      </c>
      <c r="D565" t="s">
        <v>310</v>
      </c>
      <c r="E565" t="s">
        <v>8</v>
      </c>
      <c r="F565" t="s">
        <v>9</v>
      </c>
      <c r="G565">
        <v>4</v>
      </c>
    </row>
    <row r="566" spans="2:7" ht="15" hidden="1" customHeight="1">
      <c r="B566" s="8">
        <v>8547.8000099724322</v>
      </c>
      <c r="C566" t="s">
        <v>1324</v>
      </c>
      <c r="D566" t="s">
        <v>20</v>
      </c>
      <c r="E566" t="s">
        <v>8</v>
      </c>
      <c r="F566" t="s">
        <v>9</v>
      </c>
      <c r="G566">
        <v>7</v>
      </c>
    </row>
    <row r="567" spans="2:7" ht="15" hidden="1" customHeight="1">
      <c r="B567" s="8">
        <v>16027.125018698311</v>
      </c>
      <c r="C567" t="s">
        <v>153</v>
      </c>
      <c r="D567" t="s">
        <v>20</v>
      </c>
      <c r="E567" t="s">
        <v>8</v>
      </c>
      <c r="F567" t="s">
        <v>9</v>
      </c>
      <c r="G567">
        <v>4</v>
      </c>
    </row>
    <row r="568" spans="2:7" ht="15" hidden="1" customHeight="1">
      <c r="B568" s="8">
        <v>10684.750012465542</v>
      </c>
      <c r="C568" t="s">
        <v>83</v>
      </c>
      <c r="D568" t="s">
        <v>356</v>
      </c>
      <c r="E568" t="s">
        <v>8</v>
      </c>
      <c r="F568" t="s">
        <v>18</v>
      </c>
      <c r="G568">
        <v>36</v>
      </c>
    </row>
    <row r="569" spans="2:7" ht="15" hidden="1" customHeight="1">
      <c r="B569" s="8">
        <v>8903.9583437212841</v>
      </c>
      <c r="C569" t="s">
        <v>1603</v>
      </c>
      <c r="D569" t="s">
        <v>52</v>
      </c>
      <c r="E569" t="s">
        <v>8</v>
      </c>
      <c r="F569" t="s">
        <v>18</v>
      </c>
      <c r="G569">
        <v>0</v>
      </c>
    </row>
    <row r="570" spans="2:7" ht="15" hidden="1" customHeight="1">
      <c r="B570" s="8">
        <v>20000</v>
      </c>
      <c r="C570" t="s">
        <v>635</v>
      </c>
      <c r="D570" t="s">
        <v>52</v>
      </c>
      <c r="E570" t="s">
        <v>8</v>
      </c>
      <c r="F570" t="s">
        <v>186</v>
      </c>
      <c r="G570">
        <v>10</v>
      </c>
    </row>
    <row r="571" spans="2:7" ht="15" hidden="1" customHeight="1">
      <c r="B571" s="8">
        <v>17807.916687442568</v>
      </c>
      <c r="C571" t="s">
        <v>1604</v>
      </c>
      <c r="D571" t="s">
        <v>52</v>
      </c>
      <c r="E571" t="s">
        <v>8</v>
      </c>
      <c r="F571" t="s">
        <v>13</v>
      </c>
      <c r="G571">
        <v>6</v>
      </c>
    </row>
    <row r="572" spans="2:7" ht="15" hidden="1" customHeight="1">
      <c r="B572" s="8">
        <v>5698.5333399816218</v>
      </c>
      <c r="C572" t="s">
        <v>20</v>
      </c>
      <c r="D572" t="s">
        <v>20</v>
      </c>
      <c r="E572" t="s">
        <v>8</v>
      </c>
      <c r="F572" t="s">
        <v>18</v>
      </c>
      <c r="G572">
        <v>2</v>
      </c>
    </row>
    <row r="573" spans="2:7" ht="15" hidden="1" customHeight="1">
      <c r="B573" s="8">
        <v>7123.1666749770275</v>
      </c>
      <c r="C573" t="s">
        <v>986</v>
      </c>
      <c r="D573" t="s">
        <v>52</v>
      </c>
      <c r="E573" t="s">
        <v>8</v>
      </c>
      <c r="F573" t="s">
        <v>9</v>
      </c>
      <c r="G573">
        <v>6</v>
      </c>
    </row>
    <row r="574" spans="2:7" ht="15" hidden="1" customHeight="1">
      <c r="B574" s="8">
        <v>4451.9791718606421</v>
      </c>
      <c r="C574" t="s">
        <v>1613</v>
      </c>
      <c r="D574" t="s">
        <v>52</v>
      </c>
      <c r="E574" t="s">
        <v>8</v>
      </c>
      <c r="F574" t="s">
        <v>18</v>
      </c>
      <c r="G574">
        <v>15</v>
      </c>
    </row>
    <row r="575" spans="2:7" ht="15" hidden="1" customHeight="1">
      <c r="B575" s="8">
        <v>6410.8500074793246</v>
      </c>
      <c r="C575" t="s">
        <v>256</v>
      </c>
      <c r="D575" t="s">
        <v>20</v>
      </c>
      <c r="E575" t="s">
        <v>8</v>
      </c>
      <c r="F575" t="s">
        <v>18</v>
      </c>
      <c r="G575">
        <v>6</v>
      </c>
    </row>
    <row r="576" spans="2:7" ht="15" hidden="1" customHeight="1">
      <c r="B576" s="8">
        <v>20479.104190558952</v>
      </c>
      <c r="C576" t="s">
        <v>201</v>
      </c>
      <c r="D576" t="s">
        <v>52</v>
      </c>
      <c r="E576" t="s">
        <v>8</v>
      </c>
      <c r="F576" t="s">
        <v>13</v>
      </c>
      <c r="G576">
        <v>12</v>
      </c>
    </row>
    <row r="577" spans="2:7" ht="15" hidden="1" customHeight="1">
      <c r="B577" s="8">
        <v>11040.908346214392</v>
      </c>
      <c r="C577" t="s">
        <v>1615</v>
      </c>
      <c r="D577" t="s">
        <v>20</v>
      </c>
      <c r="E577" t="s">
        <v>8</v>
      </c>
      <c r="F577" t="s">
        <v>25</v>
      </c>
      <c r="G577">
        <v>5</v>
      </c>
    </row>
    <row r="578" spans="2:7" ht="15" hidden="1" customHeight="1">
      <c r="B578" s="8">
        <v>17807.916687442568</v>
      </c>
      <c r="C578" t="s">
        <v>658</v>
      </c>
      <c r="D578" t="s">
        <v>67</v>
      </c>
      <c r="E578" t="s">
        <v>8</v>
      </c>
      <c r="F578" t="s">
        <v>18</v>
      </c>
      <c r="G578">
        <v>7</v>
      </c>
    </row>
    <row r="579" spans="2:7" ht="15" hidden="1" customHeight="1">
      <c r="B579" s="8">
        <v>3561.5833374885137</v>
      </c>
      <c r="C579" t="s">
        <v>749</v>
      </c>
      <c r="D579" t="s">
        <v>20</v>
      </c>
      <c r="E579" t="s">
        <v>8</v>
      </c>
      <c r="F579" t="s">
        <v>9</v>
      </c>
      <c r="G579">
        <v>11</v>
      </c>
    </row>
    <row r="580" spans="2:7" ht="15" hidden="1" customHeight="1">
      <c r="B580" s="8">
        <v>4095.8208381117906</v>
      </c>
      <c r="C580" t="s">
        <v>1624</v>
      </c>
      <c r="D580" t="s">
        <v>20</v>
      </c>
      <c r="E580" t="s">
        <v>8</v>
      </c>
      <c r="F580" t="s">
        <v>9</v>
      </c>
      <c r="G580">
        <v>1.6</v>
      </c>
    </row>
    <row r="581" spans="2:7" ht="15" hidden="1" customHeight="1">
      <c r="B581" s="8">
        <v>12821.700014958649</v>
      </c>
      <c r="C581" t="s">
        <v>1632</v>
      </c>
      <c r="D581" t="s">
        <v>20</v>
      </c>
      <c r="E581" t="s">
        <v>8</v>
      </c>
      <c r="F581" t="s">
        <v>9</v>
      </c>
      <c r="G581">
        <v>3</v>
      </c>
    </row>
    <row r="582" spans="2:7" ht="15" hidden="1" customHeight="1">
      <c r="B582" s="8">
        <v>4000</v>
      </c>
      <c r="C582" t="s">
        <v>1633</v>
      </c>
      <c r="D582" t="s">
        <v>20</v>
      </c>
      <c r="E582" t="s">
        <v>8</v>
      </c>
      <c r="F582" t="s">
        <v>13</v>
      </c>
      <c r="G582">
        <v>6</v>
      </c>
    </row>
    <row r="583" spans="2:7" ht="15" hidden="1" customHeight="1">
      <c r="B583" s="8">
        <v>3200</v>
      </c>
      <c r="C583" t="s">
        <v>1636</v>
      </c>
      <c r="D583" t="s">
        <v>52</v>
      </c>
      <c r="E583" t="s">
        <v>8</v>
      </c>
      <c r="F583" t="s">
        <v>13</v>
      </c>
      <c r="G583">
        <v>19</v>
      </c>
    </row>
    <row r="584" spans="2:7" ht="15" hidden="1" customHeight="1">
      <c r="B584" s="8">
        <v>25000</v>
      </c>
      <c r="C584" t="s">
        <v>214</v>
      </c>
      <c r="D584" t="s">
        <v>20</v>
      </c>
      <c r="E584" t="s">
        <v>8</v>
      </c>
      <c r="F584" t="s">
        <v>13</v>
      </c>
      <c r="G584">
        <v>4</v>
      </c>
    </row>
    <row r="585" spans="2:7" ht="15" hidden="1" customHeight="1">
      <c r="B585" s="8">
        <v>5000</v>
      </c>
      <c r="C585" t="s">
        <v>1649</v>
      </c>
      <c r="D585" t="s">
        <v>52</v>
      </c>
      <c r="E585" t="s">
        <v>8</v>
      </c>
      <c r="F585" t="s">
        <v>13</v>
      </c>
      <c r="G585">
        <v>4</v>
      </c>
    </row>
    <row r="586" spans="2:7" ht="15" hidden="1" customHeight="1">
      <c r="B586" s="8">
        <v>4950.6008391090336</v>
      </c>
      <c r="C586" t="s">
        <v>721</v>
      </c>
      <c r="D586" t="s">
        <v>3999</v>
      </c>
      <c r="E586" t="s">
        <v>8</v>
      </c>
      <c r="F586" t="s">
        <v>13</v>
      </c>
      <c r="G586">
        <v>8</v>
      </c>
    </row>
    <row r="587" spans="2:7" ht="15" hidden="1" customHeight="1">
      <c r="B587" s="8">
        <v>18000</v>
      </c>
      <c r="C587" t="s">
        <v>1658</v>
      </c>
      <c r="D587" t="s">
        <v>20</v>
      </c>
      <c r="E587" t="s">
        <v>8</v>
      </c>
      <c r="F587" t="s">
        <v>13</v>
      </c>
      <c r="G587">
        <v>6</v>
      </c>
    </row>
    <row r="588" spans="2:7" ht="15" hidden="1" customHeight="1">
      <c r="B588" s="8">
        <v>11575.14584683767</v>
      </c>
      <c r="C588" t="s">
        <v>1660</v>
      </c>
      <c r="D588" t="s">
        <v>20</v>
      </c>
      <c r="E588" t="s">
        <v>8</v>
      </c>
      <c r="F588" t="s">
        <v>9</v>
      </c>
      <c r="G588">
        <v>21</v>
      </c>
    </row>
    <row r="589" spans="2:7" ht="15" hidden="1" customHeight="1">
      <c r="B589" s="8">
        <v>71231.666749770273</v>
      </c>
      <c r="C589" t="s">
        <v>1662</v>
      </c>
      <c r="D589" t="s">
        <v>67</v>
      </c>
      <c r="E589" t="s">
        <v>8</v>
      </c>
      <c r="F589" t="s">
        <v>13</v>
      </c>
      <c r="G589">
        <v>5</v>
      </c>
    </row>
    <row r="590" spans="2:7" ht="15" hidden="1" customHeight="1">
      <c r="B590" s="8">
        <v>26711.875031163851</v>
      </c>
      <c r="C590" t="s">
        <v>1666</v>
      </c>
      <c r="D590" t="s">
        <v>356</v>
      </c>
      <c r="E590" t="s">
        <v>8</v>
      </c>
      <c r="F590" t="s">
        <v>9</v>
      </c>
      <c r="G590">
        <v>10</v>
      </c>
    </row>
    <row r="591" spans="2:7" ht="15" hidden="1" customHeight="1">
      <c r="B591" s="8">
        <v>9545.0433444692171</v>
      </c>
      <c r="C591" t="s">
        <v>91</v>
      </c>
      <c r="D591" t="s">
        <v>52</v>
      </c>
      <c r="E591" t="s">
        <v>8</v>
      </c>
      <c r="F591" t="s">
        <v>9</v>
      </c>
      <c r="G591">
        <v>4</v>
      </c>
    </row>
    <row r="592" spans="2:7" ht="15" hidden="1" customHeight="1">
      <c r="B592" s="8">
        <v>8903.9583437212841</v>
      </c>
      <c r="C592" t="s">
        <v>1252</v>
      </c>
      <c r="D592" t="s">
        <v>20</v>
      </c>
      <c r="E592" t="s">
        <v>8</v>
      </c>
      <c r="F592" t="s">
        <v>9</v>
      </c>
      <c r="G592">
        <v>8</v>
      </c>
    </row>
    <row r="593" spans="2:7" ht="15" hidden="1" customHeight="1">
      <c r="B593" s="8">
        <v>3561.5833374885137</v>
      </c>
      <c r="C593" t="s">
        <v>1681</v>
      </c>
      <c r="D593" t="s">
        <v>310</v>
      </c>
      <c r="E593" t="s">
        <v>8</v>
      </c>
      <c r="F593" t="s">
        <v>13</v>
      </c>
      <c r="G593">
        <v>3</v>
      </c>
    </row>
    <row r="594" spans="2:7" ht="15" hidden="1" customHeight="1">
      <c r="B594" s="8">
        <v>8000</v>
      </c>
      <c r="C594" t="s">
        <v>458</v>
      </c>
      <c r="D594" t="s">
        <v>4001</v>
      </c>
      <c r="E594" t="s">
        <v>8</v>
      </c>
      <c r="F594" t="s">
        <v>9</v>
      </c>
      <c r="G594">
        <v>18</v>
      </c>
    </row>
    <row r="595" spans="2:7" ht="15" hidden="1" customHeight="1">
      <c r="B595" s="8">
        <v>6767.0083412281756</v>
      </c>
      <c r="C595" t="s">
        <v>1685</v>
      </c>
      <c r="D595" t="s">
        <v>20</v>
      </c>
      <c r="E595" t="s">
        <v>8</v>
      </c>
      <c r="F595" t="s">
        <v>18</v>
      </c>
      <c r="G595">
        <v>6</v>
      </c>
    </row>
    <row r="596" spans="2:7" ht="15" hidden="1" customHeight="1">
      <c r="B596" s="8">
        <v>34000</v>
      </c>
      <c r="C596" t="s">
        <v>1694</v>
      </c>
      <c r="D596" t="s">
        <v>20</v>
      </c>
      <c r="E596" t="s">
        <v>8</v>
      </c>
      <c r="F596" t="s">
        <v>13</v>
      </c>
      <c r="G596">
        <v>4</v>
      </c>
    </row>
    <row r="597" spans="2:7" ht="15" hidden="1" customHeight="1">
      <c r="B597" s="8">
        <v>3205.4250037396623</v>
      </c>
      <c r="C597" t="s">
        <v>1696</v>
      </c>
      <c r="D597" t="s">
        <v>52</v>
      </c>
      <c r="E597" t="s">
        <v>8</v>
      </c>
      <c r="F597" t="s">
        <v>9</v>
      </c>
      <c r="G597">
        <v>5</v>
      </c>
    </row>
    <row r="598" spans="2:7" ht="15" hidden="1" customHeight="1">
      <c r="B598" s="8">
        <v>17807.916687442568</v>
      </c>
      <c r="C598" t="s">
        <v>466</v>
      </c>
      <c r="D598" t="s">
        <v>20</v>
      </c>
      <c r="E598" t="s">
        <v>8</v>
      </c>
      <c r="F598" t="s">
        <v>13</v>
      </c>
      <c r="G598">
        <v>10</v>
      </c>
    </row>
    <row r="599" spans="2:7" ht="15" hidden="1" customHeight="1">
      <c r="B599" s="8">
        <v>12465.541681209797</v>
      </c>
      <c r="C599" t="s">
        <v>1716</v>
      </c>
      <c r="D599" t="s">
        <v>52</v>
      </c>
      <c r="E599" t="s">
        <v>8</v>
      </c>
      <c r="F599" t="s">
        <v>13</v>
      </c>
      <c r="G599">
        <v>30</v>
      </c>
    </row>
    <row r="600" spans="2:7" ht="15" hidden="1" customHeight="1">
      <c r="B600" s="8">
        <v>30000</v>
      </c>
      <c r="C600" t="s">
        <v>1719</v>
      </c>
      <c r="D600" t="s">
        <v>20</v>
      </c>
      <c r="E600" t="s">
        <v>8</v>
      </c>
      <c r="F600" t="s">
        <v>13</v>
      </c>
      <c r="G600">
        <v>4</v>
      </c>
    </row>
    <row r="601" spans="2:7" ht="15" hidden="1" customHeight="1">
      <c r="B601" s="8">
        <v>8903.9583437212841</v>
      </c>
      <c r="C601" t="s">
        <v>243</v>
      </c>
      <c r="D601" t="s">
        <v>20</v>
      </c>
      <c r="E601" t="s">
        <v>8</v>
      </c>
      <c r="F601" t="s">
        <v>9</v>
      </c>
      <c r="G601">
        <v>9</v>
      </c>
    </row>
    <row r="602" spans="2:7" ht="15" hidden="1" customHeight="1">
      <c r="B602" s="8">
        <v>15136.729184326183</v>
      </c>
      <c r="C602" t="s">
        <v>1724</v>
      </c>
      <c r="D602" t="s">
        <v>20</v>
      </c>
      <c r="E602" t="s">
        <v>8</v>
      </c>
      <c r="F602" t="s">
        <v>9</v>
      </c>
      <c r="G602">
        <v>5</v>
      </c>
    </row>
    <row r="603" spans="2:7" ht="15" hidden="1" customHeight="1">
      <c r="B603" s="8">
        <v>100614.72928405051</v>
      </c>
      <c r="C603" t="s">
        <v>360</v>
      </c>
      <c r="D603" t="s">
        <v>3999</v>
      </c>
      <c r="E603" t="s">
        <v>8</v>
      </c>
      <c r="F603" t="s">
        <v>18</v>
      </c>
      <c r="G603">
        <v>6</v>
      </c>
    </row>
    <row r="604" spans="2:7" ht="15" hidden="1" customHeight="1">
      <c r="B604" s="8">
        <v>6410.8500074793246</v>
      </c>
      <c r="C604" t="s">
        <v>1737</v>
      </c>
      <c r="D604" t="s">
        <v>52</v>
      </c>
      <c r="E604" t="s">
        <v>8</v>
      </c>
      <c r="F604" t="s">
        <v>18</v>
      </c>
      <c r="G604">
        <v>8</v>
      </c>
    </row>
    <row r="605" spans="2:7" ht="15" hidden="1" customHeight="1">
      <c r="B605" s="8">
        <v>4451.9791718606421</v>
      </c>
      <c r="C605" t="s">
        <v>1739</v>
      </c>
      <c r="D605" t="s">
        <v>279</v>
      </c>
      <c r="E605" t="s">
        <v>8</v>
      </c>
      <c r="F605" t="s">
        <v>9</v>
      </c>
      <c r="G605">
        <v>2.5</v>
      </c>
    </row>
    <row r="606" spans="2:7" ht="15" hidden="1" customHeight="1">
      <c r="B606" s="8">
        <v>30273.458368652366</v>
      </c>
      <c r="C606" t="s">
        <v>1741</v>
      </c>
      <c r="D606" t="s">
        <v>4001</v>
      </c>
      <c r="E606" t="s">
        <v>8</v>
      </c>
      <c r="F606" t="s">
        <v>9</v>
      </c>
      <c r="G606">
        <v>6</v>
      </c>
    </row>
    <row r="607" spans="2:7" ht="15" hidden="1" customHeight="1">
      <c r="B607" s="8">
        <v>17807.916687442568</v>
      </c>
      <c r="C607" t="s">
        <v>72</v>
      </c>
      <c r="D607" t="s">
        <v>20</v>
      </c>
      <c r="E607" t="s">
        <v>8</v>
      </c>
      <c r="F607" t="s">
        <v>13</v>
      </c>
      <c r="G607">
        <v>4</v>
      </c>
    </row>
    <row r="608" spans="2:7" ht="15" hidden="1" customHeight="1">
      <c r="B608" s="8">
        <v>11575.14584683767</v>
      </c>
      <c r="C608" t="s">
        <v>616</v>
      </c>
      <c r="D608" t="s">
        <v>20</v>
      </c>
      <c r="E608" t="s">
        <v>8</v>
      </c>
      <c r="F608" t="s">
        <v>9</v>
      </c>
      <c r="G608">
        <v>5</v>
      </c>
    </row>
    <row r="609" spans="2:7" ht="15" hidden="1" customHeight="1">
      <c r="B609" s="8">
        <v>6000</v>
      </c>
      <c r="C609" t="s">
        <v>207</v>
      </c>
      <c r="D609" t="s">
        <v>20</v>
      </c>
      <c r="E609" t="s">
        <v>8</v>
      </c>
      <c r="F609" t="s">
        <v>9</v>
      </c>
      <c r="G609">
        <v>2</v>
      </c>
    </row>
    <row r="610" spans="2:7" ht="15" hidden="1" customHeight="1">
      <c r="B610" s="8">
        <v>10000</v>
      </c>
      <c r="C610" t="s">
        <v>360</v>
      </c>
      <c r="D610" t="s">
        <v>3999</v>
      </c>
      <c r="E610" t="s">
        <v>8</v>
      </c>
      <c r="F610" t="s">
        <v>13</v>
      </c>
      <c r="G610">
        <v>6</v>
      </c>
    </row>
    <row r="611" spans="2:7" ht="15" hidden="1" customHeight="1">
      <c r="B611" s="8">
        <v>10000</v>
      </c>
      <c r="C611" t="s">
        <v>1750</v>
      </c>
      <c r="D611" t="s">
        <v>52</v>
      </c>
      <c r="E611" t="s">
        <v>8</v>
      </c>
      <c r="F611" t="s">
        <v>13</v>
      </c>
      <c r="G611">
        <v>12</v>
      </c>
    </row>
    <row r="612" spans="2:7" ht="15" hidden="1" customHeight="1">
      <c r="B612" s="8">
        <v>20000</v>
      </c>
      <c r="C612" t="s">
        <v>52</v>
      </c>
      <c r="D612" t="s">
        <v>52</v>
      </c>
      <c r="E612" t="s">
        <v>8</v>
      </c>
      <c r="F612" t="s">
        <v>9</v>
      </c>
      <c r="G612">
        <v>1</v>
      </c>
    </row>
    <row r="613" spans="2:7" ht="15" hidden="1" customHeight="1">
      <c r="B613" s="8">
        <v>32054.250037396621</v>
      </c>
      <c r="C613" t="s">
        <v>256</v>
      </c>
      <c r="D613" t="s">
        <v>20</v>
      </c>
      <c r="E613" t="s">
        <v>8</v>
      </c>
      <c r="F613" t="s">
        <v>13</v>
      </c>
      <c r="G613">
        <v>1</v>
      </c>
    </row>
    <row r="614" spans="2:7" ht="15" hidden="1" customHeight="1">
      <c r="B614" s="8">
        <v>15000</v>
      </c>
      <c r="C614" t="s">
        <v>1760</v>
      </c>
      <c r="D614" t="s">
        <v>20</v>
      </c>
      <c r="E614" t="s">
        <v>8</v>
      </c>
      <c r="F614" t="s">
        <v>9</v>
      </c>
      <c r="G614">
        <v>5</v>
      </c>
    </row>
    <row r="615" spans="2:7" ht="15" hidden="1" customHeight="1">
      <c r="B615" s="8">
        <v>50000</v>
      </c>
      <c r="C615" t="s">
        <v>1762</v>
      </c>
      <c r="D615" t="s">
        <v>4001</v>
      </c>
      <c r="E615" t="s">
        <v>8</v>
      </c>
      <c r="F615" t="s">
        <v>25</v>
      </c>
      <c r="G615">
        <v>8</v>
      </c>
    </row>
    <row r="616" spans="2:7" ht="15" hidden="1" customHeight="1">
      <c r="B616" s="8">
        <v>7000</v>
      </c>
      <c r="C616" t="s">
        <v>1763</v>
      </c>
      <c r="D616" t="s">
        <v>3999</v>
      </c>
      <c r="E616" t="s">
        <v>8</v>
      </c>
      <c r="F616" t="s">
        <v>9</v>
      </c>
      <c r="G616">
        <v>1</v>
      </c>
    </row>
    <row r="617" spans="2:7" ht="15" hidden="1" customHeight="1">
      <c r="B617" s="8">
        <v>7123.1666749770275</v>
      </c>
      <c r="C617" t="s">
        <v>1764</v>
      </c>
      <c r="D617" t="s">
        <v>20</v>
      </c>
      <c r="E617" t="s">
        <v>8</v>
      </c>
      <c r="F617" t="s">
        <v>25</v>
      </c>
      <c r="G617">
        <v>2.5</v>
      </c>
    </row>
    <row r="618" spans="2:7" ht="15" hidden="1" customHeight="1">
      <c r="B618" s="8">
        <v>12109.383347460946</v>
      </c>
      <c r="C618" t="s">
        <v>938</v>
      </c>
      <c r="D618" t="s">
        <v>52</v>
      </c>
      <c r="E618" t="s">
        <v>8</v>
      </c>
      <c r="F618" t="s">
        <v>25</v>
      </c>
      <c r="G618">
        <v>2</v>
      </c>
    </row>
    <row r="619" spans="2:7" ht="15" hidden="1" customHeight="1">
      <c r="B619" s="8">
        <v>5698.5333399816218</v>
      </c>
      <c r="C619" t="s">
        <v>809</v>
      </c>
      <c r="D619" t="s">
        <v>52</v>
      </c>
      <c r="E619" t="s">
        <v>8</v>
      </c>
      <c r="F619" t="s">
        <v>9</v>
      </c>
      <c r="G619">
        <v>5</v>
      </c>
    </row>
    <row r="620" spans="2:7" ht="15" hidden="1" customHeight="1">
      <c r="B620" s="8">
        <v>65889.291743537498</v>
      </c>
      <c r="C620" t="s">
        <v>1775</v>
      </c>
      <c r="D620" t="s">
        <v>52</v>
      </c>
      <c r="E620" t="s">
        <v>8</v>
      </c>
      <c r="F620" t="s">
        <v>13</v>
      </c>
      <c r="G620">
        <v>4</v>
      </c>
    </row>
    <row r="621" spans="2:7" ht="15" hidden="1" customHeight="1">
      <c r="B621" s="8">
        <v>6545</v>
      </c>
      <c r="C621" t="s">
        <v>700</v>
      </c>
      <c r="D621" t="s">
        <v>52</v>
      </c>
      <c r="E621" t="s">
        <v>8</v>
      </c>
      <c r="F621" t="s">
        <v>13</v>
      </c>
      <c r="G621">
        <v>9</v>
      </c>
    </row>
    <row r="622" spans="2:7" ht="15" hidden="1" customHeight="1">
      <c r="B622" s="8">
        <v>17807.916687442568</v>
      </c>
      <c r="C622" t="s">
        <v>1781</v>
      </c>
      <c r="D622" t="s">
        <v>52</v>
      </c>
      <c r="E622" t="s">
        <v>8</v>
      </c>
      <c r="F622" t="s">
        <v>18</v>
      </c>
      <c r="G622">
        <v>13</v>
      </c>
    </row>
    <row r="623" spans="2:7" ht="15" hidden="1" customHeight="1">
      <c r="B623" s="8">
        <v>17807.916687442568</v>
      </c>
      <c r="C623" t="s">
        <v>1785</v>
      </c>
      <c r="D623" t="s">
        <v>20</v>
      </c>
      <c r="E623" t="s">
        <v>8</v>
      </c>
      <c r="F623" t="s">
        <v>13</v>
      </c>
      <c r="G623">
        <v>4</v>
      </c>
    </row>
    <row r="624" spans="2:7" ht="15" hidden="1" customHeight="1">
      <c r="B624" s="8">
        <v>12000</v>
      </c>
      <c r="C624" t="s">
        <v>1786</v>
      </c>
      <c r="D624" t="s">
        <v>3999</v>
      </c>
      <c r="E624" t="s">
        <v>8</v>
      </c>
      <c r="F624" t="s">
        <v>13</v>
      </c>
      <c r="G624">
        <v>3</v>
      </c>
    </row>
    <row r="625" spans="2:7" ht="15" hidden="1" customHeight="1">
      <c r="B625" s="8">
        <v>2225.989585930321</v>
      </c>
      <c r="C625" t="s">
        <v>1788</v>
      </c>
      <c r="D625" t="s">
        <v>20</v>
      </c>
      <c r="E625" t="s">
        <v>8</v>
      </c>
      <c r="F625" t="s">
        <v>18</v>
      </c>
      <c r="G625">
        <v>4</v>
      </c>
    </row>
    <row r="626" spans="2:7" ht="15" hidden="1" customHeight="1">
      <c r="B626" s="8">
        <v>6054.6916737304728</v>
      </c>
      <c r="C626" t="s">
        <v>1022</v>
      </c>
      <c r="D626" t="s">
        <v>52</v>
      </c>
      <c r="E626" t="s">
        <v>8</v>
      </c>
      <c r="F626" t="s">
        <v>9</v>
      </c>
      <c r="G626">
        <v>5</v>
      </c>
    </row>
    <row r="627" spans="2:7" ht="15" hidden="1" customHeight="1">
      <c r="B627" s="8">
        <v>3360</v>
      </c>
      <c r="C627" t="s">
        <v>1790</v>
      </c>
      <c r="D627" t="s">
        <v>20</v>
      </c>
      <c r="E627" t="s">
        <v>8</v>
      </c>
      <c r="F627" t="s">
        <v>25</v>
      </c>
      <c r="G627">
        <v>3</v>
      </c>
    </row>
    <row r="628" spans="2:7" ht="15" hidden="1" customHeight="1">
      <c r="B628" s="8">
        <v>10000</v>
      </c>
      <c r="C628" t="s">
        <v>452</v>
      </c>
      <c r="D628" t="s">
        <v>4001</v>
      </c>
      <c r="E628" t="s">
        <v>8</v>
      </c>
      <c r="F628" t="s">
        <v>13</v>
      </c>
      <c r="G628">
        <v>1</v>
      </c>
    </row>
    <row r="629" spans="2:7" ht="15" hidden="1" customHeight="1">
      <c r="B629" s="8">
        <v>10000</v>
      </c>
      <c r="C629" t="s">
        <v>721</v>
      </c>
      <c r="D629" t="s">
        <v>3999</v>
      </c>
      <c r="E629" t="s">
        <v>8</v>
      </c>
      <c r="F629" t="s">
        <v>13</v>
      </c>
      <c r="G629">
        <v>2</v>
      </c>
    </row>
    <row r="630" spans="2:7" ht="15" hidden="1" customHeight="1">
      <c r="B630" s="8">
        <v>5342.3750062327708</v>
      </c>
      <c r="C630" t="s">
        <v>1794</v>
      </c>
      <c r="D630" t="s">
        <v>20</v>
      </c>
      <c r="E630" t="s">
        <v>8</v>
      </c>
      <c r="F630" t="s">
        <v>9</v>
      </c>
      <c r="G630">
        <v>8</v>
      </c>
    </row>
    <row r="631" spans="2:7" ht="15" hidden="1" customHeight="1">
      <c r="B631" s="8">
        <v>4273.9000049862161</v>
      </c>
      <c r="C631" t="s">
        <v>1796</v>
      </c>
      <c r="D631" t="s">
        <v>488</v>
      </c>
      <c r="E631" t="s">
        <v>8</v>
      </c>
      <c r="F631" t="s">
        <v>18</v>
      </c>
      <c r="G631">
        <v>15</v>
      </c>
    </row>
    <row r="632" spans="2:7" ht="15" hidden="1" customHeight="1">
      <c r="B632" s="8">
        <v>8903.9583437212841</v>
      </c>
      <c r="C632" t="s">
        <v>786</v>
      </c>
      <c r="D632" t="s">
        <v>52</v>
      </c>
      <c r="E632" t="s">
        <v>8</v>
      </c>
      <c r="F632" t="s">
        <v>13</v>
      </c>
      <c r="G632">
        <v>20</v>
      </c>
    </row>
    <row r="633" spans="2:7" ht="15" hidden="1" customHeight="1">
      <c r="B633" s="8">
        <v>5698.5333399816218</v>
      </c>
      <c r="C633" t="s">
        <v>649</v>
      </c>
      <c r="D633" t="s">
        <v>20</v>
      </c>
      <c r="E633" t="s">
        <v>8</v>
      </c>
      <c r="F633" t="s">
        <v>9</v>
      </c>
      <c r="G633">
        <v>2.5</v>
      </c>
    </row>
    <row r="634" spans="2:7" ht="15" hidden="1" customHeight="1">
      <c r="B634" s="8">
        <v>3419.1200039889732</v>
      </c>
      <c r="C634" t="s">
        <v>839</v>
      </c>
      <c r="D634" t="s">
        <v>20</v>
      </c>
      <c r="E634" t="s">
        <v>8</v>
      </c>
      <c r="F634" t="s">
        <v>9</v>
      </c>
      <c r="G634">
        <v>5</v>
      </c>
    </row>
    <row r="635" spans="2:7" ht="15" hidden="1" customHeight="1">
      <c r="B635" s="8">
        <v>8013.5625093491553</v>
      </c>
      <c r="C635" t="s">
        <v>1824</v>
      </c>
      <c r="D635" t="s">
        <v>3999</v>
      </c>
      <c r="E635" t="s">
        <v>8</v>
      </c>
      <c r="F635" t="s">
        <v>13</v>
      </c>
      <c r="G635">
        <v>4</v>
      </c>
    </row>
    <row r="636" spans="2:7" ht="15" hidden="1" customHeight="1">
      <c r="B636" s="8">
        <v>3561.5833374885137</v>
      </c>
      <c r="C636" t="s">
        <v>749</v>
      </c>
      <c r="D636" t="s">
        <v>20</v>
      </c>
      <c r="E636" t="s">
        <v>8</v>
      </c>
      <c r="F636" t="s">
        <v>25</v>
      </c>
      <c r="G636">
        <v>16</v>
      </c>
    </row>
    <row r="637" spans="2:7" ht="15" hidden="1" customHeight="1">
      <c r="B637" s="8">
        <v>7123.1666749770275</v>
      </c>
      <c r="C637" t="s">
        <v>20</v>
      </c>
      <c r="D637" t="s">
        <v>20</v>
      </c>
      <c r="E637" t="s">
        <v>8</v>
      </c>
      <c r="F637" t="s">
        <v>9</v>
      </c>
      <c r="G637">
        <v>4</v>
      </c>
    </row>
    <row r="638" spans="2:7" ht="15" hidden="1" customHeight="1">
      <c r="B638" s="8">
        <v>8903.9583437212841</v>
      </c>
      <c r="C638" t="s">
        <v>243</v>
      </c>
      <c r="D638" t="s">
        <v>20</v>
      </c>
      <c r="E638" t="s">
        <v>8</v>
      </c>
      <c r="F638" t="s">
        <v>9</v>
      </c>
      <c r="G638">
        <v>4</v>
      </c>
    </row>
    <row r="639" spans="2:7" ht="15" hidden="1" customHeight="1">
      <c r="B639" s="8">
        <v>10684.750012465542</v>
      </c>
      <c r="C639" t="s">
        <v>1112</v>
      </c>
      <c r="D639" t="s">
        <v>20</v>
      </c>
      <c r="E639" t="s">
        <v>8</v>
      </c>
      <c r="F639" t="s">
        <v>13</v>
      </c>
      <c r="G639">
        <v>5</v>
      </c>
    </row>
    <row r="640" spans="2:7" ht="15" hidden="1" customHeight="1">
      <c r="B640" s="8">
        <v>9794.354178093412</v>
      </c>
      <c r="C640" t="s">
        <v>1847</v>
      </c>
      <c r="D640" t="s">
        <v>52</v>
      </c>
      <c r="E640" t="s">
        <v>8</v>
      </c>
      <c r="F640" t="s">
        <v>9</v>
      </c>
      <c r="G640">
        <v>13</v>
      </c>
    </row>
    <row r="641" spans="2:7" ht="15" hidden="1" customHeight="1">
      <c r="B641" s="8">
        <v>14400</v>
      </c>
      <c r="C641" t="s">
        <v>279</v>
      </c>
      <c r="D641" t="s">
        <v>279</v>
      </c>
      <c r="E641" t="s">
        <v>8</v>
      </c>
      <c r="F641" t="s">
        <v>25</v>
      </c>
      <c r="G641">
        <v>8</v>
      </c>
    </row>
    <row r="642" spans="2:7" ht="15" hidden="1" customHeight="1">
      <c r="B642" s="8">
        <v>2671.1875031163854</v>
      </c>
      <c r="C642" t="s">
        <v>721</v>
      </c>
      <c r="D642" t="s">
        <v>3999</v>
      </c>
      <c r="E642" t="s">
        <v>8</v>
      </c>
      <c r="F642" t="s">
        <v>13</v>
      </c>
      <c r="G642">
        <v>3</v>
      </c>
    </row>
    <row r="643" spans="2:7" ht="15" hidden="1" customHeight="1">
      <c r="B643" s="8">
        <v>22000</v>
      </c>
      <c r="C643" t="s">
        <v>1849</v>
      </c>
      <c r="D643" t="s">
        <v>52</v>
      </c>
      <c r="E643" t="s">
        <v>8</v>
      </c>
      <c r="F643" t="s">
        <v>13</v>
      </c>
      <c r="G643">
        <v>6</v>
      </c>
    </row>
    <row r="644" spans="2:7" ht="15" hidden="1" customHeight="1">
      <c r="B644" s="8">
        <v>25000</v>
      </c>
      <c r="C644" t="s">
        <v>1853</v>
      </c>
      <c r="D644" t="s">
        <v>20</v>
      </c>
      <c r="E644" t="s">
        <v>8</v>
      </c>
      <c r="F644" t="s">
        <v>13</v>
      </c>
      <c r="G644">
        <v>8</v>
      </c>
    </row>
    <row r="645" spans="2:7" ht="15" hidden="1" customHeight="1">
      <c r="B645" s="8">
        <v>8903.9583437212841</v>
      </c>
      <c r="C645" t="s">
        <v>207</v>
      </c>
      <c r="D645" t="s">
        <v>20</v>
      </c>
      <c r="E645" t="s">
        <v>8</v>
      </c>
      <c r="F645" t="s">
        <v>9</v>
      </c>
      <c r="G645">
        <v>2</v>
      </c>
    </row>
    <row r="646" spans="2:7" ht="15" hidden="1" customHeight="1">
      <c r="B646" s="8">
        <v>7497.1329254133216</v>
      </c>
      <c r="C646" t="s">
        <v>1861</v>
      </c>
      <c r="D646" t="s">
        <v>20</v>
      </c>
      <c r="E646" t="s">
        <v>8</v>
      </c>
      <c r="F646" t="s">
        <v>9</v>
      </c>
      <c r="G646">
        <v>4</v>
      </c>
    </row>
    <row r="647" spans="2:7" ht="15" hidden="1" customHeight="1">
      <c r="B647" s="8">
        <v>10000</v>
      </c>
      <c r="C647" t="s">
        <v>1862</v>
      </c>
      <c r="D647" t="s">
        <v>52</v>
      </c>
      <c r="E647" t="s">
        <v>8</v>
      </c>
      <c r="F647" t="s">
        <v>9</v>
      </c>
      <c r="G647">
        <v>11</v>
      </c>
    </row>
    <row r="648" spans="2:7" ht="15" hidden="1" customHeight="1">
      <c r="B648" s="8">
        <v>6410.8500074793246</v>
      </c>
      <c r="C648" t="s">
        <v>1863</v>
      </c>
      <c r="D648" t="s">
        <v>356</v>
      </c>
      <c r="E648" t="s">
        <v>8</v>
      </c>
      <c r="F648" t="s">
        <v>25</v>
      </c>
      <c r="G648">
        <v>2</v>
      </c>
    </row>
    <row r="649" spans="2:7" ht="15" hidden="1" customHeight="1">
      <c r="B649" s="8">
        <v>4594.4425053601826</v>
      </c>
      <c r="C649" t="s">
        <v>1869</v>
      </c>
      <c r="D649" t="s">
        <v>20</v>
      </c>
      <c r="E649" t="s">
        <v>8</v>
      </c>
      <c r="F649" t="s">
        <v>9</v>
      </c>
      <c r="G649">
        <v>4</v>
      </c>
    </row>
    <row r="650" spans="2:7" ht="15" hidden="1" customHeight="1">
      <c r="B650" s="8">
        <v>16917.52085307044</v>
      </c>
      <c r="C650" t="s">
        <v>1873</v>
      </c>
      <c r="D650" t="s">
        <v>52</v>
      </c>
      <c r="E650" t="s">
        <v>8</v>
      </c>
      <c r="F650" t="s">
        <v>18</v>
      </c>
      <c r="G650">
        <v>9</v>
      </c>
    </row>
    <row r="651" spans="2:7" ht="15" hidden="1" customHeight="1">
      <c r="B651" s="8">
        <v>3205.4250037396623</v>
      </c>
      <c r="C651" t="s">
        <v>544</v>
      </c>
      <c r="D651" t="s">
        <v>3999</v>
      </c>
      <c r="E651" t="s">
        <v>8</v>
      </c>
      <c r="F651" t="s">
        <v>9</v>
      </c>
      <c r="G651">
        <v>2</v>
      </c>
    </row>
    <row r="652" spans="2:7" ht="15" hidden="1" customHeight="1">
      <c r="B652" s="8">
        <v>14246.333349954055</v>
      </c>
      <c r="C652" t="s">
        <v>755</v>
      </c>
      <c r="D652" t="s">
        <v>52</v>
      </c>
      <c r="E652" t="s">
        <v>8</v>
      </c>
      <c r="F652" t="s">
        <v>18</v>
      </c>
      <c r="G652">
        <v>0</v>
      </c>
    </row>
    <row r="653" spans="2:7" ht="15" hidden="1" customHeight="1">
      <c r="B653" s="8">
        <v>14246.333349954055</v>
      </c>
      <c r="C653" t="s">
        <v>755</v>
      </c>
      <c r="D653" t="s">
        <v>52</v>
      </c>
      <c r="E653" t="s">
        <v>8</v>
      </c>
      <c r="F653" t="s">
        <v>18</v>
      </c>
      <c r="G653">
        <v>0</v>
      </c>
    </row>
    <row r="654" spans="2:7" ht="15" hidden="1" customHeight="1">
      <c r="B654" s="8">
        <v>28995</v>
      </c>
      <c r="C654" t="s">
        <v>739</v>
      </c>
      <c r="D654" t="s">
        <v>52</v>
      </c>
      <c r="E654" t="s">
        <v>8</v>
      </c>
      <c r="F654" t="s">
        <v>9</v>
      </c>
      <c r="G654">
        <v>6</v>
      </c>
    </row>
    <row r="655" spans="2:7" ht="15" hidden="1" customHeight="1">
      <c r="B655" s="8">
        <v>21903.737525554359</v>
      </c>
      <c r="C655" t="s">
        <v>1877</v>
      </c>
      <c r="D655" t="s">
        <v>20</v>
      </c>
      <c r="E655" t="s">
        <v>8</v>
      </c>
      <c r="F655" t="s">
        <v>13</v>
      </c>
      <c r="G655">
        <v>3</v>
      </c>
    </row>
    <row r="656" spans="2:7" ht="15" hidden="1" customHeight="1">
      <c r="B656" s="8">
        <v>20122.945856810104</v>
      </c>
      <c r="C656" t="s">
        <v>1877</v>
      </c>
      <c r="D656" t="s">
        <v>20</v>
      </c>
      <c r="E656" t="s">
        <v>8</v>
      </c>
      <c r="F656" t="s">
        <v>13</v>
      </c>
      <c r="G656">
        <v>3</v>
      </c>
    </row>
    <row r="657" spans="2:7" ht="15" hidden="1" customHeight="1">
      <c r="B657" s="8">
        <v>5320</v>
      </c>
      <c r="C657" t="s">
        <v>1886</v>
      </c>
      <c r="D657" t="s">
        <v>52</v>
      </c>
      <c r="E657" t="s">
        <v>8</v>
      </c>
      <c r="F657" t="s">
        <v>18</v>
      </c>
      <c r="G657">
        <v>5</v>
      </c>
    </row>
    <row r="658" spans="2:7" ht="15" hidden="1" customHeight="1">
      <c r="B658" s="8">
        <v>2493.1083362419595</v>
      </c>
      <c r="C658" t="s">
        <v>1888</v>
      </c>
      <c r="D658" t="s">
        <v>4000</v>
      </c>
      <c r="E658" t="s">
        <v>8</v>
      </c>
      <c r="F658" t="s">
        <v>9</v>
      </c>
      <c r="G658">
        <v>5</v>
      </c>
    </row>
    <row r="659" spans="2:7" ht="15" hidden="1" customHeight="1">
      <c r="B659" s="8">
        <v>8903.9583437212841</v>
      </c>
      <c r="C659" t="s">
        <v>1891</v>
      </c>
      <c r="D659" t="s">
        <v>20</v>
      </c>
      <c r="E659" t="s">
        <v>8</v>
      </c>
      <c r="F659" t="s">
        <v>13</v>
      </c>
      <c r="G659">
        <v>0</v>
      </c>
    </row>
    <row r="660" spans="2:7" ht="15" hidden="1" customHeight="1">
      <c r="B660" s="8">
        <v>23150.291693675339</v>
      </c>
      <c r="C660" t="s">
        <v>52</v>
      </c>
      <c r="D660" t="s">
        <v>52</v>
      </c>
      <c r="E660" t="s">
        <v>8</v>
      </c>
      <c r="F660" t="s">
        <v>13</v>
      </c>
      <c r="G660">
        <v>9</v>
      </c>
    </row>
    <row r="661" spans="2:7" ht="15" hidden="1" customHeight="1">
      <c r="B661" s="8">
        <v>12000</v>
      </c>
      <c r="C661" t="s">
        <v>1892</v>
      </c>
      <c r="D661" t="s">
        <v>279</v>
      </c>
      <c r="E661" t="s">
        <v>8</v>
      </c>
      <c r="F661" t="s">
        <v>18</v>
      </c>
      <c r="G661">
        <v>7</v>
      </c>
    </row>
    <row r="662" spans="2:7" ht="15" hidden="1" customHeight="1">
      <c r="B662" s="8">
        <v>2671.1875031163854</v>
      </c>
      <c r="C662" t="s">
        <v>485</v>
      </c>
      <c r="D662" t="s">
        <v>279</v>
      </c>
      <c r="E662" t="s">
        <v>8</v>
      </c>
      <c r="F662" t="s">
        <v>18</v>
      </c>
      <c r="G662">
        <v>1</v>
      </c>
    </row>
    <row r="663" spans="2:7" ht="15" hidden="1" customHeight="1">
      <c r="B663" s="8">
        <v>8547.8000099724322</v>
      </c>
      <c r="C663" t="s">
        <v>1904</v>
      </c>
      <c r="D663" t="s">
        <v>20</v>
      </c>
      <c r="E663" t="s">
        <v>8</v>
      </c>
      <c r="F663" t="s">
        <v>9</v>
      </c>
      <c r="G663">
        <v>1</v>
      </c>
    </row>
    <row r="664" spans="2:7" ht="15" hidden="1" customHeight="1">
      <c r="B664" s="8">
        <v>2400</v>
      </c>
      <c r="C664" t="s">
        <v>1905</v>
      </c>
      <c r="D664" t="s">
        <v>20</v>
      </c>
      <c r="E664" t="s">
        <v>8</v>
      </c>
      <c r="F664" t="s">
        <v>18</v>
      </c>
      <c r="G664">
        <v>3</v>
      </c>
    </row>
    <row r="665" spans="2:7" ht="15" hidden="1" customHeight="1">
      <c r="B665" s="8">
        <v>11000</v>
      </c>
      <c r="C665" t="s">
        <v>1500</v>
      </c>
      <c r="D665" t="s">
        <v>20</v>
      </c>
      <c r="E665" t="s">
        <v>8</v>
      </c>
      <c r="F665" t="s">
        <v>9</v>
      </c>
      <c r="G665">
        <v>2</v>
      </c>
    </row>
    <row r="666" spans="2:7" ht="15" hidden="1" customHeight="1">
      <c r="B666" s="8">
        <v>3600</v>
      </c>
      <c r="C666" t="s">
        <v>20</v>
      </c>
      <c r="D666" t="s">
        <v>20</v>
      </c>
      <c r="E666" t="s">
        <v>8</v>
      </c>
      <c r="F666" t="s">
        <v>9</v>
      </c>
      <c r="G666">
        <v>1</v>
      </c>
    </row>
    <row r="667" spans="2:7" ht="15" hidden="1" customHeight="1">
      <c r="B667" s="8">
        <v>7123.1666749770275</v>
      </c>
      <c r="C667" t="s">
        <v>42</v>
      </c>
      <c r="D667" t="s">
        <v>20</v>
      </c>
      <c r="E667" t="s">
        <v>8</v>
      </c>
      <c r="F667" t="s">
        <v>18</v>
      </c>
      <c r="G667">
        <v>3</v>
      </c>
    </row>
    <row r="668" spans="2:7" ht="15" hidden="1" customHeight="1">
      <c r="B668" s="8">
        <v>9972.4333449678379</v>
      </c>
      <c r="C668" t="s">
        <v>1915</v>
      </c>
      <c r="D668" t="s">
        <v>52</v>
      </c>
      <c r="E668" t="s">
        <v>8</v>
      </c>
      <c r="F668" t="s">
        <v>18</v>
      </c>
      <c r="G668">
        <v>4</v>
      </c>
    </row>
    <row r="669" spans="2:7" ht="15" hidden="1" customHeight="1">
      <c r="B669" s="8">
        <v>14000</v>
      </c>
      <c r="C669" t="s">
        <v>52</v>
      </c>
      <c r="D669" t="s">
        <v>52</v>
      </c>
      <c r="E669" t="s">
        <v>8</v>
      </c>
      <c r="F669" t="s">
        <v>9</v>
      </c>
      <c r="G669">
        <v>5</v>
      </c>
    </row>
    <row r="670" spans="2:7" ht="15" hidden="1" customHeight="1">
      <c r="B670" s="8">
        <v>4986.216672483919</v>
      </c>
      <c r="C670" t="s">
        <v>1918</v>
      </c>
      <c r="D670" t="s">
        <v>20</v>
      </c>
      <c r="E670" t="s">
        <v>8</v>
      </c>
      <c r="F670" t="s">
        <v>13</v>
      </c>
      <c r="G670">
        <v>8</v>
      </c>
    </row>
    <row r="671" spans="2:7" ht="15" hidden="1" customHeight="1">
      <c r="B671" s="8">
        <v>4800</v>
      </c>
      <c r="C671" t="s">
        <v>1919</v>
      </c>
      <c r="D671" t="s">
        <v>52</v>
      </c>
      <c r="E671" t="s">
        <v>8</v>
      </c>
      <c r="F671" t="s">
        <v>13</v>
      </c>
      <c r="G671">
        <v>3</v>
      </c>
    </row>
    <row r="672" spans="2:7" ht="15" hidden="1" customHeight="1">
      <c r="B672" s="8">
        <v>8013.5625093491553</v>
      </c>
      <c r="C672" t="s">
        <v>721</v>
      </c>
      <c r="D672" t="s">
        <v>3999</v>
      </c>
      <c r="E672" t="s">
        <v>8</v>
      </c>
      <c r="F672" t="s">
        <v>9</v>
      </c>
      <c r="G672">
        <v>4</v>
      </c>
    </row>
    <row r="673" spans="2:7" ht="15" hidden="1" customHeight="1">
      <c r="B673" s="8">
        <v>15000</v>
      </c>
      <c r="C673" t="s">
        <v>1002</v>
      </c>
      <c r="D673" t="s">
        <v>20</v>
      </c>
      <c r="E673" t="s">
        <v>8</v>
      </c>
      <c r="F673" t="s">
        <v>18</v>
      </c>
      <c r="G673">
        <v>0.3</v>
      </c>
    </row>
    <row r="674" spans="2:7" ht="15" hidden="1" customHeight="1">
      <c r="B674" s="8">
        <v>17807.916687442568</v>
      </c>
      <c r="C674" t="s">
        <v>1935</v>
      </c>
      <c r="D674" t="s">
        <v>52</v>
      </c>
      <c r="E674" t="s">
        <v>8</v>
      </c>
      <c r="F674" t="s">
        <v>18</v>
      </c>
      <c r="G674">
        <v>10</v>
      </c>
    </row>
    <row r="675" spans="2:7" ht="15" hidden="1" customHeight="1">
      <c r="B675" s="8">
        <v>16027.125018698311</v>
      </c>
      <c r="C675" t="s">
        <v>1936</v>
      </c>
      <c r="D675" t="s">
        <v>52</v>
      </c>
      <c r="E675" t="s">
        <v>8</v>
      </c>
      <c r="F675" t="s">
        <v>18</v>
      </c>
      <c r="G675">
        <v>6</v>
      </c>
    </row>
    <row r="676" spans="2:7" ht="15" hidden="1" customHeight="1">
      <c r="B676" s="8">
        <v>21369.500024931083</v>
      </c>
      <c r="C676" t="s">
        <v>1939</v>
      </c>
      <c r="D676" t="s">
        <v>52</v>
      </c>
      <c r="E676" t="s">
        <v>8</v>
      </c>
      <c r="F676" t="s">
        <v>9</v>
      </c>
      <c r="G676">
        <v>7</v>
      </c>
    </row>
    <row r="677" spans="2:7" ht="15" hidden="1" customHeight="1">
      <c r="B677" s="8">
        <v>7568.3645921630914</v>
      </c>
      <c r="C677" t="s">
        <v>932</v>
      </c>
      <c r="D677" t="s">
        <v>310</v>
      </c>
      <c r="E677" t="s">
        <v>8</v>
      </c>
      <c r="F677" t="s">
        <v>18</v>
      </c>
      <c r="G677">
        <v>6</v>
      </c>
    </row>
    <row r="678" spans="2:7" ht="15" hidden="1" customHeight="1">
      <c r="B678" s="8">
        <v>6720</v>
      </c>
      <c r="C678" t="s">
        <v>1942</v>
      </c>
      <c r="D678" t="s">
        <v>310</v>
      </c>
      <c r="E678" t="s">
        <v>8</v>
      </c>
      <c r="F678" t="s">
        <v>9</v>
      </c>
      <c r="G678">
        <v>5</v>
      </c>
    </row>
    <row r="679" spans="2:7" ht="15" hidden="1" customHeight="1">
      <c r="B679" s="8">
        <v>37500</v>
      </c>
      <c r="C679" t="s">
        <v>83</v>
      </c>
      <c r="D679" t="s">
        <v>356</v>
      </c>
      <c r="E679" t="s">
        <v>8</v>
      </c>
      <c r="F679" t="s">
        <v>13</v>
      </c>
      <c r="G679">
        <v>0</v>
      </c>
    </row>
    <row r="680" spans="2:7" ht="15" hidden="1" customHeight="1">
      <c r="B680" s="8">
        <v>4808.137505609493</v>
      </c>
      <c r="C680" t="s">
        <v>91</v>
      </c>
      <c r="D680" t="s">
        <v>52</v>
      </c>
      <c r="E680" t="s">
        <v>8</v>
      </c>
      <c r="F680" t="s">
        <v>18</v>
      </c>
      <c r="G680">
        <v>5</v>
      </c>
    </row>
    <row r="681" spans="2:7" ht="15" hidden="1" customHeight="1">
      <c r="B681" s="8">
        <v>24931.083362419595</v>
      </c>
      <c r="C681" t="s">
        <v>1952</v>
      </c>
      <c r="D681" t="s">
        <v>52</v>
      </c>
      <c r="E681" t="s">
        <v>8</v>
      </c>
      <c r="F681" t="s">
        <v>9</v>
      </c>
      <c r="G681">
        <v>10</v>
      </c>
    </row>
    <row r="682" spans="2:7" ht="15" hidden="1" customHeight="1">
      <c r="B682" s="8">
        <v>12465.541681209797</v>
      </c>
      <c r="C682" t="s">
        <v>1953</v>
      </c>
      <c r="D682" t="s">
        <v>20</v>
      </c>
      <c r="E682" t="s">
        <v>8</v>
      </c>
      <c r="F682" t="s">
        <v>18</v>
      </c>
      <c r="G682">
        <v>4</v>
      </c>
    </row>
    <row r="683" spans="2:7" ht="15" hidden="1" customHeight="1">
      <c r="B683" s="8">
        <v>17807.916687442568</v>
      </c>
      <c r="C683" t="s">
        <v>1954</v>
      </c>
      <c r="D683" t="s">
        <v>52</v>
      </c>
      <c r="E683" t="s">
        <v>8</v>
      </c>
      <c r="F683" t="s">
        <v>13</v>
      </c>
      <c r="G683">
        <v>10</v>
      </c>
    </row>
    <row r="684" spans="2:7" ht="15" hidden="1" customHeight="1">
      <c r="B684" s="8">
        <v>11000</v>
      </c>
      <c r="C684" t="s">
        <v>1939</v>
      </c>
      <c r="D684" t="s">
        <v>52</v>
      </c>
      <c r="E684" t="s">
        <v>8</v>
      </c>
      <c r="F684" t="s">
        <v>13</v>
      </c>
      <c r="G684">
        <v>8</v>
      </c>
    </row>
    <row r="685" spans="2:7" ht="15" hidden="1" customHeight="1">
      <c r="B685" s="8">
        <v>6410.8500074793246</v>
      </c>
      <c r="C685" t="s">
        <v>20</v>
      </c>
      <c r="D685" t="s">
        <v>20</v>
      </c>
      <c r="E685" t="s">
        <v>8</v>
      </c>
      <c r="F685" t="s">
        <v>13</v>
      </c>
      <c r="G685">
        <v>2</v>
      </c>
    </row>
    <row r="686" spans="2:7" ht="15" hidden="1" customHeight="1">
      <c r="B686" s="8">
        <v>10684.750012465542</v>
      </c>
      <c r="C686" t="s">
        <v>1968</v>
      </c>
      <c r="D686" t="s">
        <v>52</v>
      </c>
      <c r="E686" t="s">
        <v>8</v>
      </c>
      <c r="F686" t="s">
        <v>9</v>
      </c>
      <c r="G686">
        <v>12</v>
      </c>
    </row>
    <row r="687" spans="2:7" ht="15" hidden="1" customHeight="1">
      <c r="B687" s="8">
        <v>40000</v>
      </c>
      <c r="C687" t="s">
        <v>1022</v>
      </c>
      <c r="D687" t="s">
        <v>52</v>
      </c>
      <c r="E687" t="s">
        <v>8</v>
      </c>
      <c r="F687" t="s">
        <v>9</v>
      </c>
      <c r="G687">
        <v>5</v>
      </c>
    </row>
    <row r="688" spans="2:7" ht="15" hidden="1" customHeight="1">
      <c r="B688" s="8">
        <v>6232.7708406048987</v>
      </c>
      <c r="C688" t="s">
        <v>20</v>
      </c>
      <c r="D688" t="s">
        <v>20</v>
      </c>
      <c r="E688" t="s">
        <v>8</v>
      </c>
      <c r="F688" t="s">
        <v>9</v>
      </c>
      <c r="G688">
        <v>6</v>
      </c>
    </row>
    <row r="689" spans="2:7" ht="15" hidden="1" customHeight="1">
      <c r="B689" s="8">
        <v>41712.231189497601</v>
      </c>
      <c r="C689" t="s">
        <v>1970</v>
      </c>
      <c r="D689" t="s">
        <v>4000</v>
      </c>
      <c r="E689" t="s">
        <v>8</v>
      </c>
      <c r="F689" t="s">
        <v>18</v>
      </c>
      <c r="G689">
        <v>12</v>
      </c>
    </row>
    <row r="690" spans="2:7" ht="15" hidden="1" customHeight="1">
      <c r="B690" s="8">
        <v>12465.541681209797</v>
      </c>
      <c r="C690" t="s">
        <v>1971</v>
      </c>
      <c r="D690" t="s">
        <v>52</v>
      </c>
      <c r="E690" t="s">
        <v>8</v>
      </c>
      <c r="F690" t="s">
        <v>18</v>
      </c>
      <c r="G690">
        <v>9</v>
      </c>
    </row>
    <row r="691" spans="2:7" ht="15" hidden="1" customHeight="1">
      <c r="B691" s="8">
        <v>7123.1666749770275</v>
      </c>
      <c r="C691" t="s">
        <v>1972</v>
      </c>
      <c r="D691" t="s">
        <v>20</v>
      </c>
      <c r="E691" t="s">
        <v>8</v>
      </c>
      <c r="F691" t="s">
        <v>25</v>
      </c>
      <c r="G691">
        <v>2</v>
      </c>
    </row>
    <row r="692" spans="2:7" ht="15" hidden="1" customHeight="1">
      <c r="B692" s="8">
        <v>25000</v>
      </c>
      <c r="C692" t="s">
        <v>153</v>
      </c>
      <c r="D692" t="s">
        <v>20</v>
      </c>
      <c r="E692" t="s">
        <v>8</v>
      </c>
      <c r="F692" t="s">
        <v>13</v>
      </c>
      <c r="G692">
        <v>1.5</v>
      </c>
    </row>
    <row r="693" spans="2:7" ht="15" hidden="1" customHeight="1">
      <c r="B693" s="8">
        <v>5000</v>
      </c>
      <c r="C693" t="s">
        <v>1112</v>
      </c>
      <c r="D693" t="s">
        <v>20</v>
      </c>
      <c r="E693" t="s">
        <v>8</v>
      </c>
      <c r="F693" t="s">
        <v>18</v>
      </c>
      <c r="G693">
        <v>10</v>
      </c>
    </row>
    <row r="694" spans="2:7" ht="15" hidden="1" customHeight="1">
      <c r="B694" s="8">
        <v>5000</v>
      </c>
      <c r="C694" t="s">
        <v>1980</v>
      </c>
      <c r="D694" t="s">
        <v>20</v>
      </c>
      <c r="E694" t="s">
        <v>8</v>
      </c>
      <c r="F694" t="s">
        <v>13</v>
      </c>
      <c r="G694">
        <v>2</v>
      </c>
    </row>
    <row r="695" spans="2:7" ht="15" hidden="1" customHeight="1">
      <c r="B695" s="8">
        <v>6232.7708406048987</v>
      </c>
      <c r="C695" t="s">
        <v>1982</v>
      </c>
      <c r="D695" t="s">
        <v>52</v>
      </c>
      <c r="E695" t="s">
        <v>8</v>
      </c>
      <c r="F695" t="s">
        <v>18</v>
      </c>
      <c r="G695">
        <v>27</v>
      </c>
    </row>
    <row r="696" spans="2:7" ht="15" hidden="1" customHeight="1">
      <c r="B696" s="8">
        <v>4000</v>
      </c>
      <c r="C696" t="s">
        <v>1987</v>
      </c>
      <c r="D696" t="s">
        <v>20</v>
      </c>
      <c r="E696" t="s">
        <v>8</v>
      </c>
      <c r="F696" t="s">
        <v>18</v>
      </c>
      <c r="G696">
        <v>4</v>
      </c>
    </row>
    <row r="697" spans="2:7" ht="15" hidden="1" customHeight="1">
      <c r="B697" s="8">
        <v>4451.9791718606421</v>
      </c>
      <c r="C697" t="s">
        <v>765</v>
      </c>
      <c r="D697" t="s">
        <v>3999</v>
      </c>
      <c r="E697" t="s">
        <v>8</v>
      </c>
      <c r="F697" t="s">
        <v>9</v>
      </c>
      <c r="G697">
        <v>3</v>
      </c>
    </row>
    <row r="698" spans="2:7" ht="15" hidden="1" customHeight="1">
      <c r="B698" s="8">
        <v>13355.937515581925</v>
      </c>
      <c r="C698" t="s">
        <v>20</v>
      </c>
      <c r="D698" t="s">
        <v>20</v>
      </c>
      <c r="E698" t="s">
        <v>8</v>
      </c>
      <c r="F698" t="s">
        <v>9</v>
      </c>
      <c r="G698">
        <v>5</v>
      </c>
    </row>
    <row r="699" spans="2:7" ht="15" hidden="1" customHeight="1">
      <c r="B699" s="8">
        <v>25000</v>
      </c>
      <c r="C699" t="s">
        <v>91</v>
      </c>
      <c r="D699" t="s">
        <v>52</v>
      </c>
      <c r="E699" t="s">
        <v>8</v>
      </c>
      <c r="F699" t="s">
        <v>9</v>
      </c>
      <c r="G699">
        <v>10</v>
      </c>
    </row>
    <row r="700" spans="2:7" ht="15" hidden="1" customHeight="1">
      <c r="B700" s="8">
        <v>7479.3250087258784</v>
      </c>
      <c r="C700" t="s">
        <v>20</v>
      </c>
      <c r="D700" t="s">
        <v>20</v>
      </c>
      <c r="E700" t="s">
        <v>8</v>
      </c>
      <c r="F700" t="s">
        <v>9</v>
      </c>
      <c r="G700">
        <v>2</v>
      </c>
    </row>
    <row r="701" spans="2:7" ht="15" hidden="1" customHeight="1">
      <c r="B701" s="8">
        <v>5000</v>
      </c>
      <c r="C701" t="s">
        <v>1993</v>
      </c>
      <c r="D701" t="s">
        <v>4000</v>
      </c>
      <c r="E701" t="s">
        <v>8</v>
      </c>
      <c r="F701" t="s">
        <v>9</v>
      </c>
      <c r="G701">
        <v>3</v>
      </c>
    </row>
    <row r="702" spans="2:7" ht="15" hidden="1" customHeight="1">
      <c r="B702" s="8">
        <v>4914.9850057341491</v>
      </c>
      <c r="C702" t="s">
        <v>1995</v>
      </c>
      <c r="D702" t="s">
        <v>3999</v>
      </c>
      <c r="E702" t="s">
        <v>8</v>
      </c>
      <c r="F702" t="s">
        <v>13</v>
      </c>
      <c r="G702">
        <v>6</v>
      </c>
    </row>
    <row r="703" spans="2:7" ht="15" hidden="1" customHeight="1">
      <c r="B703" s="8">
        <v>4451.9791718606421</v>
      </c>
      <c r="C703" t="s">
        <v>1996</v>
      </c>
      <c r="D703" t="s">
        <v>20</v>
      </c>
      <c r="E703" t="s">
        <v>8</v>
      </c>
      <c r="F703" t="s">
        <v>186</v>
      </c>
      <c r="G703">
        <v>1.6</v>
      </c>
    </row>
    <row r="704" spans="2:7" ht="15" hidden="1" customHeight="1">
      <c r="B704" s="8">
        <v>8400</v>
      </c>
      <c r="C704" t="s">
        <v>931</v>
      </c>
      <c r="D704" t="s">
        <v>3999</v>
      </c>
      <c r="E704" t="s">
        <v>8</v>
      </c>
      <c r="F704" t="s">
        <v>13</v>
      </c>
      <c r="G704">
        <v>6</v>
      </c>
    </row>
    <row r="705" spans="2:7" ht="15" hidden="1" customHeight="1">
      <c r="B705" s="8">
        <v>20000</v>
      </c>
      <c r="C705" t="s">
        <v>1997</v>
      </c>
      <c r="D705" t="s">
        <v>52</v>
      </c>
      <c r="E705" t="s">
        <v>8</v>
      </c>
      <c r="F705" t="s">
        <v>18</v>
      </c>
      <c r="G705">
        <v>5</v>
      </c>
    </row>
    <row r="706" spans="2:7" ht="15" hidden="1" customHeight="1">
      <c r="B706" s="8">
        <v>3205.4250037396623</v>
      </c>
      <c r="C706" t="s">
        <v>2001</v>
      </c>
      <c r="D706" t="s">
        <v>20</v>
      </c>
      <c r="E706" t="s">
        <v>8</v>
      </c>
      <c r="F706" t="s">
        <v>9</v>
      </c>
      <c r="G706">
        <v>3</v>
      </c>
    </row>
    <row r="707" spans="2:7" ht="15" hidden="1" customHeight="1">
      <c r="B707" s="8">
        <v>21000</v>
      </c>
      <c r="C707" t="s">
        <v>2005</v>
      </c>
      <c r="D707" t="s">
        <v>4000</v>
      </c>
      <c r="E707" t="s">
        <v>8</v>
      </c>
      <c r="F707" t="s">
        <v>13</v>
      </c>
      <c r="G707">
        <v>5</v>
      </c>
    </row>
    <row r="708" spans="2:7" ht="15" hidden="1" customHeight="1">
      <c r="B708" s="8">
        <v>57167.974754622352</v>
      </c>
      <c r="C708" t="s">
        <v>95</v>
      </c>
      <c r="D708" t="s">
        <v>52</v>
      </c>
      <c r="E708" t="s">
        <v>628</v>
      </c>
      <c r="F708" t="s">
        <v>9</v>
      </c>
    </row>
    <row r="709" spans="2:7" ht="15" hidden="1" customHeight="1">
      <c r="B709" s="8">
        <v>48275.178681681093</v>
      </c>
      <c r="C709" t="s">
        <v>115</v>
      </c>
      <c r="D709" t="s">
        <v>20</v>
      </c>
      <c r="E709" t="s">
        <v>628</v>
      </c>
      <c r="F709" t="s">
        <v>25</v>
      </c>
    </row>
    <row r="710" spans="2:7" ht="15" hidden="1" customHeight="1">
      <c r="B710" s="8">
        <v>254079.88779832155</v>
      </c>
      <c r="C710" t="s">
        <v>381</v>
      </c>
      <c r="D710" t="s">
        <v>356</v>
      </c>
      <c r="E710" t="s">
        <v>628</v>
      </c>
      <c r="F710" t="s">
        <v>13</v>
      </c>
    </row>
    <row r="711" spans="2:7" ht="15" hidden="1" customHeight="1">
      <c r="B711" s="8">
        <v>62564.631571458704</v>
      </c>
      <c r="C711" t="s">
        <v>627</v>
      </c>
      <c r="D711" t="s">
        <v>310</v>
      </c>
      <c r="E711" t="s">
        <v>628</v>
      </c>
      <c r="F711" t="s">
        <v>13</v>
      </c>
    </row>
    <row r="712" spans="2:7" ht="15" hidden="1" customHeight="1">
      <c r="B712" s="8">
        <v>69871.969144538423</v>
      </c>
      <c r="C712" t="s">
        <v>647</v>
      </c>
      <c r="D712" t="s">
        <v>20</v>
      </c>
      <c r="E712" t="s">
        <v>628</v>
      </c>
      <c r="F712" t="s">
        <v>13</v>
      </c>
      <c r="G712">
        <v>6</v>
      </c>
    </row>
    <row r="713" spans="2:7" ht="15" hidden="1" customHeight="1">
      <c r="B713" s="8">
        <v>53356.776437647524</v>
      </c>
      <c r="C713" t="s">
        <v>43</v>
      </c>
      <c r="D713" t="s">
        <v>279</v>
      </c>
      <c r="E713" t="s">
        <v>628</v>
      </c>
      <c r="F713" t="s">
        <v>9</v>
      </c>
      <c r="G713">
        <v>2</v>
      </c>
    </row>
    <row r="714" spans="2:7" ht="15" hidden="1" customHeight="1">
      <c r="B714" s="8">
        <v>50815.977559664309</v>
      </c>
      <c r="C714" t="s">
        <v>1014</v>
      </c>
      <c r="D714" t="s">
        <v>20</v>
      </c>
      <c r="E714" t="s">
        <v>628</v>
      </c>
      <c r="F714" t="s">
        <v>9</v>
      </c>
      <c r="G714">
        <v>4</v>
      </c>
    </row>
    <row r="715" spans="2:7" ht="15" hidden="1" customHeight="1">
      <c r="B715" s="8">
        <v>95279.957924370581</v>
      </c>
      <c r="C715" t="s">
        <v>1090</v>
      </c>
      <c r="D715" t="s">
        <v>20</v>
      </c>
      <c r="E715" t="s">
        <v>628</v>
      </c>
      <c r="F715" t="s">
        <v>9</v>
      </c>
      <c r="G715">
        <v>4</v>
      </c>
    </row>
    <row r="716" spans="2:7" ht="15" hidden="1" customHeight="1">
      <c r="B716" s="8">
        <v>57167.974754622352</v>
      </c>
      <c r="C716" t="s">
        <v>1091</v>
      </c>
      <c r="D716" t="s">
        <v>20</v>
      </c>
      <c r="E716" t="s">
        <v>628</v>
      </c>
      <c r="F716" t="s">
        <v>18</v>
      </c>
      <c r="G716">
        <v>10</v>
      </c>
    </row>
    <row r="717" spans="2:7" ht="15" hidden="1" customHeight="1">
      <c r="B717" s="8">
        <v>50815.977559664309</v>
      </c>
      <c r="C717" t="s">
        <v>1231</v>
      </c>
      <c r="D717" t="s">
        <v>20</v>
      </c>
      <c r="E717" t="s">
        <v>628</v>
      </c>
      <c r="F717" t="s">
        <v>9</v>
      </c>
      <c r="G717">
        <v>3</v>
      </c>
    </row>
    <row r="718" spans="2:7" ht="15" hidden="1" customHeight="1">
      <c r="B718" s="8">
        <v>104172.75399731184</v>
      </c>
      <c r="C718" t="s">
        <v>1346</v>
      </c>
      <c r="D718" t="s">
        <v>52</v>
      </c>
      <c r="E718" t="s">
        <v>628</v>
      </c>
      <c r="F718" t="s">
        <v>13</v>
      </c>
      <c r="G718">
        <v>25</v>
      </c>
    </row>
    <row r="719" spans="2:7" ht="15" hidden="1" customHeight="1">
      <c r="B719" s="8">
        <v>78764.765217479682</v>
      </c>
      <c r="C719" t="s">
        <v>1386</v>
      </c>
      <c r="D719" t="s">
        <v>20</v>
      </c>
      <c r="E719" t="s">
        <v>628</v>
      </c>
      <c r="F719" t="s">
        <v>9</v>
      </c>
      <c r="G719">
        <v>15</v>
      </c>
    </row>
    <row r="720" spans="2:7" ht="15" hidden="1" customHeight="1">
      <c r="B720" s="8">
        <v>38111.983169748237</v>
      </c>
      <c r="C720" t="s">
        <v>1388</v>
      </c>
      <c r="D720" t="s">
        <v>356</v>
      </c>
      <c r="E720" t="s">
        <v>628</v>
      </c>
      <c r="F720" t="s">
        <v>25</v>
      </c>
      <c r="G720">
        <v>8</v>
      </c>
    </row>
    <row r="721" spans="2:7" ht="15" hidden="1" customHeight="1">
      <c r="B721" s="8">
        <v>61614.372791092981</v>
      </c>
      <c r="C721" t="s">
        <v>1470</v>
      </c>
      <c r="D721" t="s">
        <v>20</v>
      </c>
      <c r="E721" t="s">
        <v>628</v>
      </c>
      <c r="F721" t="s">
        <v>9</v>
      </c>
      <c r="G721">
        <v>8</v>
      </c>
    </row>
    <row r="722" spans="2:7" ht="15" hidden="1" customHeight="1">
      <c r="B722" s="8">
        <v>36206.384011260823</v>
      </c>
      <c r="C722" t="s">
        <v>1475</v>
      </c>
      <c r="D722" t="s">
        <v>20</v>
      </c>
      <c r="E722" t="s">
        <v>628</v>
      </c>
      <c r="F722" t="s">
        <v>25</v>
      </c>
      <c r="G722">
        <v>5</v>
      </c>
    </row>
    <row r="723" spans="2:7" ht="15" hidden="1" customHeight="1">
      <c r="B723" s="8">
        <v>95279.957924370581</v>
      </c>
      <c r="C723" t="s">
        <v>14</v>
      </c>
      <c r="D723" t="s">
        <v>20</v>
      </c>
      <c r="E723" t="s">
        <v>628</v>
      </c>
      <c r="F723" t="s">
        <v>13</v>
      </c>
      <c r="G723">
        <v>16</v>
      </c>
    </row>
    <row r="724" spans="2:7" ht="15" hidden="1" customHeight="1">
      <c r="B724" s="8">
        <v>43828.780645210471</v>
      </c>
      <c r="C724" t="s">
        <v>20</v>
      </c>
      <c r="D724" t="s">
        <v>20</v>
      </c>
      <c r="E724" t="s">
        <v>628</v>
      </c>
      <c r="F724" t="s">
        <v>9</v>
      </c>
      <c r="G724">
        <v>15</v>
      </c>
    </row>
    <row r="725" spans="2:7" ht="15" hidden="1" customHeight="1">
      <c r="B725" s="8">
        <v>78764.765217479682</v>
      </c>
      <c r="C725" t="s">
        <v>488</v>
      </c>
      <c r="D725" t="s">
        <v>488</v>
      </c>
      <c r="E725" t="s">
        <v>628</v>
      </c>
      <c r="F725" t="s">
        <v>9</v>
      </c>
      <c r="G725">
        <v>15</v>
      </c>
    </row>
    <row r="726" spans="2:7" ht="15" hidden="1" customHeight="1">
      <c r="B726" s="8">
        <v>76223.966339496474</v>
      </c>
      <c r="C726" t="s">
        <v>1689</v>
      </c>
      <c r="D726" t="s">
        <v>52</v>
      </c>
      <c r="E726" t="s">
        <v>628</v>
      </c>
      <c r="F726" t="s">
        <v>18</v>
      </c>
      <c r="G726">
        <v>15</v>
      </c>
    </row>
    <row r="727" spans="2:7" ht="15" hidden="1" customHeight="1">
      <c r="B727" s="8">
        <v>69871.969144538423</v>
      </c>
      <c r="C727" t="s">
        <v>1702</v>
      </c>
      <c r="D727" t="s">
        <v>52</v>
      </c>
      <c r="E727" t="s">
        <v>628</v>
      </c>
      <c r="F727" t="s">
        <v>25</v>
      </c>
      <c r="G727">
        <v>5</v>
      </c>
    </row>
    <row r="728" spans="2:7" ht="15" hidden="1" customHeight="1">
      <c r="B728" s="8">
        <v>76223.966339496474</v>
      </c>
      <c r="C728" t="s">
        <v>1705</v>
      </c>
      <c r="D728" t="s">
        <v>279</v>
      </c>
      <c r="E728" t="s">
        <v>628</v>
      </c>
      <c r="F728" t="s">
        <v>9</v>
      </c>
      <c r="G728">
        <v>7</v>
      </c>
    </row>
    <row r="729" spans="2:7" ht="15" hidden="1" customHeight="1">
      <c r="B729" s="8">
        <v>63519.971949580387</v>
      </c>
      <c r="C729" t="s">
        <v>488</v>
      </c>
      <c r="D729" t="s">
        <v>488</v>
      </c>
      <c r="E729" t="s">
        <v>628</v>
      </c>
      <c r="F729" t="s">
        <v>9</v>
      </c>
      <c r="G729">
        <v>10</v>
      </c>
    </row>
    <row r="730" spans="2:7" ht="15" hidden="1" customHeight="1">
      <c r="B730" s="8">
        <v>57167.974754622352</v>
      </c>
      <c r="C730" t="s">
        <v>1922</v>
      </c>
      <c r="D730" t="s">
        <v>20</v>
      </c>
      <c r="E730" t="s">
        <v>628</v>
      </c>
      <c r="F730" t="s">
        <v>18</v>
      </c>
      <c r="G730">
        <v>14</v>
      </c>
    </row>
    <row r="731" spans="2:7" ht="15" hidden="1" customHeight="1">
      <c r="B731" s="8">
        <v>48000</v>
      </c>
      <c r="C731" t="s">
        <v>16</v>
      </c>
      <c r="D731" t="s">
        <v>488</v>
      </c>
      <c r="E731" t="s">
        <v>17</v>
      </c>
      <c r="F731" t="s">
        <v>18</v>
      </c>
    </row>
    <row r="732" spans="2:7" ht="15" hidden="1" customHeight="1">
      <c r="B732" s="8">
        <v>12227.430201752599</v>
      </c>
      <c r="C732" t="s">
        <v>33</v>
      </c>
      <c r="D732" t="s">
        <v>310</v>
      </c>
      <c r="E732" t="s">
        <v>17</v>
      </c>
      <c r="F732" t="s">
        <v>13</v>
      </c>
    </row>
    <row r="733" spans="2:7" ht="15" hidden="1" customHeight="1">
      <c r="B733" s="8">
        <v>12000</v>
      </c>
      <c r="C733" t="s">
        <v>198</v>
      </c>
      <c r="D733" t="s">
        <v>356</v>
      </c>
      <c r="E733" t="s">
        <v>17</v>
      </c>
      <c r="F733" t="s">
        <v>25</v>
      </c>
    </row>
    <row r="734" spans="2:7" ht="15" hidden="1" customHeight="1">
      <c r="B734" s="8">
        <v>6368.453230079479</v>
      </c>
      <c r="C734" t="s">
        <v>646</v>
      </c>
      <c r="D734" t="s">
        <v>356</v>
      </c>
      <c r="E734" t="s">
        <v>17</v>
      </c>
      <c r="F734" t="s">
        <v>9</v>
      </c>
    </row>
    <row r="735" spans="2:7" ht="15" hidden="1" customHeight="1">
      <c r="B735" s="8">
        <v>2122.8177433598262</v>
      </c>
      <c r="C735" t="s">
        <v>757</v>
      </c>
      <c r="D735" t="s">
        <v>310</v>
      </c>
      <c r="E735" t="s">
        <v>17</v>
      </c>
      <c r="F735" t="s">
        <v>18</v>
      </c>
      <c r="G735">
        <v>2</v>
      </c>
    </row>
    <row r="736" spans="2:7" ht="15" hidden="1" customHeight="1">
      <c r="B736" s="8">
        <v>16800</v>
      </c>
      <c r="C736" t="s">
        <v>678</v>
      </c>
      <c r="D736" t="s">
        <v>20</v>
      </c>
      <c r="E736" t="s">
        <v>17</v>
      </c>
      <c r="F736" t="s">
        <v>9</v>
      </c>
      <c r="G736">
        <v>12</v>
      </c>
    </row>
    <row r="737" spans="2:7" ht="15" hidden="1" customHeight="1">
      <c r="B737" s="8">
        <v>4914.9850057341491</v>
      </c>
      <c r="C737" t="s">
        <v>771</v>
      </c>
      <c r="D737" t="s">
        <v>52</v>
      </c>
      <c r="E737" t="s">
        <v>17</v>
      </c>
      <c r="F737" t="s">
        <v>25</v>
      </c>
      <c r="G737">
        <v>3</v>
      </c>
    </row>
    <row r="738" spans="2:7" ht="15" hidden="1" customHeight="1">
      <c r="B738" s="8">
        <v>2165.2740982270229</v>
      </c>
      <c r="C738" t="s">
        <v>829</v>
      </c>
      <c r="D738" t="s">
        <v>52</v>
      </c>
      <c r="E738" t="s">
        <v>17</v>
      </c>
      <c r="F738" t="s">
        <v>13</v>
      </c>
      <c r="G738">
        <v>2</v>
      </c>
    </row>
    <row r="739" spans="2:7" ht="15" hidden="1" customHeight="1">
      <c r="B739" s="8">
        <v>5022</v>
      </c>
      <c r="C739" t="s">
        <v>844</v>
      </c>
      <c r="D739" t="s">
        <v>20</v>
      </c>
      <c r="E739" t="s">
        <v>17</v>
      </c>
      <c r="F739" t="s">
        <v>9</v>
      </c>
      <c r="G739">
        <v>15</v>
      </c>
    </row>
    <row r="740" spans="2:7" ht="15" hidden="1" customHeight="1">
      <c r="B740" s="8">
        <v>1910.5359690238436</v>
      </c>
      <c r="C740" t="s">
        <v>900</v>
      </c>
      <c r="D740" t="s">
        <v>3999</v>
      </c>
      <c r="E740" t="s">
        <v>17</v>
      </c>
      <c r="F740" t="s">
        <v>13</v>
      </c>
      <c r="G740">
        <v>7</v>
      </c>
    </row>
    <row r="741" spans="2:7" ht="15" hidden="1" customHeight="1">
      <c r="B741" s="8">
        <v>3000</v>
      </c>
      <c r="C741" t="s">
        <v>130</v>
      </c>
      <c r="D741" t="s">
        <v>20</v>
      </c>
      <c r="E741" t="s">
        <v>17</v>
      </c>
      <c r="F741" t="s">
        <v>18</v>
      </c>
      <c r="G741">
        <v>2</v>
      </c>
    </row>
    <row r="742" spans="2:7" ht="15" hidden="1" customHeight="1">
      <c r="B742" s="8">
        <v>4457.9172610556352</v>
      </c>
      <c r="C742" t="s">
        <v>1022</v>
      </c>
      <c r="D742" t="s">
        <v>52</v>
      </c>
      <c r="E742" t="s">
        <v>17</v>
      </c>
      <c r="F742" t="s">
        <v>13</v>
      </c>
      <c r="G742">
        <v>4</v>
      </c>
    </row>
    <row r="743" spans="2:7" ht="15" hidden="1" customHeight="1">
      <c r="B743" s="8">
        <v>3480</v>
      </c>
      <c r="C743" t="s">
        <v>1075</v>
      </c>
      <c r="D743" t="s">
        <v>52</v>
      </c>
      <c r="E743" t="s">
        <v>17</v>
      </c>
      <c r="F743" t="s">
        <v>13</v>
      </c>
      <c r="G743">
        <v>6</v>
      </c>
    </row>
    <row r="744" spans="2:7" ht="15" hidden="1" customHeight="1">
      <c r="B744" s="8">
        <v>3184.2266150397395</v>
      </c>
      <c r="C744" t="s">
        <v>897</v>
      </c>
      <c r="D744" t="s">
        <v>52</v>
      </c>
      <c r="E744" t="s">
        <v>17</v>
      </c>
      <c r="F744" t="s">
        <v>9</v>
      </c>
      <c r="G744">
        <v>4</v>
      </c>
    </row>
    <row r="745" spans="2:7" ht="15" hidden="1" customHeight="1">
      <c r="B745" s="8">
        <v>10800</v>
      </c>
      <c r="C745" t="s">
        <v>1165</v>
      </c>
      <c r="D745" t="s">
        <v>52</v>
      </c>
      <c r="E745" t="s">
        <v>17</v>
      </c>
      <c r="F745" t="s">
        <v>13</v>
      </c>
      <c r="G745">
        <v>5</v>
      </c>
    </row>
    <row r="746" spans="2:7" ht="15" hidden="1" customHeight="1">
      <c r="B746" s="8">
        <v>4840.0244548604041</v>
      </c>
      <c r="C746" t="s">
        <v>1173</v>
      </c>
      <c r="D746" t="s">
        <v>52</v>
      </c>
      <c r="E746" t="s">
        <v>17</v>
      </c>
      <c r="F746" t="s">
        <v>9</v>
      </c>
      <c r="G746">
        <v>2</v>
      </c>
    </row>
    <row r="747" spans="2:7" ht="15" hidden="1" customHeight="1">
      <c r="B747" s="8">
        <v>2400</v>
      </c>
      <c r="C747" t="s">
        <v>757</v>
      </c>
      <c r="D747" t="s">
        <v>310</v>
      </c>
      <c r="E747" t="s">
        <v>17</v>
      </c>
      <c r="F747" t="s">
        <v>18</v>
      </c>
      <c r="G747">
        <v>15</v>
      </c>
    </row>
    <row r="748" spans="2:7" ht="15" hidden="1" customHeight="1">
      <c r="B748" s="8">
        <v>3500</v>
      </c>
      <c r="C748" t="s">
        <v>1236</v>
      </c>
      <c r="D748" t="s">
        <v>52</v>
      </c>
      <c r="E748" t="s">
        <v>17</v>
      </c>
      <c r="F748" t="s">
        <v>9</v>
      </c>
      <c r="G748">
        <v>4</v>
      </c>
    </row>
    <row r="749" spans="2:7" ht="15" hidden="1" customHeight="1">
      <c r="B749" s="8">
        <v>1783.166904422254</v>
      </c>
      <c r="C749" t="s">
        <v>1290</v>
      </c>
      <c r="D749" t="s">
        <v>310</v>
      </c>
      <c r="E749" t="s">
        <v>17</v>
      </c>
      <c r="F749" t="s">
        <v>9</v>
      </c>
      <c r="G749">
        <v>10</v>
      </c>
    </row>
    <row r="750" spans="2:7" ht="15" hidden="1" customHeight="1">
      <c r="B750" s="8">
        <v>8725</v>
      </c>
      <c r="C750" t="s">
        <v>594</v>
      </c>
      <c r="D750" t="s">
        <v>52</v>
      </c>
      <c r="E750" t="s">
        <v>17</v>
      </c>
      <c r="F750" t="s">
        <v>18</v>
      </c>
      <c r="G750">
        <v>18</v>
      </c>
    </row>
    <row r="751" spans="2:7" ht="15" hidden="1" customHeight="1">
      <c r="B751" s="8">
        <v>21228.177433598263</v>
      </c>
      <c r="C751" t="s">
        <v>1334</v>
      </c>
      <c r="D751" t="s">
        <v>356</v>
      </c>
      <c r="E751" t="s">
        <v>17</v>
      </c>
      <c r="F751" t="s">
        <v>13</v>
      </c>
      <c r="G751">
        <v>8</v>
      </c>
    </row>
    <row r="752" spans="2:7" ht="15" hidden="1" customHeight="1">
      <c r="B752" s="8">
        <v>40000</v>
      </c>
      <c r="C752" t="s">
        <v>1380</v>
      </c>
      <c r="D752" t="s">
        <v>52</v>
      </c>
      <c r="E752" t="s">
        <v>17</v>
      </c>
      <c r="F752" t="s">
        <v>9</v>
      </c>
      <c r="G752">
        <v>15</v>
      </c>
    </row>
    <row r="753" spans="2:7" ht="15" hidden="1" customHeight="1">
      <c r="B753" s="8">
        <v>12000</v>
      </c>
      <c r="C753" t="s">
        <v>1447</v>
      </c>
      <c r="D753" t="s">
        <v>356</v>
      </c>
      <c r="E753" t="s">
        <v>17</v>
      </c>
      <c r="F753" t="s">
        <v>9</v>
      </c>
      <c r="G753">
        <v>1</v>
      </c>
    </row>
    <row r="754" spans="2:7" ht="15" hidden="1" customHeight="1">
      <c r="B754" s="8">
        <v>45000</v>
      </c>
      <c r="C754" t="s">
        <v>1455</v>
      </c>
      <c r="D754" t="s">
        <v>20</v>
      </c>
      <c r="E754" t="s">
        <v>17</v>
      </c>
      <c r="F754" t="s">
        <v>13</v>
      </c>
      <c r="G754">
        <v>8</v>
      </c>
    </row>
    <row r="755" spans="2:7" ht="15" hidden="1" customHeight="1">
      <c r="B755" s="8">
        <v>5300</v>
      </c>
      <c r="C755" t="s">
        <v>1511</v>
      </c>
      <c r="D755" t="s">
        <v>52</v>
      </c>
      <c r="E755" t="s">
        <v>17</v>
      </c>
      <c r="F755" t="s">
        <v>9</v>
      </c>
      <c r="G755">
        <v>5</v>
      </c>
    </row>
    <row r="756" spans="2:7" ht="15" hidden="1" customHeight="1">
      <c r="B756" s="8">
        <v>30000</v>
      </c>
      <c r="C756" t="s">
        <v>1693</v>
      </c>
      <c r="D756" t="s">
        <v>52</v>
      </c>
      <c r="E756" t="s">
        <v>17</v>
      </c>
      <c r="F756" t="s">
        <v>9</v>
      </c>
      <c r="G756">
        <v>5</v>
      </c>
    </row>
    <row r="757" spans="2:7" ht="15" hidden="1" customHeight="1">
      <c r="B757" s="8">
        <v>4500</v>
      </c>
      <c r="C757" t="s">
        <v>1740</v>
      </c>
      <c r="D757" t="s">
        <v>20</v>
      </c>
      <c r="E757" t="s">
        <v>17</v>
      </c>
      <c r="F757" t="s">
        <v>9</v>
      </c>
      <c r="G757">
        <v>6</v>
      </c>
    </row>
    <row r="758" spans="2:7" ht="15" hidden="1" customHeight="1">
      <c r="B758" s="8">
        <v>15000</v>
      </c>
      <c r="C758" t="s">
        <v>1784</v>
      </c>
      <c r="D758" t="s">
        <v>20</v>
      </c>
      <c r="E758" t="s">
        <v>17</v>
      </c>
      <c r="F758" t="s">
        <v>9</v>
      </c>
      <c r="G758">
        <v>5</v>
      </c>
    </row>
    <row r="759" spans="2:7" ht="15" hidden="1" customHeight="1">
      <c r="B759" s="8">
        <v>13603.016099449767</v>
      </c>
      <c r="C759" t="s">
        <v>1916</v>
      </c>
      <c r="D759" t="s">
        <v>52</v>
      </c>
      <c r="E759" t="s">
        <v>17</v>
      </c>
      <c r="F759" t="s">
        <v>13</v>
      </c>
      <c r="G759">
        <v>8</v>
      </c>
    </row>
    <row r="760" spans="2:7" ht="15" hidden="1" customHeight="1">
      <c r="B760" s="8">
        <v>55166.239522354947</v>
      </c>
      <c r="C760" t="s">
        <v>70</v>
      </c>
      <c r="D760" t="s">
        <v>20</v>
      </c>
      <c r="E760" t="s">
        <v>71</v>
      </c>
      <c r="F760" t="s">
        <v>13</v>
      </c>
    </row>
    <row r="761" spans="2:7" ht="15" hidden="1" customHeight="1">
      <c r="B761" s="8">
        <v>50437.70470615309</v>
      </c>
      <c r="C761" t="s">
        <v>92</v>
      </c>
      <c r="D761" t="s">
        <v>20</v>
      </c>
      <c r="E761" t="s">
        <v>71</v>
      </c>
      <c r="F761" t="s">
        <v>9</v>
      </c>
    </row>
    <row r="762" spans="2:7" ht="15" hidden="1" customHeight="1">
      <c r="B762" s="8">
        <v>63047.130882691366</v>
      </c>
      <c r="C762" t="s">
        <v>89</v>
      </c>
      <c r="D762" t="s">
        <v>310</v>
      </c>
      <c r="E762" t="s">
        <v>71</v>
      </c>
      <c r="F762" t="s">
        <v>9</v>
      </c>
    </row>
    <row r="763" spans="2:7" ht="15" hidden="1" customHeight="1">
      <c r="B763" s="8">
        <v>28371.208897211112</v>
      </c>
      <c r="C763" t="s">
        <v>104</v>
      </c>
      <c r="D763" t="s">
        <v>52</v>
      </c>
      <c r="E763" t="s">
        <v>71</v>
      </c>
      <c r="F763" t="s">
        <v>25</v>
      </c>
    </row>
    <row r="764" spans="2:7" ht="15" hidden="1" customHeight="1">
      <c r="B764" s="8">
        <v>157617.8272067284</v>
      </c>
      <c r="C764" t="s">
        <v>20</v>
      </c>
      <c r="D764" t="s">
        <v>20</v>
      </c>
      <c r="E764" t="s">
        <v>71</v>
      </c>
      <c r="F764" t="s">
        <v>18</v>
      </c>
    </row>
    <row r="765" spans="2:7" ht="15" hidden="1" customHeight="1">
      <c r="B765" s="8">
        <v>47285.348162018527</v>
      </c>
      <c r="C765" t="s">
        <v>138</v>
      </c>
      <c r="D765" t="s">
        <v>52</v>
      </c>
      <c r="E765" t="s">
        <v>71</v>
      </c>
      <c r="F765" t="s">
        <v>9</v>
      </c>
    </row>
    <row r="766" spans="2:7" ht="15" hidden="1" customHeight="1">
      <c r="B766" s="8">
        <v>81000</v>
      </c>
      <c r="C766" t="s">
        <v>146</v>
      </c>
      <c r="D766" t="s">
        <v>356</v>
      </c>
      <c r="E766" t="s">
        <v>71</v>
      </c>
      <c r="F766" t="s">
        <v>9</v>
      </c>
    </row>
    <row r="767" spans="2:7" ht="15" hidden="1" customHeight="1">
      <c r="B767" s="8">
        <v>44383.603963142654</v>
      </c>
      <c r="C767" t="s">
        <v>153</v>
      </c>
      <c r="D767" t="s">
        <v>20</v>
      </c>
      <c r="E767" t="s">
        <v>71</v>
      </c>
      <c r="F767" t="s">
        <v>13</v>
      </c>
    </row>
    <row r="768" spans="2:7" ht="15" hidden="1" customHeight="1">
      <c r="B768" s="8">
        <v>110332.47904470989</v>
      </c>
      <c r="C768" t="s">
        <v>201</v>
      </c>
      <c r="D768" t="s">
        <v>52</v>
      </c>
      <c r="E768" t="s">
        <v>71</v>
      </c>
      <c r="F768" t="s">
        <v>18</v>
      </c>
    </row>
    <row r="769" spans="2:6" ht="15" hidden="1" customHeight="1">
      <c r="B769" s="8">
        <v>50831.74927416991</v>
      </c>
      <c r="C769" t="s">
        <v>229</v>
      </c>
      <c r="D769" t="s">
        <v>52</v>
      </c>
      <c r="E769" t="s">
        <v>71</v>
      </c>
      <c r="F769" t="s">
        <v>9</v>
      </c>
    </row>
    <row r="770" spans="2:6" ht="15" hidden="1" customHeight="1">
      <c r="B770" s="8">
        <v>29159.298033244755</v>
      </c>
      <c r="C770" t="s">
        <v>250</v>
      </c>
      <c r="D770" t="s">
        <v>52</v>
      </c>
      <c r="E770" t="s">
        <v>71</v>
      </c>
      <c r="F770" t="s">
        <v>13</v>
      </c>
    </row>
    <row r="771" spans="2:6" ht="15" hidden="1" customHeight="1">
      <c r="B771" s="8">
        <v>47285.348162018527</v>
      </c>
      <c r="C771" t="s">
        <v>280</v>
      </c>
      <c r="D771" t="s">
        <v>20</v>
      </c>
      <c r="E771" t="s">
        <v>71</v>
      </c>
      <c r="F771" t="s">
        <v>18</v>
      </c>
    </row>
    <row r="772" spans="2:6" ht="15" hidden="1" customHeight="1">
      <c r="B772" s="8">
        <v>67775.665698893223</v>
      </c>
      <c r="C772" t="s">
        <v>302</v>
      </c>
      <c r="D772" t="s">
        <v>52</v>
      </c>
      <c r="E772" t="s">
        <v>71</v>
      </c>
      <c r="F772" t="s">
        <v>18</v>
      </c>
    </row>
    <row r="773" spans="2:6" ht="15" hidden="1" customHeight="1">
      <c r="B773" s="8">
        <v>70928.022243027779</v>
      </c>
      <c r="C773" t="s">
        <v>308</v>
      </c>
      <c r="D773" t="s">
        <v>52</v>
      </c>
      <c r="E773" t="s">
        <v>71</v>
      </c>
      <c r="F773" t="s">
        <v>18</v>
      </c>
    </row>
    <row r="774" spans="2:6" ht="15" hidden="1" customHeight="1">
      <c r="B774" s="8">
        <v>83033.071372504521</v>
      </c>
      <c r="C774" t="s">
        <v>325</v>
      </c>
      <c r="D774" t="s">
        <v>356</v>
      </c>
      <c r="E774" t="s">
        <v>71</v>
      </c>
      <c r="F774" t="s">
        <v>13</v>
      </c>
    </row>
    <row r="775" spans="2:6" ht="15" hidden="1" customHeight="1">
      <c r="B775" s="8">
        <v>94570.696324037053</v>
      </c>
      <c r="C775" t="s">
        <v>331</v>
      </c>
      <c r="D775" t="s">
        <v>20</v>
      </c>
      <c r="E775" t="s">
        <v>71</v>
      </c>
      <c r="F775" t="s">
        <v>13</v>
      </c>
    </row>
    <row r="776" spans="2:6" ht="15" hidden="1" customHeight="1">
      <c r="B776" s="8">
        <v>44132.991617883956</v>
      </c>
      <c r="C776" t="s">
        <v>332</v>
      </c>
      <c r="D776" t="s">
        <v>20</v>
      </c>
      <c r="E776" t="s">
        <v>71</v>
      </c>
      <c r="F776" t="s">
        <v>13</v>
      </c>
    </row>
    <row r="777" spans="2:6" ht="15" hidden="1" customHeight="1">
      <c r="B777" s="8">
        <v>48861.526434085805</v>
      </c>
      <c r="C777" t="s">
        <v>363</v>
      </c>
      <c r="D777" t="s">
        <v>279</v>
      </c>
      <c r="E777" t="s">
        <v>71</v>
      </c>
      <c r="F777" t="s">
        <v>18</v>
      </c>
    </row>
    <row r="778" spans="2:6" ht="15" hidden="1" customHeight="1">
      <c r="B778" s="8">
        <v>31523.565441345683</v>
      </c>
      <c r="C778" t="s">
        <v>385</v>
      </c>
      <c r="D778" t="s">
        <v>279</v>
      </c>
      <c r="E778" t="s">
        <v>71</v>
      </c>
      <c r="F778" t="s">
        <v>25</v>
      </c>
    </row>
    <row r="779" spans="2:6" ht="15" hidden="1" customHeight="1">
      <c r="B779" s="8">
        <v>45709.169889951241</v>
      </c>
      <c r="C779" t="s">
        <v>401</v>
      </c>
      <c r="D779" t="s">
        <v>20</v>
      </c>
      <c r="E779" t="s">
        <v>71</v>
      </c>
      <c r="F779" t="s">
        <v>9</v>
      </c>
    </row>
    <row r="780" spans="2:6" ht="15" hidden="1" customHeight="1">
      <c r="B780" s="8">
        <v>100000</v>
      </c>
      <c r="C780" t="s">
        <v>427</v>
      </c>
      <c r="D780" t="s">
        <v>20</v>
      </c>
      <c r="E780" t="s">
        <v>71</v>
      </c>
      <c r="F780" t="s">
        <v>9</v>
      </c>
    </row>
    <row r="781" spans="2:6" ht="15" hidden="1" customHeight="1">
      <c r="B781" s="8">
        <v>170000</v>
      </c>
      <c r="C781" t="s">
        <v>441</v>
      </c>
      <c r="D781" t="s">
        <v>20</v>
      </c>
      <c r="E781" t="s">
        <v>71</v>
      </c>
      <c r="F781" t="s">
        <v>186</v>
      </c>
    </row>
    <row r="782" spans="2:6" ht="15" hidden="1" customHeight="1">
      <c r="B782" s="8">
        <v>67775.665698893223</v>
      </c>
      <c r="C782" t="s">
        <v>448</v>
      </c>
      <c r="D782" t="s">
        <v>52</v>
      </c>
      <c r="E782" t="s">
        <v>71</v>
      </c>
      <c r="F782" t="s">
        <v>9</v>
      </c>
    </row>
    <row r="783" spans="2:6" ht="15" hidden="1" customHeight="1">
      <c r="B783" s="8">
        <v>94570.696324037053</v>
      </c>
      <c r="C783" t="s">
        <v>461</v>
      </c>
      <c r="D783" t="s">
        <v>4001</v>
      </c>
      <c r="E783" t="s">
        <v>71</v>
      </c>
      <c r="F783" t="s">
        <v>18</v>
      </c>
    </row>
    <row r="784" spans="2:6" ht="15" hidden="1" customHeight="1">
      <c r="B784" s="8">
        <v>44132.991617883956</v>
      </c>
      <c r="C784" t="s">
        <v>471</v>
      </c>
      <c r="D784" t="s">
        <v>52</v>
      </c>
      <c r="E784" t="s">
        <v>71</v>
      </c>
      <c r="F784" t="s">
        <v>18</v>
      </c>
    </row>
    <row r="785" spans="2:6" ht="15" hidden="1" customHeight="1">
      <c r="B785" s="8">
        <v>55166.239522354947</v>
      </c>
      <c r="C785" t="s">
        <v>493</v>
      </c>
      <c r="D785" t="s">
        <v>310</v>
      </c>
      <c r="E785" t="s">
        <v>71</v>
      </c>
      <c r="F785" t="s">
        <v>9</v>
      </c>
    </row>
    <row r="786" spans="2:6" ht="15" hidden="1" customHeight="1">
      <c r="B786" s="8">
        <v>104027.76595644075</v>
      </c>
      <c r="C786" t="s">
        <v>507</v>
      </c>
      <c r="D786" t="s">
        <v>52</v>
      </c>
      <c r="E786" t="s">
        <v>71</v>
      </c>
      <c r="F786" t="s">
        <v>25</v>
      </c>
    </row>
    <row r="787" spans="2:6" ht="15" hidden="1" customHeight="1">
      <c r="B787" s="8">
        <v>102451.58768437347</v>
      </c>
      <c r="C787" t="s">
        <v>181</v>
      </c>
      <c r="D787" t="s">
        <v>488</v>
      </c>
      <c r="E787" t="s">
        <v>71</v>
      </c>
      <c r="F787" t="s">
        <v>18</v>
      </c>
    </row>
    <row r="788" spans="2:6" ht="15" hidden="1" customHeight="1">
      <c r="B788" s="8">
        <v>94570.696324037053</v>
      </c>
      <c r="C788" t="s">
        <v>325</v>
      </c>
      <c r="D788" t="s">
        <v>356</v>
      </c>
      <c r="E788" t="s">
        <v>71</v>
      </c>
      <c r="F788" t="s">
        <v>9</v>
      </c>
    </row>
    <row r="789" spans="2:6" ht="15" hidden="1" customHeight="1">
      <c r="B789" s="8">
        <v>59894.774338556796</v>
      </c>
      <c r="C789" t="s">
        <v>557</v>
      </c>
      <c r="D789" t="s">
        <v>310</v>
      </c>
      <c r="E789" t="s">
        <v>71</v>
      </c>
      <c r="F789" t="s">
        <v>9</v>
      </c>
    </row>
    <row r="790" spans="2:6" ht="15" hidden="1" customHeight="1">
      <c r="B790" s="8">
        <v>39404.456801682099</v>
      </c>
      <c r="C790" t="s">
        <v>20</v>
      </c>
      <c r="D790" t="s">
        <v>20</v>
      </c>
      <c r="E790" t="s">
        <v>71</v>
      </c>
      <c r="F790" t="s">
        <v>9</v>
      </c>
    </row>
    <row r="791" spans="2:6" ht="15" hidden="1" customHeight="1">
      <c r="B791" s="8">
        <v>44921.080753917595</v>
      </c>
      <c r="C791" t="s">
        <v>572</v>
      </c>
      <c r="D791" t="s">
        <v>52</v>
      </c>
      <c r="E791" t="s">
        <v>71</v>
      </c>
      <c r="F791" t="s">
        <v>18</v>
      </c>
    </row>
    <row r="792" spans="2:6" ht="15" hidden="1" customHeight="1">
      <c r="B792" s="8">
        <v>92994.518051969761</v>
      </c>
      <c r="C792" t="s">
        <v>589</v>
      </c>
      <c r="D792" t="s">
        <v>356</v>
      </c>
      <c r="E792" t="s">
        <v>71</v>
      </c>
      <c r="F792" t="s">
        <v>18</v>
      </c>
    </row>
    <row r="793" spans="2:6" ht="15" hidden="1" customHeight="1">
      <c r="B793" s="8">
        <v>299473.87169278396</v>
      </c>
      <c r="C793" t="s">
        <v>593</v>
      </c>
      <c r="D793" t="s">
        <v>4001</v>
      </c>
      <c r="E793" t="s">
        <v>71</v>
      </c>
      <c r="F793" t="s">
        <v>9</v>
      </c>
    </row>
    <row r="794" spans="2:6" ht="15" hidden="1" customHeight="1">
      <c r="B794" s="8">
        <v>44391.484854502989</v>
      </c>
      <c r="C794" t="s">
        <v>594</v>
      </c>
      <c r="D794" t="s">
        <v>52</v>
      </c>
      <c r="E794" t="s">
        <v>71</v>
      </c>
      <c r="F794" t="s">
        <v>9</v>
      </c>
    </row>
    <row r="795" spans="2:6" ht="15" hidden="1" customHeight="1">
      <c r="B795" s="8">
        <v>52013.882978220376</v>
      </c>
      <c r="C795" t="s">
        <v>599</v>
      </c>
      <c r="D795" t="s">
        <v>52</v>
      </c>
      <c r="E795" t="s">
        <v>71</v>
      </c>
      <c r="F795" t="s">
        <v>9</v>
      </c>
    </row>
    <row r="796" spans="2:6" ht="15" hidden="1" customHeight="1">
      <c r="B796" s="8">
        <v>91418.339779902482</v>
      </c>
      <c r="C796" t="s">
        <v>604</v>
      </c>
      <c r="D796" t="s">
        <v>52</v>
      </c>
      <c r="E796" t="s">
        <v>71</v>
      </c>
      <c r="F796" t="s">
        <v>13</v>
      </c>
    </row>
    <row r="797" spans="2:6" ht="15" hidden="1" customHeight="1">
      <c r="B797" s="8">
        <v>25849.323661903458</v>
      </c>
      <c r="C797" t="s">
        <v>615</v>
      </c>
      <c r="D797" t="s">
        <v>20</v>
      </c>
      <c r="E797" t="s">
        <v>71</v>
      </c>
      <c r="F797" t="s">
        <v>9</v>
      </c>
    </row>
    <row r="798" spans="2:6" ht="15" hidden="1" customHeight="1">
      <c r="B798" s="8">
        <v>122941.90522124816</v>
      </c>
      <c r="C798" t="s">
        <v>616</v>
      </c>
      <c r="D798" t="s">
        <v>20</v>
      </c>
      <c r="E798" t="s">
        <v>71</v>
      </c>
      <c r="F798" t="s">
        <v>25</v>
      </c>
    </row>
    <row r="799" spans="2:6" ht="15" hidden="1" customHeight="1">
      <c r="B799" s="8">
        <v>57530.506930455871</v>
      </c>
      <c r="C799" t="s">
        <v>629</v>
      </c>
      <c r="D799" t="s">
        <v>52</v>
      </c>
      <c r="E799" t="s">
        <v>71</v>
      </c>
      <c r="F799" t="s">
        <v>18</v>
      </c>
    </row>
    <row r="800" spans="2:6" ht="15" hidden="1" customHeight="1">
      <c r="B800" s="8">
        <v>220664.95808941979</v>
      </c>
      <c r="C800" t="s">
        <v>632</v>
      </c>
      <c r="D800" t="s">
        <v>67</v>
      </c>
      <c r="E800" t="s">
        <v>71</v>
      </c>
      <c r="F800" t="s">
        <v>13</v>
      </c>
    </row>
    <row r="801" spans="2:7" ht="15" hidden="1" customHeight="1">
      <c r="B801" s="8">
        <v>115061.01386091174</v>
      </c>
      <c r="C801" t="s">
        <v>642</v>
      </c>
      <c r="D801" t="s">
        <v>52</v>
      </c>
      <c r="E801" t="s">
        <v>71</v>
      </c>
      <c r="F801" t="s">
        <v>9</v>
      </c>
    </row>
    <row r="802" spans="2:7" ht="15" hidden="1" customHeight="1">
      <c r="B802" s="8">
        <v>31523.565441345683</v>
      </c>
      <c r="C802" t="s">
        <v>656</v>
      </c>
      <c r="D802" t="s">
        <v>356</v>
      </c>
      <c r="E802" t="s">
        <v>71</v>
      </c>
      <c r="F802" t="s">
        <v>9</v>
      </c>
    </row>
    <row r="803" spans="2:7" ht="15" hidden="1" customHeight="1">
      <c r="B803" s="8">
        <v>45393.934235537781</v>
      </c>
      <c r="C803" t="s">
        <v>642</v>
      </c>
      <c r="D803" t="s">
        <v>52</v>
      </c>
      <c r="E803" t="s">
        <v>71</v>
      </c>
      <c r="F803" t="s">
        <v>9</v>
      </c>
      <c r="G803">
        <v>27</v>
      </c>
    </row>
    <row r="804" spans="2:7" ht="15" hidden="1" customHeight="1">
      <c r="B804" s="8">
        <v>33099.743713412965</v>
      </c>
      <c r="C804" t="s">
        <v>108</v>
      </c>
      <c r="D804" t="s">
        <v>20</v>
      </c>
      <c r="E804" t="s">
        <v>71</v>
      </c>
      <c r="F804" t="s">
        <v>13</v>
      </c>
      <c r="G804">
        <v>10</v>
      </c>
    </row>
    <row r="805" spans="2:7" ht="15" hidden="1" customHeight="1">
      <c r="B805" s="8">
        <v>116637.19213297902</v>
      </c>
      <c r="C805" t="s">
        <v>856</v>
      </c>
      <c r="D805" t="s">
        <v>52</v>
      </c>
      <c r="E805" t="s">
        <v>71</v>
      </c>
      <c r="F805" t="s">
        <v>9</v>
      </c>
      <c r="G805">
        <v>5</v>
      </c>
    </row>
    <row r="806" spans="2:7" ht="15" hidden="1" customHeight="1">
      <c r="B806" s="8">
        <v>34357.533974522659</v>
      </c>
      <c r="C806" t="s">
        <v>153</v>
      </c>
      <c r="D806" t="s">
        <v>20</v>
      </c>
      <c r="E806" t="s">
        <v>71</v>
      </c>
      <c r="F806" t="s">
        <v>13</v>
      </c>
      <c r="G806">
        <v>1.5</v>
      </c>
    </row>
    <row r="807" spans="2:7" ht="15" hidden="1" customHeight="1">
      <c r="B807" s="8">
        <v>102451.58768437347</v>
      </c>
      <c r="C807" t="s">
        <v>858</v>
      </c>
      <c r="D807" t="s">
        <v>52</v>
      </c>
      <c r="E807" t="s">
        <v>71</v>
      </c>
      <c r="F807" t="s">
        <v>9</v>
      </c>
      <c r="G807">
        <v>15</v>
      </c>
    </row>
    <row r="808" spans="2:7" ht="15" hidden="1" customHeight="1">
      <c r="B808" s="8">
        <v>37828.278529614821</v>
      </c>
      <c r="C808" t="s">
        <v>865</v>
      </c>
      <c r="D808" t="s">
        <v>67</v>
      </c>
      <c r="E808" t="s">
        <v>71</v>
      </c>
      <c r="F808" t="s">
        <v>13</v>
      </c>
      <c r="G808">
        <v>8</v>
      </c>
    </row>
    <row r="809" spans="2:7" ht="15" hidden="1" customHeight="1">
      <c r="B809" s="8">
        <v>45709.169889951241</v>
      </c>
      <c r="C809" t="s">
        <v>923</v>
      </c>
      <c r="D809" t="s">
        <v>3999</v>
      </c>
      <c r="E809" t="s">
        <v>71</v>
      </c>
      <c r="F809" t="s">
        <v>18</v>
      </c>
      <c r="G809">
        <v>15</v>
      </c>
    </row>
    <row r="810" spans="2:7" ht="15" hidden="1" customHeight="1">
      <c r="B810" s="8">
        <v>86689.804963700633</v>
      </c>
      <c r="C810" t="s">
        <v>944</v>
      </c>
      <c r="D810" t="s">
        <v>488</v>
      </c>
      <c r="E810" t="s">
        <v>71</v>
      </c>
      <c r="F810" t="s">
        <v>9</v>
      </c>
      <c r="G810">
        <v>12</v>
      </c>
    </row>
    <row r="811" spans="2:7" ht="15" hidden="1" customHeight="1">
      <c r="B811" s="8">
        <v>157617.8272067284</v>
      </c>
      <c r="C811" t="s">
        <v>181</v>
      </c>
      <c r="D811" t="s">
        <v>488</v>
      </c>
      <c r="E811" t="s">
        <v>71</v>
      </c>
      <c r="F811" t="s">
        <v>18</v>
      </c>
      <c r="G811">
        <v>20</v>
      </c>
    </row>
    <row r="812" spans="2:7" ht="15" hidden="1" customHeight="1">
      <c r="B812" s="8">
        <v>126094.26176538273</v>
      </c>
      <c r="C812" t="s">
        <v>1046</v>
      </c>
      <c r="D812" t="s">
        <v>310</v>
      </c>
      <c r="E812" t="s">
        <v>71</v>
      </c>
      <c r="F812" t="s">
        <v>9</v>
      </c>
      <c r="G812">
        <v>10</v>
      </c>
    </row>
    <row r="813" spans="2:7" ht="15" hidden="1" customHeight="1">
      <c r="B813" s="8">
        <v>102451.58768437347</v>
      </c>
      <c r="C813" t="s">
        <v>52</v>
      </c>
      <c r="D813" t="s">
        <v>52</v>
      </c>
      <c r="E813" t="s">
        <v>71</v>
      </c>
      <c r="F813" t="s">
        <v>25</v>
      </c>
      <c r="G813">
        <v>15</v>
      </c>
    </row>
    <row r="814" spans="2:7" ht="15" hidden="1" customHeight="1">
      <c r="B814" s="8">
        <v>101206.40684944032</v>
      </c>
      <c r="C814" t="s">
        <v>1056</v>
      </c>
      <c r="D814" t="s">
        <v>356</v>
      </c>
      <c r="E814" t="s">
        <v>71</v>
      </c>
      <c r="F814" t="s">
        <v>9</v>
      </c>
      <c r="G814">
        <v>16</v>
      </c>
    </row>
    <row r="815" spans="2:7" ht="15" hidden="1" customHeight="1">
      <c r="B815" s="8">
        <v>78808.913603364199</v>
      </c>
      <c r="C815" t="s">
        <v>1068</v>
      </c>
      <c r="D815" t="s">
        <v>20</v>
      </c>
      <c r="E815" t="s">
        <v>71</v>
      </c>
      <c r="F815" t="s">
        <v>13</v>
      </c>
      <c r="G815">
        <v>10</v>
      </c>
    </row>
    <row r="816" spans="2:7" ht="15" hidden="1" customHeight="1">
      <c r="B816" s="8">
        <v>40980.635073749385</v>
      </c>
      <c r="C816" t="s">
        <v>356</v>
      </c>
      <c r="D816" t="s">
        <v>356</v>
      </c>
      <c r="E816" t="s">
        <v>71</v>
      </c>
      <c r="F816" t="s">
        <v>13</v>
      </c>
      <c r="G816">
        <v>8</v>
      </c>
    </row>
    <row r="817" spans="2:7" ht="15" hidden="1" customHeight="1">
      <c r="B817" s="8">
        <v>44132.991617883956</v>
      </c>
      <c r="C817" t="s">
        <v>833</v>
      </c>
      <c r="D817" t="s">
        <v>20</v>
      </c>
      <c r="E817" t="s">
        <v>71</v>
      </c>
      <c r="F817" t="s">
        <v>18</v>
      </c>
      <c r="G817">
        <v>16</v>
      </c>
    </row>
    <row r="818" spans="2:7" ht="15" hidden="1" customHeight="1">
      <c r="B818" s="8">
        <v>24588.381044249632</v>
      </c>
      <c r="C818" t="s">
        <v>1208</v>
      </c>
      <c r="D818" t="s">
        <v>20</v>
      </c>
      <c r="E818" t="s">
        <v>71</v>
      </c>
      <c r="F818" t="s">
        <v>13</v>
      </c>
      <c r="G818">
        <v>0</v>
      </c>
    </row>
    <row r="819" spans="2:7" ht="15" hidden="1" customHeight="1">
      <c r="B819" s="8">
        <v>78808.913603364199</v>
      </c>
      <c r="C819" t="s">
        <v>1212</v>
      </c>
      <c r="D819" t="s">
        <v>52</v>
      </c>
      <c r="E819" t="s">
        <v>71</v>
      </c>
      <c r="F819" t="s">
        <v>18</v>
      </c>
      <c r="G819">
        <v>12</v>
      </c>
    </row>
    <row r="820" spans="2:7" ht="15" hidden="1" customHeight="1">
      <c r="B820" s="8">
        <v>47285.348162018527</v>
      </c>
      <c r="C820" t="s">
        <v>153</v>
      </c>
      <c r="D820" t="s">
        <v>20</v>
      </c>
      <c r="E820" t="s">
        <v>71</v>
      </c>
      <c r="F820" t="s">
        <v>13</v>
      </c>
      <c r="G820">
        <v>15</v>
      </c>
    </row>
    <row r="821" spans="2:7" ht="15" hidden="1" customHeight="1">
      <c r="B821" s="8">
        <v>31523.565441345683</v>
      </c>
      <c r="C821" t="s">
        <v>1218</v>
      </c>
      <c r="D821" t="s">
        <v>20</v>
      </c>
      <c r="E821" t="s">
        <v>71</v>
      </c>
      <c r="F821" t="s">
        <v>9</v>
      </c>
      <c r="G821">
        <v>1</v>
      </c>
    </row>
    <row r="822" spans="2:7" ht="15" hidden="1" customHeight="1">
      <c r="B822" s="8">
        <v>126094.26176538273</v>
      </c>
      <c r="C822" t="s">
        <v>1220</v>
      </c>
      <c r="D822" t="s">
        <v>356</v>
      </c>
      <c r="E822" t="s">
        <v>71</v>
      </c>
      <c r="F822" t="s">
        <v>9</v>
      </c>
      <c r="G822">
        <v>10</v>
      </c>
    </row>
    <row r="823" spans="2:7" ht="15" hidden="1" customHeight="1">
      <c r="B823" s="8">
        <v>99299.231140238902</v>
      </c>
      <c r="C823" t="s">
        <v>1222</v>
      </c>
      <c r="D823" t="s">
        <v>67</v>
      </c>
      <c r="E823" t="s">
        <v>71</v>
      </c>
      <c r="F823" t="s">
        <v>18</v>
      </c>
      <c r="G823">
        <v>1</v>
      </c>
    </row>
    <row r="824" spans="2:7" ht="15" hidden="1" customHeight="1">
      <c r="B824" s="8">
        <v>86689.804963700633</v>
      </c>
      <c r="C824" t="s">
        <v>212</v>
      </c>
      <c r="D824" t="s">
        <v>4001</v>
      </c>
      <c r="E824" t="s">
        <v>71</v>
      </c>
      <c r="F824" t="s">
        <v>18</v>
      </c>
      <c r="G824">
        <v>22</v>
      </c>
    </row>
    <row r="825" spans="2:7" ht="15" hidden="1" customHeight="1">
      <c r="B825" s="8">
        <v>63835.220018725006</v>
      </c>
      <c r="C825" t="s">
        <v>1227</v>
      </c>
      <c r="D825" t="s">
        <v>52</v>
      </c>
      <c r="E825" t="s">
        <v>71</v>
      </c>
      <c r="F825" t="s">
        <v>18</v>
      </c>
      <c r="G825">
        <v>25</v>
      </c>
    </row>
    <row r="826" spans="2:7" ht="15" hidden="1" customHeight="1">
      <c r="B826" s="8">
        <v>36252.100257547536</v>
      </c>
      <c r="C826" t="s">
        <v>153</v>
      </c>
      <c r="D826" t="s">
        <v>20</v>
      </c>
      <c r="E826" t="s">
        <v>71</v>
      </c>
      <c r="F826" t="s">
        <v>13</v>
      </c>
      <c r="G826">
        <v>5</v>
      </c>
    </row>
    <row r="827" spans="2:7" ht="15" hidden="1" customHeight="1">
      <c r="B827" s="8">
        <v>47285.348162018527</v>
      </c>
      <c r="C827" t="s">
        <v>392</v>
      </c>
      <c r="D827" t="s">
        <v>20</v>
      </c>
      <c r="E827" t="s">
        <v>71</v>
      </c>
      <c r="F827" t="s">
        <v>9</v>
      </c>
      <c r="G827">
        <v>4</v>
      </c>
    </row>
    <row r="828" spans="2:7" ht="15" hidden="1" customHeight="1">
      <c r="B828" s="8">
        <v>75656.557059229643</v>
      </c>
      <c r="C828" t="s">
        <v>1232</v>
      </c>
      <c r="D828" t="s">
        <v>52</v>
      </c>
      <c r="E828" t="s">
        <v>71</v>
      </c>
      <c r="F828" t="s">
        <v>18</v>
      </c>
      <c r="G828">
        <v>10</v>
      </c>
    </row>
    <row r="829" spans="2:7" ht="15" hidden="1" customHeight="1">
      <c r="B829" s="8">
        <v>47285.348162018527</v>
      </c>
      <c r="C829" t="s">
        <v>1234</v>
      </c>
      <c r="D829" t="s">
        <v>20</v>
      </c>
      <c r="E829" t="s">
        <v>71</v>
      </c>
      <c r="F829" t="s">
        <v>13</v>
      </c>
      <c r="G829">
        <v>10</v>
      </c>
    </row>
    <row r="830" spans="2:7" ht="15" hidden="1" customHeight="1">
      <c r="B830" s="8">
        <v>91418.339779902482</v>
      </c>
      <c r="C830" t="s">
        <v>1235</v>
      </c>
      <c r="D830" t="s">
        <v>20</v>
      </c>
      <c r="E830" t="s">
        <v>71</v>
      </c>
      <c r="F830" t="s">
        <v>13</v>
      </c>
      <c r="G830">
        <v>8</v>
      </c>
    </row>
    <row r="831" spans="2:7" ht="15" hidden="1" customHeight="1">
      <c r="B831" s="8">
        <v>124518.08349331544</v>
      </c>
      <c r="C831" t="s">
        <v>185</v>
      </c>
      <c r="D831" t="s">
        <v>20</v>
      </c>
      <c r="E831" t="s">
        <v>71</v>
      </c>
      <c r="F831" t="s">
        <v>18</v>
      </c>
      <c r="G831">
        <v>14</v>
      </c>
    </row>
    <row r="832" spans="2:7" ht="15" hidden="1" customHeight="1">
      <c r="B832" s="8">
        <v>69213.140283018583</v>
      </c>
      <c r="C832" t="s">
        <v>427</v>
      </c>
      <c r="D832" t="s">
        <v>20</v>
      </c>
      <c r="E832" t="s">
        <v>71</v>
      </c>
      <c r="F832" t="s">
        <v>13</v>
      </c>
      <c r="G832">
        <v>3</v>
      </c>
    </row>
    <row r="833" spans="2:7" ht="15" hidden="1" customHeight="1">
      <c r="B833" s="8">
        <v>63047.130882691366</v>
      </c>
      <c r="C833" t="s">
        <v>283</v>
      </c>
      <c r="D833" t="s">
        <v>52</v>
      </c>
      <c r="E833" t="s">
        <v>71</v>
      </c>
      <c r="F833" t="s">
        <v>25</v>
      </c>
      <c r="G833">
        <v>20</v>
      </c>
    </row>
    <row r="834" spans="2:7" ht="15" hidden="1" customHeight="1">
      <c r="B834" s="8">
        <v>55166.239522354947</v>
      </c>
      <c r="C834" t="s">
        <v>1241</v>
      </c>
      <c r="D834" t="s">
        <v>20</v>
      </c>
      <c r="E834" t="s">
        <v>71</v>
      </c>
      <c r="F834" t="s">
        <v>18</v>
      </c>
      <c r="G834">
        <v>6</v>
      </c>
    </row>
    <row r="835" spans="2:7" ht="15" hidden="1" customHeight="1">
      <c r="B835" s="8">
        <v>118213.37040504631</v>
      </c>
      <c r="C835" t="s">
        <v>539</v>
      </c>
      <c r="D835" t="s">
        <v>52</v>
      </c>
      <c r="E835" t="s">
        <v>71</v>
      </c>
      <c r="F835" t="s">
        <v>18</v>
      </c>
      <c r="G835">
        <v>10</v>
      </c>
    </row>
    <row r="836" spans="2:7" ht="15" hidden="1" customHeight="1">
      <c r="B836" s="8">
        <v>70928.022243027779</v>
      </c>
      <c r="C836" t="s">
        <v>1250</v>
      </c>
      <c r="D836" t="s">
        <v>4001</v>
      </c>
      <c r="E836" t="s">
        <v>71</v>
      </c>
      <c r="F836" t="s">
        <v>9</v>
      </c>
      <c r="G836">
        <v>8</v>
      </c>
    </row>
    <row r="837" spans="2:7" ht="15" hidden="1" customHeight="1">
      <c r="B837" s="8">
        <v>39404.456801682099</v>
      </c>
      <c r="C837" t="s">
        <v>1252</v>
      </c>
      <c r="D837" t="s">
        <v>20</v>
      </c>
      <c r="E837" t="s">
        <v>71</v>
      </c>
      <c r="F837" t="s">
        <v>9</v>
      </c>
      <c r="G837">
        <v>3</v>
      </c>
    </row>
    <row r="838" spans="2:7" ht="15" hidden="1" customHeight="1">
      <c r="B838" s="8">
        <v>44921.080753917595</v>
      </c>
      <c r="C838" t="s">
        <v>1253</v>
      </c>
      <c r="D838" t="s">
        <v>52</v>
      </c>
      <c r="E838" t="s">
        <v>71</v>
      </c>
      <c r="F838" t="s">
        <v>25</v>
      </c>
      <c r="G838">
        <v>15</v>
      </c>
    </row>
    <row r="839" spans="2:7" ht="15" hidden="1" customHeight="1">
      <c r="B839" s="8">
        <v>71243.257897441246</v>
      </c>
      <c r="C839" t="s">
        <v>1255</v>
      </c>
      <c r="D839" t="s">
        <v>52</v>
      </c>
      <c r="E839" t="s">
        <v>71</v>
      </c>
      <c r="F839" t="s">
        <v>18</v>
      </c>
      <c r="G839">
        <v>5</v>
      </c>
    </row>
    <row r="840" spans="2:7" ht="15" hidden="1" customHeight="1">
      <c r="B840" s="8">
        <v>19000</v>
      </c>
      <c r="C840" t="s">
        <v>1261</v>
      </c>
      <c r="D840" t="s">
        <v>3999</v>
      </c>
      <c r="E840" t="s">
        <v>71</v>
      </c>
      <c r="F840" t="s">
        <v>13</v>
      </c>
      <c r="G840">
        <v>8</v>
      </c>
    </row>
    <row r="841" spans="2:7" ht="15" hidden="1" customHeight="1">
      <c r="B841" s="8">
        <v>23642.674081009263</v>
      </c>
      <c r="C841" t="s">
        <v>1261</v>
      </c>
      <c r="D841" t="s">
        <v>3999</v>
      </c>
      <c r="E841" t="s">
        <v>71</v>
      </c>
      <c r="F841" t="s">
        <v>13</v>
      </c>
      <c r="G841">
        <v>2</v>
      </c>
    </row>
    <row r="842" spans="2:7" ht="15" hidden="1" customHeight="1">
      <c r="B842" s="8">
        <v>45709.169889951241</v>
      </c>
      <c r="C842" t="s">
        <v>14</v>
      </c>
      <c r="D842" t="s">
        <v>20</v>
      </c>
      <c r="E842" t="s">
        <v>71</v>
      </c>
      <c r="F842" t="s">
        <v>9</v>
      </c>
      <c r="G842">
        <v>14</v>
      </c>
    </row>
    <row r="843" spans="2:7" ht="15" hidden="1" customHeight="1">
      <c r="B843" s="8">
        <v>36252.100257547536</v>
      </c>
      <c r="C843" t="s">
        <v>1283</v>
      </c>
      <c r="D843" t="s">
        <v>52</v>
      </c>
      <c r="E843" t="s">
        <v>71</v>
      </c>
      <c r="F843" t="s">
        <v>9</v>
      </c>
      <c r="G843">
        <v>10</v>
      </c>
    </row>
    <row r="844" spans="2:7" ht="15" hidden="1" customHeight="1">
      <c r="B844" s="8">
        <v>47285.348162018527</v>
      </c>
      <c r="C844" t="s">
        <v>1284</v>
      </c>
      <c r="D844" t="s">
        <v>310</v>
      </c>
      <c r="E844" t="s">
        <v>71</v>
      </c>
      <c r="F844" t="s">
        <v>18</v>
      </c>
      <c r="G844">
        <v>5</v>
      </c>
    </row>
    <row r="845" spans="2:7" ht="15" hidden="1" customHeight="1">
      <c r="B845" s="8">
        <v>55166.239522354947</v>
      </c>
      <c r="C845" t="s">
        <v>1289</v>
      </c>
      <c r="D845" t="s">
        <v>20</v>
      </c>
      <c r="E845" t="s">
        <v>71</v>
      </c>
      <c r="F845" t="s">
        <v>9</v>
      </c>
      <c r="G845">
        <v>10</v>
      </c>
    </row>
    <row r="846" spans="2:7" ht="15" hidden="1" customHeight="1">
      <c r="B846" s="8">
        <v>59106.685202523156</v>
      </c>
      <c r="C846" t="s">
        <v>1293</v>
      </c>
      <c r="D846" t="s">
        <v>310</v>
      </c>
      <c r="E846" t="s">
        <v>71</v>
      </c>
      <c r="F846" t="s">
        <v>18</v>
      </c>
      <c r="G846">
        <v>5</v>
      </c>
    </row>
    <row r="847" spans="2:7" ht="15" hidden="1" customHeight="1">
      <c r="B847" s="8">
        <v>81600</v>
      </c>
      <c r="C847" t="s">
        <v>1304</v>
      </c>
      <c r="D847" t="s">
        <v>20</v>
      </c>
      <c r="E847" t="s">
        <v>71</v>
      </c>
      <c r="F847" t="s">
        <v>9</v>
      </c>
      <c r="G847">
        <v>4</v>
      </c>
    </row>
    <row r="848" spans="2:7" ht="15" hidden="1" customHeight="1">
      <c r="B848" s="8">
        <v>126094.26176538273</v>
      </c>
      <c r="C848" t="s">
        <v>181</v>
      </c>
      <c r="D848" t="s">
        <v>488</v>
      </c>
      <c r="E848" t="s">
        <v>71</v>
      </c>
      <c r="F848" t="s">
        <v>9</v>
      </c>
      <c r="G848">
        <v>15</v>
      </c>
    </row>
    <row r="849" spans="2:7" ht="15" hidden="1" customHeight="1">
      <c r="B849" s="8">
        <v>50437.70470615309</v>
      </c>
      <c r="C849" t="s">
        <v>1315</v>
      </c>
      <c r="D849" t="s">
        <v>20</v>
      </c>
      <c r="E849" t="s">
        <v>71</v>
      </c>
      <c r="F849" t="s">
        <v>9</v>
      </c>
      <c r="G849">
        <v>4</v>
      </c>
    </row>
    <row r="850" spans="2:7" ht="15" hidden="1" customHeight="1">
      <c r="B850" s="8">
        <v>67775.665698893223</v>
      </c>
      <c r="C850" t="s">
        <v>1317</v>
      </c>
      <c r="D850" t="s">
        <v>310</v>
      </c>
      <c r="E850" t="s">
        <v>71</v>
      </c>
      <c r="F850" t="s">
        <v>13</v>
      </c>
      <c r="G850">
        <v>15</v>
      </c>
    </row>
    <row r="851" spans="2:7" ht="15" hidden="1" customHeight="1">
      <c r="B851" s="8">
        <v>50064.150455673145</v>
      </c>
      <c r="C851" t="s">
        <v>1322</v>
      </c>
      <c r="D851" t="s">
        <v>20</v>
      </c>
      <c r="E851" t="s">
        <v>71</v>
      </c>
      <c r="F851" t="s">
        <v>18</v>
      </c>
      <c r="G851">
        <v>2</v>
      </c>
    </row>
    <row r="852" spans="2:7" ht="15" hidden="1" customHeight="1">
      <c r="B852" s="8">
        <v>19000</v>
      </c>
      <c r="C852" t="s">
        <v>310</v>
      </c>
      <c r="D852" t="s">
        <v>310</v>
      </c>
      <c r="E852" t="s">
        <v>71</v>
      </c>
      <c r="F852" t="s">
        <v>9</v>
      </c>
      <c r="G852">
        <v>20</v>
      </c>
    </row>
    <row r="853" spans="2:7" ht="15" hidden="1" customHeight="1">
      <c r="B853" s="8">
        <v>53590.061250287661</v>
      </c>
      <c r="C853" t="s">
        <v>1354</v>
      </c>
      <c r="D853" t="s">
        <v>310</v>
      </c>
      <c r="E853" t="s">
        <v>71</v>
      </c>
      <c r="F853" t="s">
        <v>13</v>
      </c>
      <c r="G853">
        <v>10</v>
      </c>
    </row>
    <row r="854" spans="2:7" ht="15" hidden="1" customHeight="1">
      <c r="B854" s="8">
        <v>53590.061250287661</v>
      </c>
      <c r="C854" t="s">
        <v>1354</v>
      </c>
      <c r="D854" t="s">
        <v>310</v>
      </c>
      <c r="E854" t="s">
        <v>71</v>
      </c>
      <c r="F854" t="s">
        <v>13</v>
      </c>
      <c r="G854">
        <v>10</v>
      </c>
    </row>
    <row r="855" spans="2:7" ht="15" hidden="1" customHeight="1">
      <c r="B855" s="8">
        <v>40980.635073749385</v>
      </c>
      <c r="C855" t="s">
        <v>207</v>
      </c>
      <c r="D855" t="s">
        <v>20</v>
      </c>
      <c r="E855" t="s">
        <v>71</v>
      </c>
      <c r="F855" t="s">
        <v>9</v>
      </c>
      <c r="G855">
        <v>2</v>
      </c>
    </row>
    <row r="856" spans="2:7" ht="15" hidden="1" customHeight="1">
      <c r="B856" s="8">
        <v>45709.169889951241</v>
      </c>
      <c r="C856" t="s">
        <v>1383</v>
      </c>
      <c r="D856" t="s">
        <v>310</v>
      </c>
      <c r="E856" t="s">
        <v>71</v>
      </c>
      <c r="F856" t="s">
        <v>18</v>
      </c>
      <c r="G856">
        <v>8</v>
      </c>
    </row>
    <row r="857" spans="2:7" ht="15" hidden="1" customHeight="1">
      <c r="B857" s="8">
        <v>118213.37040504631</v>
      </c>
      <c r="C857" t="s">
        <v>642</v>
      </c>
      <c r="D857" t="s">
        <v>52</v>
      </c>
      <c r="E857" t="s">
        <v>71</v>
      </c>
      <c r="F857" t="s">
        <v>9</v>
      </c>
      <c r="G857">
        <v>20</v>
      </c>
    </row>
    <row r="858" spans="2:7" ht="15" hidden="1" customHeight="1">
      <c r="B858" s="8">
        <v>39404.456801682099</v>
      </c>
      <c r="C858" t="s">
        <v>1390</v>
      </c>
      <c r="D858" t="s">
        <v>310</v>
      </c>
      <c r="E858" t="s">
        <v>71</v>
      </c>
      <c r="F858" t="s">
        <v>18</v>
      </c>
      <c r="G858">
        <v>10</v>
      </c>
    </row>
    <row r="859" spans="2:7" ht="15" hidden="1" customHeight="1">
      <c r="B859" s="8">
        <v>47285.348162018527</v>
      </c>
      <c r="C859" t="s">
        <v>1391</v>
      </c>
      <c r="D859" t="s">
        <v>67</v>
      </c>
      <c r="E859" t="s">
        <v>71</v>
      </c>
      <c r="F859" t="s">
        <v>9</v>
      </c>
      <c r="G859">
        <v>14</v>
      </c>
    </row>
    <row r="860" spans="2:7" ht="15" hidden="1" customHeight="1">
      <c r="B860" s="8">
        <v>53590.061250287661</v>
      </c>
      <c r="C860" t="s">
        <v>1396</v>
      </c>
      <c r="D860" t="s">
        <v>310</v>
      </c>
      <c r="E860" t="s">
        <v>71</v>
      </c>
      <c r="F860" t="s">
        <v>13</v>
      </c>
      <c r="G860">
        <v>10</v>
      </c>
    </row>
    <row r="861" spans="2:7" ht="15" hidden="1" customHeight="1">
      <c r="B861" s="8">
        <v>67775.665698893223</v>
      </c>
      <c r="C861" t="s">
        <v>181</v>
      </c>
      <c r="D861" t="s">
        <v>488</v>
      </c>
      <c r="E861" t="s">
        <v>71</v>
      </c>
      <c r="F861" t="s">
        <v>9</v>
      </c>
      <c r="G861">
        <v>25</v>
      </c>
    </row>
    <row r="862" spans="2:7" ht="15" hidden="1" customHeight="1">
      <c r="B862" s="8">
        <v>40586.590505732565</v>
      </c>
      <c r="C862" t="s">
        <v>309</v>
      </c>
      <c r="D862" t="s">
        <v>20</v>
      </c>
      <c r="E862" t="s">
        <v>71</v>
      </c>
      <c r="F862" t="s">
        <v>9</v>
      </c>
      <c r="G862">
        <v>1</v>
      </c>
    </row>
    <row r="863" spans="2:7" ht="15" hidden="1" customHeight="1">
      <c r="B863" s="8">
        <v>31523.565441345683</v>
      </c>
      <c r="C863" t="s">
        <v>1407</v>
      </c>
      <c r="D863" t="s">
        <v>20</v>
      </c>
      <c r="E863" t="s">
        <v>71</v>
      </c>
      <c r="F863" t="s">
        <v>9</v>
      </c>
      <c r="G863">
        <v>1</v>
      </c>
    </row>
    <row r="864" spans="2:7" ht="15" hidden="1" customHeight="1">
      <c r="B864" s="8">
        <v>70928.022243027779</v>
      </c>
      <c r="C864" t="s">
        <v>76</v>
      </c>
      <c r="D864" t="s">
        <v>356</v>
      </c>
      <c r="E864" t="s">
        <v>71</v>
      </c>
      <c r="F864" t="s">
        <v>18</v>
      </c>
      <c r="G864">
        <v>4</v>
      </c>
    </row>
    <row r="865" spans="2:7" ht="15" hidden="1" customHeight="1">
      <c r="B865" s="8">
        <v>40980.635073749385</v>
      </c>
      <c r="C865" t="s">
        <v>1500</v>
      </c>
      <c r="D865" t="s">
        <v>20</v>
      </c>
      <c r="E865" t="s">
        <v>71</v>
      </c>
      <c r="F865" t="s">
        <v>9</v>
      </c>
      <c r="G865">
        <v>2</v>
      </c>
    </row>
    <row r="866" spans="2:7" ht="15" hidden="1" customHeight="1">
      <c r="B866" s="8">
        <v>110332.47904470989</v>
      </c>
      <c r="C866" t="s">
        <v>356</v>
      </c>
      <c r="D866" t="s">
        <v>356</v>
      </c>
      <c r="E866" t="s">
        <v>71</v>
      </c>
      <c r="F866" t="s">
        <v>9</v>
      </c>
      <c r="G866">
        <v>15</v>
      </c>
    </row>
    <row r="867" spans="2:7" ht="15" hidden="1" customHeight="1">
      <c r="B867" s="8">
        <v>47285.348162018527</v>
      </c>
      <c r="C867" t="s">
        <v>185</v>
      </c>
      <c r="D867" t="s">
        <v>20</v>
      </c>
      <c r="E867" t="s">
        <v>71</v>
      </c>
      <c r="F867" t="s">
        <v>13</v>
      </c>
      <c r="G867">
        <v>6</v>
      </c>
    </row>
    <row r="868" spans="2:7" ht="15" hidden="1" customHeight="1">
      <c r="B868" s="8">
        <v>42556.81334581667</v>
      </c>
      <c r="C868" t="s">
        <v>1524</v>
      </c>
      <c r="D868" t="s">
        <v>279</v>
      </c>
      <c r="E868" t="s">
        <v>71</v>
      </c>
      <c r="F868" t="s">
        <v>9</v>
      </c>
      <c r="G868">
        <v>1</v>
      </c>
    </row>
    <row r="869" spans="2:7" ht="15" hidden="1" customHeight="1">
      <c r="B869" s="8">
        <v>70928.022243027779</v>
      </c>
      <c r="C869" t="s">
        <v>772</v>
      </c>
      <c r="D869" t="s">
        <v>52</v>
      </c>
      <c r="E869" t="s">
        <v>71</v>
      </c>
      <c r="F869" t="s">
        <v>18</v>
      </c>
      <c r="G869">
        <v>15</v>
      </c>
    </row>
    <row r="870" spans="2:7" ht="15" hidden="1" customHeight="1">
      <c r="B870" s="8">
        <v>94570.696324037053</v>
      </c>
      <c r="C870" t="s">
        <v>20</v>
      </c>
      <c r="D870" t="s">
        <v>20</v>
      </c>
      <c r="E870" t="s">
        <v>71</v>
      </c>
      <c r="F870" t="s">
        <v>9</v>
      </c>
      <c r="G870">
        <v>7</v>
      </c>
    </row>
    <row r="871" spans="2:7" ht="15" hidden="1" customHeight="1">
      <c r="B871" s="8">
        <v>26795.030625143831</v>
      </c>
      <c r="C871" t="s">
        <v>1618</v>
      </c>
      <c r="D871" t="s">
        <v>20</v>
      </c>
      <c r="E871" t="s">
        <v>71</v>
      </c>
      <c r="F871" t="s">
        <v>18</v>
      </c>
      <c r="G871">
        <v>5</v>
      </c>
    </row>
    <row r="872" spans="2:7" ht="15" hidden="1" customHeight="1">
      <c r="B872" s="8">
        <v>39404.456801682099</v>
      </c>
      <c r="C872" t="s">
        <v>1621</v>
      </c>
      <c r="D872" t="s">
        <v>310</v>
      </c>
      <c r="E872" t="s">
        <v>71</v>
      </c>
      <c r="F872" t="s">
        <v>9</v>
      </c>
      <c r="G872">
        <v>35</v>
      </c>
    </row>
    <row r="873" spans="2:7" ht="15" hidden="1" customHeight="1">
      <c r="B873" s="8">
        <v>58318.59606648951</v>
      </c>
      <c r="C873" t="s">
        <v>1628</v>
      </c>
      <c r="D873" t="s">
        <v>52</v>
      </c>
      <c r="E873" t="s">
        <v>71</v>
      </c>
      <c r="F873" t="s">
        <v>13</v>
      </c>
      <c r="G873">
        <v>20</v>
      </c>
    </row>
    <row r="874" spans="2:7" ht="15" hidden="1" customHeight="1">
      <c r="B874" s="8">
        <v>231119.74856804207</v>
      </c>
      <c r="C874" t="s">
        <v>1643</v>
      </c>
      <c r="D874" t="s">
        <v>279</v>
      </c>
      <c r="E874" t="s">
        <v>71</v>
      </c>
      <c r="F874" t="s">
        <v>18</v>
      </c>
      <c r="G874">
        <v>10</v>
      </c>
    </row>
    <row r="875" spans="2:7" ht="15" hidden="1" customHeight="1">
      <c r="B875" s="8">
        <v>15761.782720672842</v>
      </c>
      <c r="C875" t="s">
        <v>20</v>
      </c>
      <c r="D875" t="s">
        <v>20</v>
      </c>
      <c r="E875" t="s">
        <v>71</v>
      </c>
      <c r="F875" t="s">
        <v>18</v>
      </c>
      <c r="G875">
        <v>8</v>
      </c>
    </row>
    <row r="876" spans="2:7" ht="15" hidden="1" customHeight="1">
      <c r="B876" s="8">
        <v>48073.437298052166</v>
      </c>
      <c r="C876" t="s">
        <v>1687</v>
      </c>
      <c r="D876" t="s">
        <v>356</v>
      </c>
      <c r="E876" t="s">
        <v>71</v>
      </c>
      <c r="F876" t="s">
        <v>9</v>
      </c>
      <c r="G876">
        <v>14</v>
      </c>
    </row>
    <row r="877" spans="2:7" ht="15" hidden="1" customHeight="1">
      <c r="B877" s="8">
        <v>76223.981237173866</v>
      </c>
      <c r="C877" t="s">
        <v>1692</v>
      </c>
      <c r="D877" t="s">
        <v>52</v>
      </c>
      <c r="E877" t="s">
        <v>71</v>
      </c>
      <c r="F877" t="s">
        <v>13</v>
      </c>
      <c r="G877">
        <v>8</v>
      </c>
    </row>
    <row r="878" spans="2:7" ht="15" hidden="1" customHeight="1">
      <c r="B878" s="8">
        <v>47285.348162018527</v>
      </c>
      <c r="C878" t="s">
        <v>653</v>
      </c>
      <c r="D878" t="s">
        <v>20</v>
      </c>
      <c r="E878" t="s">
        <v>71</v>
      </c>
      <c r="F878" t="s">
        <v>9</v>
      </c>
      <c r="G878">
        <v>7</v>
      </c>
    </row>
    <row r="879" spans="2:7" ht="15" hidden="1" customHeight="1">
      <c r="B879" s="8">
        <v>55166.239522354947</v>
      </c>
      <c r="C879" t="s">
        <v>200</v>
      </c>
      <c r="D879" t="s">
        <v>20</v>
      </c>
      <c r="E879" t="s">
        <v>71</v>
      </c>
      <c r="F879" t="s">
        <v>9</v>
      </c>
      <c r="G879">
        <v>3</v>
      </c>
    </row>
    <row r="880" spans="2:7" ht="15" hidden="1" customHeight="1">
      <c r="B880" s="8">
        <v>39404.456801682099</v>
      </c>
      <c r="C880" t="s">
        <v>1711</v>
      </c>
      <c r="D880" t="s">
        <v>3999</v>
      </c>
      <c r="E880" t="s">
        <v>71</v>
      </c>
      <c r="F880" t="s">
        <v>9</v>
      </c>
      <c r="G880">
        <v>2</v>
      </c>
    </row>
    <row r="881" spans="2:7" ht="15" hidden="1" customHeight="1">
      <c r="B881" s="8">
        <v>55166.239522354947</v>
      </c>
      <c r="C881" t="s">
        <v>1726</v>
      </c>
      <c r="D881" t="s">
        <v>4001</v>
      </c>
      <c r="E881" t="s">
        <v>71</v>
      </c>
      <c r="F881" t="s">
        <v>18</v>
      </c>
      <c r="G881">
        <v>30</v>
      </c>
    </row>
    <row r="882" spans="2:7" ht="15" hidden="1" customHeight="1">
      <c r="B882" s="8">
        <v>126094.26176538273</v>
      </c>
      <c r="C882" t="s">
        <v>1748</v>
      </c>
      <c r="D882" t="s">
        <v>356</v>
      </c>
      <c r="E882" t="s">
        <v>71</v>
      </c>
      <c r="F882" t="s">
        <v>9</v>
      </c>
      <c r="G882">
        <v>12</v>
      </c>
    </row>
    <row r="883" spans="2:7" ht="15" hidden="1" customHeight="1">
      <c r="B883" s="8">
        <v>31523.565441345683</v>
      </c>
      <c r="C883" t="s">
        <v>386</v>
      </c>
      <c r="D883" t="s">
        <v>20</v>
      </c>
      <c r="E883" t="s">
        <v>71</v>
      </c>
      <c r="F883" t="s">
        <v>13</v>
      </c>
      <c r="G883">
        <v>3</v>
      </c>
    </row>
    <row r="884" spans="2:7" ht="15" hidden="1" customHeight="1">
      <c r="B884" s="8">
        <v>33887.832849446611</v>
      </c>
      <c r="C884" t="s">
        <v>153</v>
      </c>
      <c r="D884" t="s">
        <v>20</v>
      </c>
      <c r="E884" t="s">
        <v>71</v>
      </c>
      <c r="F884" t="s">
        <v>13</v>
      </c>
      <c r="G884">
        <v>1</v>
      </c>
    </row>
    <row r="885" spans="2:7" ht="15" hidden="1" customHeight="1">
      <c r="B885" s="8">
        <v>58318.59606648951</v>
      </c>
      <c r="C885" t="s">
        <v>1766</v>
      </c>
      <c r="D885" t="s">
        <v>20</v>
      </c>
      <c r="E885" t="s">
        <v>71</v>
      </c>
      <c r="F885" t="s">
        <v>9</v>
      </c>
      <c r="G885">
        <v>9</v>
      </c>
    </row>
    <row r="886" spans="2:7" ht="15" hidden="1" customHeight="1">
      <c r="B886" s="8">
        <v>94570.696324037053</v>
      </c>
      <c r="C886" t="s">
        <v>153</v>
      </c>
      <c r="D886" t="s">
        <v>20</v>
      </c>
      <c r="E886" t="s">
        <v>71</v>
      </c>
      <c r="F886" t="s">
        <v>9</v>
      </c>
      <c r="G886">
        <v>5</v>
      </c>
    </row>
    <row r="887" spans="2:7" ht="15" hidden="1" customHeight="1">
      <c r="B887" s="8">
        <v>66199.48742682593</v>
      </c>
      <c r="C887" t="s">
        <v>772</v>
      </c>
      <c r="D887" t="s">
        <v>52</v>
      </c>
      <c r="E887" t="s">
        <v>71</v>
      </c>
      <c r="F887" t="s">
        <v>9</v>
      </c>
      <c r="G887">
        <v>23</v>
      </c>
    </row>
    <row r="888" spans="2:7" ht="15" hidden="1" customHeight="1">
      <c r="B888" s="8">
        <v>34675.92198548025</v>
      </c>
      <c r="C888" t="s">
        <v>1800</v>
      </c>
      <c r="D888" t="s">
        <v>52</v>
      </c>
      <c r="E888" t="s">
        <v>71</v>
      </c>
      <c r="F888" t="s">
        <v>9</v>
      </c>
      <c r="G888">
        <v>17</v>
      </c>
    </row>
    <row r="889" spans="2:7" ht="15" hidden="1" customHeight="1">
      <c r="B889" s="8">
        <v>63047.130882691366</v>
      </c>
      <c r="C889" t="s">
        <v>1820</v>
      </c>
      <c r="D889" t="s">
        <v>67</v>
      </c>
      <c r="E889" t="s">
        <v>71</v>
      </c>
      <c r="F889" t="s">
        <v>18</v>
      </c>
      <c r="G889">
        <v>25</v>
      </c>
    </row>
    <row r="890" spans="2:7" ht="15" hidden="1" customHeight="1">
      <c r="B890" s="8">
        <v>70928.022243027779</v>
      </c>
      <c r="C890" t="s">
        <v>153</v>
      </c>
      <c r="D890" t="s">
        <v>20</v>
      </c>
      <c r="E890" t="s">
        <v>71</v>
      </c>
      <c r="F890" t="s">
        <v>13</v>
      </c>
      <c r="G890">
        <v>5</v>
      </c>
    </row>
    <row r="891" spans="2:7" ht="15" hidden="1" customHeight="1">
      <c r="B891" s="8">
        <v>78808.913603364199</v>
      </c>
      <c r="C891" t="s">
        <v>1024</v>
      </c>
      <c r="D891" t="s">
        <v>4001</v>
      </c>
      <c r="E891" t="s">
        <v>71</v>
      </c>
      <c r="F891" t="s">
        <v>9</v>
      </c>
      <c r="G891">
        <v>10</v>
      </c>
    </row>
    <row r="892" spans="2:7" ht="15" hidden="1" customHeight="1">
      <c r="B892" s="8">
        <v>55954.328658388586</v>
      </c>
      <c r="C892" t="s">
        <v>1287</v>
      </c>
      <c r="D892" t="s">
        <v>310</v>
      </c>
      <c r="E892" t="s">
        <v>71</v>
      </c>
      <c r="F892" t="s">
        <v>9</v>
      </c>
      <c r="G892">
        <v>8</v>
      </c>
    </row>
    <row r="893" spans="2:7" ht="15" hidden="1" customHeight="1">
      <c r="B893" s="8">
        <v>63047.130882691366</v>
      </c>
      <c r="C893" t="s">
        <v>204</v>
      </c>
      <c r="D893" t="s">
        <v>52</v>
      </c>
      <c r="E893" t="s">
        <v>71</v>
      </c>
      <c r="F893" t="s">
        <v>9</v>
      </c>
      <c r="G893">
        <v>15</v>
      </c>
    </row>
    <row r="894" spans="2:7" ht="15" hidden="1" customHeight="1">
      <c r="B894" s="8">
        <v>56742.417794422225</v>
      </c>
      <c r="C894" t="s">
        <v>1852</v>
      </c>
      <c r="D894" t="s">
        <v>52</v>
      </c>
      <c r="E894" t="s">
        <v>71</v>
      </c>
      <c r="F894" t="s">
        <v>25</v>
      </c>
      <c r="G894">
        <v>25</v>
      </c>
    </row>
    <row r="895" spans="2:7" ht="15" hidden="1" customHeight="1">
      <c r="B895" s="8">
        <v>42556.81334581667</v>
      </c>
      <c r="C895" t="s">
        <v>1856</v>
      </c>
      <c r="D895" t="s">
        <v>20</v>
      </c>
      <c r="E895" t="s">
        <v>71</v>
      </c>
      <c r="F895" t="s">
        <v>9</v>
      </c>
      <c r="G895">
        <v>2</v>
      </c>
    </row>
    <row r="896" spans="2:7" ht="15" hidden="1" customHeight="1">
      <c r="B896" s="8">
        <v>78808.913603364199</v>
      </c>
      <c r="C896" t="s">
        <v>200</v>
      </c>
      <c r="D896" t="s">
        <v>20</v>
      </c>
      <c r="E896" t="s">
        <v>71</v>
      </c>
      <c r="F896" t="s">
        <v>18</v>
      </c>
      <c r="G896">
        <v>2</v>
      </c>
    </row>
    <row r="897" spans="2:7" ht="15" hidden="1" customHeight="1">
      <c r="B897" s="8">
        <v>63047.130882691366</v>
      </c>
      <c r="C897" t="s">
        <v>20</v>
      </c>
      <c r="D897" t="s">
        <v>20</v>
      </c>
      <c r="E897" t="s">
        <v>71</v>
      </c>
      <c r="F897" t="s">
        <v>9</v>
      </c>
      <c r="G897">
        <v>5</v>
      </c>
    </row>
    <row r="898" spans="2:7" ht="15" hidden="1" customHeight="1">
      <c r="B898" s="8">
        <v>115061.01386091174</v>
      </c>
      <c r="C898" t="s">
        <v>181</v>
      </c>
      <c r="D898" t="s">
        <v>488</v>
      </c>
      <c r="E898" t="s">
        <v>71</v>
      </c>
      <c r="F898" t="s">
        <v>9</v>
      </c>
      <c r="G898">
        <v>8</v>
      </c>
    </row>
    <row r="899" spans="2:7" ht="15" hidden="1" customHeight="1">
      <c r="B899" s="8">
        <v>70928.022243027779</v>
      </c>
      <c r="C899" t="s">
        <v>1878</v>
      </c>
      <c r="D899" t="s">
        <v>20</v>
      </c>
      <c r="E899" t="s">
        <v>71</v>
      </c>
      <c r="F899" t="s">
        <v>13</v>
      </c>
      <c r="G899">
        <v>20</v>
      </c>
    </row>
    <row r="900" spans="2:7" ht="15" hidden="1" customHeight="1">
      <c r="B900" s="8">
        <v>35148.775467100437</v>
      </c>
      <c r="C900" t="s">
        <v>1897</v>
      </c>
      <c r="D900" t="s">
        <v>20</v>
      </c>
      <c r="E900" t="s">
        <v>71</v>
      </c>
      <c r="F900" t="s">
        <v>13</v>
      </c>
      <c r="G900">
        <v>4</v>
      </c>
    </row>
    <row r="901" spans="2:7" ht="15" hidden="1" customHeight="1">
      <c r="B901" s="8">
        <v>49153.119414418252</v>
      </c>
      <c r="C901" t="s">
        <v>1899</v>
      </c>
      <c r="D901" t="s">
        <v>52</v>
      </c>
      <c r="E901" t="s">
        <v>71</v>
      </c>
      <c r="F901" t="s">
        <v>9</v>
      </c>
      <c r="G901">
        <v>7</v>
      </c>
    </row>
    <row r="902" spans="2:7" ht="15" hidden="1" customHeight="1">
      <c r="B902" s="8">
        <v>42556.81334581667</v>
      </c>
      <c r="C902" t="s">
        <v>1900</v>
      </c>
      <c r="D902" t="s">
        <v>52</v>
      </c>
      <c r="E902" t="s">
        <v>71</v>
      </c>
      <c r="F902" t="s">
        <v>9</v>
      </c>
      <c r="G902">
        <v>3</v>
      </c>
    </row>
    <row r="903" spans="2:7" ht="15" hidden="1" customHeight="1">
      <c r="B903" s="8">
        <v>42556.81334581667</v>
      </c>
      <c r="C903" t="s">
        <v>1900</v>
      </c>
      <c r="D903" t="s">
        <v>52</v>
      </c>
      <c r="E903" t="s">
        <v>71</v>
      </c>
      <c r="F903" t="s">
        <v>9</v>
      </c>
      <c r="G903">
        <v>3</v>
      </c>
    </row>
    <row r="904" spans="2:7" ht="15" hidden="1" customHeight="1">
      <c r="B904" s="8">
        <v>41768.724209783031</v>
      </c>
      <c r="C904" t="s">
        <v>1903</v>
      </c>
      <c r="D904" t="s">
        <v>52</v>
      </c>
      <c r="E904" t="s">
        <v>71</v>
      </c>
      <c r="F904" t="s">
        <v>9</v>
      </c>
      <c r="G904">
        <v>16</v>
      </c>
    </row>
    <row r="905" spans="2:7" ht="15" hidden="1" customHeight="1">
      <c r="B905" s="8">
        <v>50437.70470615309</v>
      </c>
      <c r="C905" t="s">
        <v>207</v>
      </c>
      <c r="D905" t="s">
        <v>20</v>
      </c>
      <c r="E905" t="s">
        <v>71</v>
      </c>
      <c r="F905" t="s">
        <v>9</v>
      </c>
      <c r="G905">
        <v>20</v>
      </c>
    </row>
    <row r="906" spans="2:7" ht="15" hidden="1" customHeight="1">
      <c r="B906" s="8">
        <v>50437.70470615309</v>
      </c>
      <c r="C906" t="s">
        <v>14</v>
      </c>
      <c r="D906" t="s">
        <v>20</v>
      </c>
      <c r="E906" t="s">
        <v>71</v>
      </c>
      <c r="F906" t="s">
        <v>13</v>
      </c>
      <c r="G906">
        <v>1</v>
      </c>
    </row>
    <row r="907" spans="2:7" ht="15" hidden="1" customHeight="1">
      <c r="B907" s="8">
        <v>56742.417794422225</v>
      </c>
      <c r="C907" t="s">
        <v>1938</v>
      </c>
      <c r="D907" t="s">
        <v>52</v>
      </c>
      <c r="E907" t="s">
        <v>71</v>
      </c>
      <c r="F907" t="s">
        <v>13</v>
      </c>
      <c r="G907">
        <v>7</v>
      </c>
    </row>
    <row r="908" spans="2:7" ht="15" hidden="1" customHeight="1">
      <c r="B908" s="8">
        <v>78808.913603364199</v>
      </c>
      <c r="C908" t="s">
        <v>1621</v>
      </c>
      <c r="D908" t="s">
        <v>310</v>
      </c>
      <c r="E908" t="s">
        <v>71</v>
      </c>
      <c r="F908" t="s">
        <v>18</v>
      </c>
      <c r="G908">
        <v>10</v>
      </c>
    </row>
    <row r="909" spans="2:7" ht="15" hidden="1" customHeight="1">
      <c r="B909" s="8">
        <v>52801.972114254015</v>
      </c>
      <c r="C909" t="s">
        <v>1949</v>
      </c>
      <c r="D909" t="s">
        <v>279</v>
      </c>
      <c r="E909" t="s">
        <v>71</v>
      </c>
      <c r="F909" t="s">
        <v>18</v>
      </c>
      <c r="G909">
        <v>7</v>
      </c>
    </row>
    <row r="910" spans="2:7" ht="15" hidden="1" customHeight="1">
      <c r="B910" s="8">
        <v>31523.565441345683</v>
      </c>
      <c r="C910" t="s">
        <v>310</v>
      </c>
      <c r="D910" t="s">
        <v>310</v>
      </c>
      <c r="E910" t="s">
        <v>71</v>
      </c>
      <c r="F910" t="s">
        <v>18</v>
      </c>
      <c r="G910">
        <v>10</v>
      </c>
    </row>
    <row r="911" spans="2:7" ht="15" hidden="1" customHeight="1">
      <c r="B911" s="8">
        <v>32311.654577379326</v>
      </c>
      <c r="C911" t="s">
        <v>256</v>
      </c>
      <c r="D911" t="s">
        <v>20</v>
      </c>
      <c r="E911" t="s">
        <v>71</v>
      </c>
      <c r="F911" t="s">
        <v>9</v>
      </c>
      <c r="G911">
        <v>20</v>
      </c>
    </row>
    <row r="912" spans="2:7" ht="15" hidden="1" customHeight="1">
      <c r="B912" s="8">
        <v>55166.239522354947</v>
      </c>
      <c r="C912" t="s">
        <v>1983</v>
      </c>
      <c r="D912" t="s">
        <v>20</v>
      </c>
      <c r="E912" t="s">
        <v>71</v>
      </c>
      <c r="F912" t="s">
        <v>13</v>
      </c>
      <c r="G912">
        <v>34</v>
      </c>
    </row>
    <row r="913" spans="2:7" ht="15" hidden="1" customHeight="1">
      <c r="B913" s="8">
        <v>39404.456801682099</v>
      </c>
      <c r="C913" t="s">
        <v>153</v>
      </c>
      <c r="D913" t="s">
        <v>20</v>
      </c>
      <c r="E913" t="s">
        <v>71</v>
      </c>
      <c r="F913" t="s">
        <v>9</v>
      </c>
      <c r="G913">
        <v>3</v>
      </c>
    </row>
    <row r="914" spans="2:7" ht="15" hidden="1" customHeight="1">
      <c r="B914" s="8">
        <v>58000</v>
      </c>
      <c r="C914" t="s">
        <v>14</v>
      </c>
      <c r="D914" t="s">
        <v>20</v>
      </c>
      <c r="E914" t="s">
        <v>15</v>
      </c>
      <c r="F914" t="s">
        <v>13</v>
      </c>
    </row>
    <row r="915" spans="2:7" ht="15" hidden="1" customHeight="1">
      <c r="B915" s="8">
        <v>54000</v>
      </c>
      <c r="C915" t="s">
        <v>19</v>
      </c>
      <c r="D915" t="s">
        <v>279</v>
      </c>
      <c r="E915" t="s">
        <v>15</v>
      </c>
      <c r="F915" t="s">
        <v>13</v>
      </c>
    </row>
    <row r="916" spans="2:7" ht="15" hidden="1" customHeight="1">
      <c r="B916" s="8">
        <v>49000</v>
      </c>
      <c r="C916" t="s">
        <v>42</v>
      </c>
      <c r="D916" t="s">
        <v>20</v>
      </c>
      <c r="E916" t="s">
        <v>15</v>
      </c>
      <c r="F916" t="s">
        <v>13</v>
      </c>
    </row>
    <row r="917" spans="2:7" ht="15" hidden="1" customHeight="1">
      <c r="B917" s="8">
        <v>85000</v>
      </c>
      <c r="C917" t="s">
        <v>43</v>
      </c>
      <c r="D917" t="s">
        <v>279</v>
      </c>
      <c r="E917" t="s">
        <v>15</v>
      </c>
      <c r="F917" t="s">
        <v>25</v>
      </c>
    </row>
    <row r="918" spans="2:7" ht="15" hidden="1" customHeight="1">
      <c r="B918" s="8">
        <v>75000</v>
      </c>
      <c r="C918" t="s">
        <v>44</v>
      </c>
      <c r="D918" t="s">
        <v>279</v>
      </c>
      <c r="E918" t="s">
        <v>15</v>
      </c>
      <c r="F918" t="s">
        <v>13</v>
      </c>
    </row>
    <row r="919" spans="2:7" ht="15" hidden="1" customHeight="1">
      <c r="B919" s="8">
        <v>96000</v>
      </c>
      <c r="C919" t="s">
        <v>20</v>
      </c>
      <c r="D919" t="s">
        <v>20</v>
      </c>
      <c r="E919" t="s">
        <v>15</v>
      </c>
      <c r="F919" t="s">
        <v>18</v>
      </c>
    </row>
    <row r="920" spans="2:7" ht="15" hidden="1" customHeight="1">
      <c r="B920" s="8">
        <v>75000</v>
      </c>
      <c r="C920" t="s">
        <v>53</v>
      </c>
      <c r="D920" t="s">
        <v>4001</v>
      </c>
      <c r="E920" t="s">
        <v>15</v>
      </c>
      <c r="F920" t="s">
        <v>9</v>
      </c>
    </row>
    <row r="921" spans="2:7" ht="15" hidden="1" customHeight="1">
      <c r="B921" s="8">
        <v>40000</v>
      </c>
      <c r="C921" t="s">
        <v>55</v>
      </c>
      <c r="D921" t="s">
        <v>52</v>
      </c>
      <c r="E921" t="s">
        <v>15</v>
      </c>
      <c r="F921" t="s">
        <v>18</v>
      </c>
    </row>
    <row r="922" spans="2:7" ht="15" hidden="1" customHeight="1">
      <c r="B922" s="8">
        <v>60000</v>
      </c>
      <c r="C922" t="s">
        <v>57</v>
      </c>
      <c r="D922" t="s">
        <v>20</v>
      </c>
      <c r="E922" t="s">
        <v>15</v>
      </c>
      <c r="F922" t="s">
        <v>13</v>
      </c>
    </row>
    <row r="923" spans="2:7" ht="15" hidden="1" customHeight="1">
      <c r="B923" s="8">
        <v>150000</v>
      </c>
      <c r="C923" t="s">
        <v>77</v>
      </c>
      <c r="D923" t="s">
        <v>52</v>
      </c>
      <c r="E923" t="s">
        <v>15</v>
      </c>
      <c r="F923" t="s">
        <v>18</v>
      </c>
    </row>
    <row r="924" spans="2:7" ht="15" hidden="1" customHeight="1">
      <c r="B924" s="8">
        <v>69000</v>
      </c>
      <c r="C924" t="s">
        <v>78</v>
      </c>
      <c r="D924" t="s">
        <v>279</v>
      </c>
      <c r="E924" t="s">
        <v>15</v>
      </c>
      <c r="F924" t="s">
        <v>9</v>
      </c>
    </row>
    <row r="925" spans="2:7" ht="15" hidden="1" customHeight="1">
      <c r="B925" s="8">
        <v>30000</v>
      </c>
      <c r="C925" t="s">
        <v>79</v>
      </c>
      <c r="D925" t="s">
        <v>356</v>
      </c>
      <c r="E925" t="s">
        <v>15</v>
      </c>
      <c r="F925" t="s">
        <v>18</v>
      </c>
    </row>
    <row r="926" spans="2:7" ht="15" hidden="1" customHeight="1">
      <c r="B926" s="8">
        <v>58000</v>
      </c>
      <c r="C926" t="s">
        <v>89</v>
      </c>
      <c r="D926" t="s">
        <v>310</v>
      </c>
      <c r="E926" t="s">
        <v>15</v>
      </c>
      <c r="F926" t="s">
        <v>9</v>
      </c>
    </row>
    <row r="927" spans="2:7" ht="15" hidden="1" customHeight="1">
      <c r="B927" s="8">
        <v>90000</v>
      </c>
      <c r="C927" t="s">
        <v>90</v>
      </c>
      <c r="D927" t="s">
        <v>4000</v>
      </c>
      <c r="E927" t="s">
        <v>15</v>
      </c>
      <c r="F927" t="s">
        <v>25</v>
      </c>
    </row>
    <row r="928" spans="2:7" ht="15" hidden="1" customHeight="1">
      <c r="B928" s="8">
        <v>12000</v>
      </c>
      <c r="C928" t="s">
        <v>93</v>
      </c>
      <c r="D928" t="s">
        <v>356</v>
      </c>
      <c r="E928" t="s">
        <v>15</v>
      </c>
      <c r="F928" t="s">
        <v>25</v>
      </c>
    </row>
    <row r="929" spans="2:6" ht="15" hidden="1" customHeight="1">
      <c r="B929" s="8">
        <v>57000</v>
      </c>
      <c r="C929" t="s">
        <v>99</v>
      </c>
      <c r="D929" t="s">
        <v>310</v>
      </c>
      <c r="E929" t="s">
        <v>15</v>
      </c>
      <c r="F929" t="s">
        <v>18</v>
      </c>
    </row>
    <row r="930" spans="2:6" ht="15" hidden="1" customHeight="1">
      <c r="B930" s="8">
        <v>62000</v>
      </c>
      <c r="C930" t="s">
        <v>20</v>
      </c>
      <c r="D930" t="s">
        <v>20</v>
      </c>
      <c r="E930" t="s">
        <v>15</v>
      </c>
      <c r="F930" t="s">
        <v>9</v>
      </c>
    </row>
    <row r="931" spans="2:6" ht="15" hidden="1" customHeight="1">
      <c r="B931" s="8">
        <v>38000</v>
      </c>
      <c r="C931" t="s">
        <v>72</v>
      </c>
      <c r="D931" t="s">
        <v>20</v>
      </c>
      <c r="E931" t="s">
        <v>15</v>
      </c>
      <c r="F931" t="s">
        <v>9</v>
      </c>
    </row>
    <row r="932" spans="2:6" ht="15" hidden="1" customHeight="1">
      <c r="B932" s="8">
        <v>41000</v>
      </c>
      <c r="C932" t="s">
        <v>67</v>
      </c>
      <c r="D932" t="s">
        <v>67</v>
      </c>
      <c r="E932" t="s">
        <v>15</v>
      </c>
      <c r="F932" t="s">
        <v>9</v>
      </c>
    </row>
    <row r="933" spans="2:6" ht="15" hidden="1" customHeight="1">
      <c r="B933" s="8">
        <v>68000</v>
      </c>
      <c r="C933" t="s">
        <v>107</v>
      </c>
      <c r="D933" t="s">
        <v>20</v>
      </c>
      <c r="E933" t="s">
        <v>15</v>
      </c>
      <c r="F933" t="s">
        <v>13</v>
      </c>
    </row>
    <row r="934" spans="2:6" ht="15" hidden="1" customHeight="1">
      <c r="B934" s="8">
        <v>85000</v>
      </c>
      <c r="C934" t="s">
        <v>52</v>
      </c>
      <c r="D934" t="s">
        <v>52</v>
      </c>
      <c r="E934" t="s">
        <v>15</v>
      </c>
      <c r="F934" t="s">
        <v>9</v>
      </c>
    </row>
    <row r="935" spans="2:6" ht="15" hidden="1" customHeight="1">
      <c r="B935" s="8">
        <v>85087</v>
      </c>
      <c r="C935" t="s">
        <v>117</v>
      </c>
      <c r="D935" t="s">
        <v>20</v>
      </c>
      <c r="E935" t="s">
        <v>15</v>
      </c>
      <c r="F935" t="s">
        <v>18</v>
      </c>
    </row>
    <row r="936" spans="2:6" ht="15" hidden="1" customHeight="1">
      <c r="B936" s="8">
        <v>50000</v>
      </c>
      <c r="C936" t="s">
        <v>118</v>
      </c>
      <c r="D936" t="s">
        <v>20</v>
      </c>
      <c r="E936" t="s">
        <v>15</v>
      </c>
      <c r="F936" t="s">
        <v>13</v>
      </c>
    </row>
    <row r="937" spans="2:6" ht="15" hidden="1" customHeight="1">
      <c r="B937" s="8">
        <v>57000</v>
      </c>
      <c r="C937" t="s">
        <v>121</v>
      </c>
      <c r="D937" t="s">
        <v>20</v>
      </c>
      <c r="E937" t="s">
        <v>15</v>
      </c>
      <c r="F937" t="s">
        <v>9</v>
      </c>
    </row>
    <row r="938" spans="2:6" ht="15" hidden="1" customHeight="1">
      <c r="B938" s="8">
        <v>75000</v>
      </c>
      <c r="C938" t="s">
        <v>122</v>
      </c>
      <c r="D938" t="s">
        <v>52</v>
      </c>
      <c r="E938" t="s">
        <v>15</v>
      </c>
      <c r="F938" t="s">
        <v>13</v>
      </c>
    </row>
    <row r="939" spans="2:6" ht="15" hidden="1" customHeight="1">
      <c r="B939" s="8">
        <v>15000</v>
      </c>
      <c r="C939" t="s">
        <v>128</v>
      </c>
      <c r="D939" t="s">
        <v>356</v>
      </c>
      <c r="E939" t="s">
        <v>15</v>
      </c>
      <c r="F939" t="s">
        <v>13</v>
      </c>
    </row>
    <row r="940" spans="2:6" ht="15" hidden="1" customHeight="1">
      <c r="B940" s="8">
        <v>50000</v>
      </c>
      <c r="C940" t="s">
        <v>134</v>
      </c>
      <c r="D940" t="s">
        <v>52</v>
      </c>
      <c r="E940" t="s">
        <v>15</v>
      </c>
      <c r="F940" t="s">
        <v>18</v>
      </c>
    </row>
    <row r="941" spans="2:6" ht="15" hidden="1" customHeight="1">
      <c r="B941" s="8">
        <v>150000</v>
      </c>
      <c r="C941" t="s">
        <v>139</v>
      </c>
      <c r="D941" t="s">
        <v>4001</v>
      </c>
      <c r="E941" t="s">
        <v>15</v>
      </c>
      <c r="F941" t="s">
        <v>13</v>
      </c>
    </row>
    <row r="942" spans="2:6" ht="15" hidden="1" customHeight="1">
      <c r="B942" s="8">
        <v>120000</v>
      </c>
      <c r="C942" t="s">
        <v>140</v>
      </c>
      <c r="D942" t="s">
        <v>52</v>
      </c>
      <c r="E942" t="s">
        <v>15</v>
      </c>
      <c r="F942" t="s">
        <v>9</v>
      </c>
    </row>
    <row r="943" spans="2:6" ht="15" hidden="1" customHeight="1">
      <c r="B943" s="8">
        <v>110000</v>
      </c>
      <c r="C943" t="s">
        <v>144</v>
      </c>
      <c r="D943" t="s">
        <v>279</v>
      </c>
      <c r="E943" t="s">
        <v>15</v>
      </c>
      <c r="F943" t="s">
        <v>18</v>
      </c>
    </row>
    <row r="944" spans="2:6" ht="15" hidden="1" customHeight="1">
      <c r="B944" s="8">
        <v>40000</v>
      </c>
      <c r="C944" t="s">
        <v>147</v>
      </c>
      <c r="D944" t="s">
        <v>20</v>
      </c>
      <c r="E944" t="s">
        <v>15</v>
      </c>
      <c r="F944" t="s">
        <v>9</v>
      </c>
    </row>
    <row r="945" spans="2:6" ht="15" hidden="1" customHeight="1">
      <c r="B945" s="8">
        <v>125000</v>
      </c>
      <c r="C945" t="s">
        <v>149</v>
      </c>
      <c r="D945" t="s">
        <v>4001</v>
      </c>
      <c r="E945" t="s">
        <v>15</v>
      </c>
      <c r="F945" t="s">
        <v>9</v>
      </c>
    </row>
    <row r="946" spans="2:6" ht="15" hidden="1" customHeight="1">
      <c r="B946" s="8">
        <v>36000</v>
      </c>
      <c r="C946" t="s">
        <v>150</v>
      </c>
      <c r="D946" t="s">
        <v>52</v>
      </c>
      <c r="E946" t="s">
        <v>15</v>
      </c>
      <c r="F946" t="s">
        <v>18</v>
      </c>
    </row>
    <row r="947" spans="2:6" ht="15" hidden="1" customHeight="1">
      <c r="B947" s="8">
        <v>75000</v>
      </c>
      <c r="C947" t="s">
        <v>153</v>
      </c>
      <c r="D947" t="s">
        <v>20</v>
      </c>
      <c r="E947" t="s">
        <v>15</v>
      </c>
      <c r="F947" t="s">
        <v>25</v>
      </c>
    </row>
    <row r="948" spans="2:6" ht="15" hidden="1" customHeight="1">
      <c r="B948" s="8">
        <v>95000</v>
      </c>
      <c r="C948" t="s">
        <v>29</v>
      </c>
      <c r="D948" t="s">
        <v>4001</v>
      </c>
      <c r="E948" t="s">
        <v>15</v>
      </c>
      <c r="F948" t="s">
        <v>9</v>
      </c>
    </row>
    <row r="949" spans="2:6" ht="15" hidden="1" customHeight="1">
      <c r="B949" s="8">
        <v>24000</v>
      </c>
      <c r="C949" t="s">
        <v>154</v>
      </c>
      <c r="D949" t="s">
        <v>52</v>
      </c>
      <c r="E949" t="s">
        <v>15</v>
      </c>
      <c r="F949" t="s">
        <v>18</v>
      </c>
    </row>
    <row r="950" spans="2:6" ht="15" hidden="1" customHeight="1">
      <c r="B950" s="8">
        <v>91000</v>
      </c>
      <c r="C950" t="s">
        <v>156</v>
      </c>
      <c r="D950" t="s">
        <v>52</v>
      </c>
      <c r="E950" t="s">
        <v>15</v>
      </c>
      <c r="F950" t="s">
        <v>25</v>
      </c>
    </row>
    <row r="951" spans="2:6" ht="15" hidden="1" customHeight="1">
      <c r="B951" s="8">
        <v>40000</v>
      </c>
      <c r="C951" t="s">
        <v>157</v>
      </c>
      <c r="D951" t="s">
        <v>20</v>
      </c>
      <c r="E951" t="s">
        <v>15</v>
      </c>
      <c r="F951" t="s">
        <v>9</v>
      </c>
    </row>
    <row r="952" spans="2:6" ht="15" hidden="1" customHeight="1">
      <c r="B952" s="8">
        <v>57000</v>
      </c>
      <c r="C952" t="s">
        <v>158</v>
      </c>
      <c r="D952" t="s">
        <v>52</v>
      </c>
      <c r="E952" t="s">
        <v>15</v>
      </c>
      <c r="F952" t="s">
        <v>9</v>
      </c>
    </row>
    <row r="953" spans="2:6" ht="15" hidden="1" customHeight="1">
      <c r="B953" s="8">
        <v>74000</v>
      </c>
      <c r="C953" t="s">
        <v>76</v>
      </c>
      <c r="D953" t="s">
        <v>356</v>
      </c>
      <c r="E953" t="s">
        <v>15</v>
      </c>
      <c r="F953" t="s">
        <v>9</v>
      </c>
    </row>
    <row r="954" spans="2:6" ht="15" hidden="1" customHeight="1">
      <c r="B954" s="8">
        <v>80000</v>
      </c>
      <c r="C954" t="s">
        <v>160</v>
      </c>
      <c r="D954" t="s">
        <v>20</v>
      </c>
      <c r="E954" t="s">
        <v>15</v>
      </c>
      <c r="F954" t="s">
        <v>9</v>
      </c>
    </row>
    <row r="955" spans="2:6" ht="15" hidden="1" customHeight="1">
      <c r="B955" s="8">
        <v>90000</v>
      </c>
      <c r="C955" t="s">
        <v>161</v>
      </c>
      <c r="D955" t="s">
        <v>67</v>
      </c>
      <c r="E955" t="s">
        <v>15</v>
      </c>
      <c r="F955" t="s">
        <v>9</v>
      </c>
    </row>
    <row r="956" spans="2:6" ht="15" hidden="1" customHeight="1">
      <c r="B956" s="8">
        <v>52000</v>
      </c>
      <c r="C956" t="s">
        <v>164</v>
      </c>
      <c r="D956" t="s">
        <v>52</v>
      </c>
      <c r="E956" t="s">
        <v>15</v>
      </c>
      <c r="F956" t="s">
        <v>9</v>
      </c>
    </row>
    <row r="957" spans="2:6" ht="15" hidden="1" customHeight="1">
      <c r="B957" s="8">
        <v>36000</v>
      </c>
      <c r="C957" t="s">
        <v>20</v>
      </c>
      <c r="D957" t="s">
        <v>20</v>
      </c>
      <c r="E957" t="s">
        <v>15</v>
      </c>
      <c r="F957" t="s">
        <v>9</v>
      </c>
    </row>
    <row r="958" spans="2:6" ht="15" hidden="1" customHeight="1">
      <c r="B958" s="8">
        <v>57400</v>
      </c>
      <c r="C958" t="s">
        <v>167</v>
      </c>
      <c r="D958" t="s">
        <v>20</v>
      </c>
      <c r="E958" t="s">
        <v>15</v>
      </c>
      <c r="F958" t="s">
        <v>9</v>
      </c>
    </row>
    <row r="959" spans="2:6" ht="15" hidden="1" customHeight="1">
      <c r="B959" s="8">
        <v>66000</v>
      </c>
      <c r="C959" t="s">
        <v>20</v>
      </c>
      <c r="D959" t="s">
        <v>20</v>
      </c>
      <c r="E959" t="s">
        <v>15</v>
      </c>
      <c r="F959" t="s">
        <v>18</v>
      </c>
    </row>
    <row r="960" spans="2:6" ht="15" hidden="1" customHeight="1">
      <c r="B960" s="8">
        <v>85000</v>
      </c>
      <c r="C960" t="s">
        <v>173</v>
      </c>
      <c r="D960" t="s">
        <v>20</v>
      </c>
      <c r="E960" t="s">
        <v>15</v>
      </c>
      <c r="F960" t="s">
        <v>9</v>
      </c>
    </row>
    <row r="961" spans="2:6" ht="15" hidden="1" customHeight="1">
      <c r="B961" s="8">
        <v>50000</v>
      </c>
      <c r="C961" t="s">
        <v>174</v>
      </c>
      <c r="D961" t="s">
        <v>67</v>
      </c>
      <c r="E961" t="s">
        <v>15</v>
      </c>
      <c r="F961" t="s">
        <v>9</v>
      </c>
    </row>
    <row r="962" spans="2:6" ht="15" hidden="1" customHeight="1">
      <c r="B962" s="8">
        <v>58000</v>
      </c>
      <c r="C962" t="s">
        <v>176</v>
      </c>
      <c r="D962" t="s">
        <v>52</v>
      </c>
      <c r="E962" t="s">
        <v>15</v>
      </c>
      <c r="F962" t="s">
        <v>9</v>
      </c>
    </row>
    <row r="963" spans="2:6" ht="15" hidden="1" customHeight="1">
      <c r="B963" s="8">
        <v>37900</v>
      </c>
      <c r="C963" t="s">
        <v>177</v>
      </c>
      <c r="D963" t="s">
        <v>310</v>
      </c>
      <c r="E963" t="s">
        <v>15</v>
      </c>
      <c r="F963" t="s">
        <v>13</v>
      </c>
    </row>
    <row r="964" spans="2:6" ht="15" hidden="1" customHeight="1">
      <c r="B964" s="8">
        <v>67000</v>
      </c>
      <c r="C964" t="s">
        <v>180</v>
      </c>
      <c r="D964" t="s">
        <v>20</v>
      </c>
      <c r="E964" t="s">
        <v>15</v>
      </c>
      <c r="F964" t="s">
        <v>9</v>
      </c>
    </row>
    <row r="965" spans="2:6" ht="15" hidden="1" customHeight="1">
      <c r="B965" s="8">
        <v>56160</v>
      </c>
      <c r="C965" t="s">
        <v>182</v>
      </c>
      <c r="D965" t="s">
        <v>20</v>
      </c>
      <c r="E965" t="s">
        <v>15</v>
      </c>
      <c r="F965" t="s">
        <v>9</v>
      </c>
    </row>
    <row r="966" spans="2:6" ht="15" hidden="1" customHeight="1">
      <c r="B966" s="8">
        <v>52000</v>
      </c>
      <c r="C966" t="s">
        <v>185</v>
      </c>
      <c r="D966" t="s">
        <v>20</v>
      </c>
      <c r="E966" t="s">
        <v>15</v>
      </c>
      <c r="F966" t="s">
        <v>186</v>
      </c>
    </row>
    <row r="967" spans="2:6" ht="15" hidden="1" customHeight="1">
      <c r="B967" s="8">
        <v>70000</v>
      </c>
      <c r="C967" t="s">
        <v>188</v>
      </c>
      <c r="D967" t="s">
        <v>310</v>
      </c>
      <c r="E967" t="s">
        <v>15</v>
      </c>
      <c r="F967" t="s">
        <v>13</v>
      </c>
    </row>
    <row r="968" spans="2:6" ht="15" hidden="1" customHeight="1">
      <c r="B968" s="8">
        <v>50000</v>
      </c>
      <c r="C968" t="s">
        <v>189</v>
      </c>
      <c r="D968" t="s">
        <v>67</v>
      </c>
      <c r="E968" t="s">
        <v>15</v>
      </c>
      <c r="F968" t="s">
        <v>9</v>
      </c>
    </row>
    <row r="969" spans="2:6" ht="15" hidden="1" customHeight="1">
      <c r="B969" s="8">
        <v>80000</v>
      </c>
      <c r="C969" t="s">
        <v>14</v>
      </c>
      <c r="D969" t="s">
        <v>20</v>
      </c>
      <c r="E969" t="s">
        <v>15</v>
      </c>
      <c r="F969" t="s">
        <v>9</v>
      </c>
    </row>
    <row r="970" spans="2:6" ht="15" hidden="1" customHeight="1">
      <c r="B970" s="8">
        <v>128000</v>
      </c>
      <c r="C970" t="s">
        <v>191</v>
      </c>
      <c r="D970" t="s">
        <v>52</v>
      </c>
      <c r="E970" t="s">
        <v>15</v>
      </c>
      <c r="F970" t="s">
        <v>13</v>
      </c>
    </row>
    <row r="971" spans="2:6" ht="15" hidden="1" customHeight="1">
      <c r="B971" s="8">
        <v>44000</v>
      </c>
      <c r="C971" t="s">
        <v>193</v>
      </c>
      <c r="D971" t="s">
        <v>52</v>
      </c>
      <c r="E971" t="s">
        <v>15</v>
      </c>
      <c r="F971" t="s">
        <v>25</v>
      </c>
    </row>
    <row r="972" spans="2:6" ht="15" hidden="1" customHeight="1">
      <c r="B972" s="8">
        <v>65000</v>
      </c>
      <c r="C972" t="s">
        <v>194</v>
      </c>
      <c r="D972" t="s">
        <v>310</v>
      </c>
      <c r="E972" t="s">
        <v>15</v>
      </c>
      <c r="F972" t="s">
        <v>13</v>
      </c>
    </row>
    <row r="973" spans="2:6" ht="15" hidden="1" customHeight="1">
      <c r="B973" s="8">
        <v>45000</v>
      </c>
      <c r="C973" t="s">
        <v>199</v>
      </c>
      <c r="D973" t="s">
        <v>20</v>
      </c>
      <c r="E973" t="s">
        <v>15</v>
      </c>
      <c r="F973" t="s">
        <v>9</v>
      </c>
    </row>
    <row r="974" spans="2:6" ht="15" hidden="1" customHeight="1">
      <c r="B974" s="8">
        <v>54000</v>
      </c>
      <c r="C974" t="s">
        <v>200</v>
      </c>
      <c r="D974" t="s">
        <v>20</v>
      </c>
      <c r="E974" t="s">
        <v>15</v>
      </c>
      <c r="F974" t="s">
        <v>18</v>
      </c>
    </row>
    <row r="975" spans="2:6" ht="15" hidden="1" customHeight="1">
      <c r="B975" s="8">
        <v>71000</v>
      </c>
      <c r="C975" t="s">
        <v>202</v>
      </c>
      <c r="D975" t="s">
        <v>20</v>
      </c>
      <c r="E975" t="s">
        <v>15</v>
      </c>
      <c r="F975" t="s">
        <v>9</v>
      </c>
    </row>
    <row r="976" spans="2:6" ht="15" hidden="1" customHeight="1">
      <c r="B976" s="8">
        <v>40000</v>
      </c>
      <c r="C976" t="s">
        <v>207</v>
      </c>
      <c r="D976" t="s">
        <v>20</v>
      </c>
      <c r="E976" t="s">
        <v>15</v>
      </c>
      <c r="F976" t="s">
        <v>9</v>
      </c>
    </row>
    <row r="977" spans="2:6" ht="15" hidden="1" customHeight="1">
      <c r="B977" s="8">
        <v>53000</v>
      </c>
      <c r="C977" t="s">
        <v>153</v>
      </c>
      <c r="D977" t="s">
        <v>20</v>
      </c>
      <c r="E977" t="s">
        <v>15</v>
      </c>
      <c r="F977" t="s">
        <v>9</v>
      </c>
    </row>
    <row r="978" spans="2:6" ht="15" hidden="1" customHeight="1">
      <c r="B978" s="8">
        <v>104000</v>
      </c>
      <c r="C978" t="s">
        <v>212</v>
      </c>
      <c r="D978" t="s">
        <v>4001</v>
      </c>
      <c r="E978" t="s">
        <v>15</v>
      </c>
      <c r="F978" t="s">
        <v>18</v>
      </c>
    </row>
    <row r="979" spans="2:6" ht="15" hidden="1" customHeight="1">
      <c r="B979" s="8">
        <v>57000</v>
      </c>
      <c r="C979" t="s">
        <v>213</v>
      </c>
      <c r="D979" t="s">
        <v>279</v>
      </c>
      <c r="E979" t="s">
        <v>15</v>
      </c>
      <c r="F979" t="s">
        <v>9</v>
      </c>
    </row>
    <row r="980" spans="2:6" ht="15" hidden="1" customHeight="1">
      <c r="B980" s="8">
        <v>45000</v>
      </c>
      <c r="C980" t="s">
        <v>214</v>
      </c>
      <c r="D980" t="s">
        <v>20</v>
      </c>
      <c r="E980" t="s">
        <v>15</v>
      </c>
      <c r="F980" t="s">
        <v>18</v>
      </c>
    </row>
    <row r="981" spans="2:6" ht="15" hidden="1" customHeight="1">
      <c r="B981" s="8">
        <v>92000</v>
      </c>
      <c r="C981" t="s">
        <v>215</v>
      </c>
      <c r="D981" t="s">
        <v>20</v>
      </c>
      <c r="E981" t="s">
        <v>15</v>
      </c>
      <c r="F981" t="s">
        <v>9</v>
      </c>
    </row>
    <row r="982" spans="2:6" ht="15" hidden="1" customHeight="1">
      <c r="B982" s="8">
        <v>88000</v>
      </c>
      <c r="C982" t="s">
        <v>216</v>
      </c>
      <c r="D982" t="s">
        <v>52</v>
      </c>
      <c r="E982" t="s">
        <v>15</v>
      </c>
      <c r="F982" t="s">
        <v>9</v>
      </c>
    </row>
    <row r="983" spans="2:6" ht="15" hidden="1" customHeight="1">
      <c r="B983" s="8">
        <v>80000</v>
      </c>
      <c r="C983" t="s">
        <v>217</v>
      </c>
      <c r="D983" t="s">
        <v>20</v>
      </c>
      <c r="E983" t="s">
        <v>15</v>
      </c>
      <c r="F983" t="s">
        <v>18</v>
      </c>
    </row>
    <row r="984" spans="2:6" ht="15" hidden="1" customHeight="1">
      <c r="B984" s="8">
        <v>69000</v>
      </c>
      <c r="C984" t="s">
        <v>218</v>
      </c>
      <c r="D984" t="s">
        <v>356</v>
      </c>
      <c r="E984" t="s">
        <v>15</v>
      </c>
      <c r="F984" t="s">
        <v>9</v>
      </c>
    </row>
    <row r="985" spans="2:6" ht="15" hidden="1" customHeight="1">
      <c r="B985" s="8">
        <v>35000</v>
      </c>
      <c r="C985" t="s">
        <v>220</v>
      </c>
      <c r="D985" t="s">
        <v>52</v>
      </c>
      <c r="E985" t="s">
        <v>15</v>
      </c>
      <c r="F985" t="s">
        <v>18</v>
      </c>
    </row>
    <row r="986" spans="2:6" ht="15" hidden="1" customHeight="1">
      <c r="B986" s="8">
        <v>96000</v>
      </c>
      <c r="C986" t="s">
        <v>221</v>
      </c>
      <c r="D986" t="s">
        <v>20</v>
      </c>
      <c r="E986" t="s">
        <v>15</v>
      </c>
      <c r="F986" t="s">
        <v>9</v>
      </c>
    </row>
    <row r="987" spans="2:6" ht="15" hidden="1" customHeight="1">
      <c r="B987" s="8">
        <v>65000</v>
      </c>
      <c r="C987" t="s">
        <v>222</v>
      </c>
      <c r="D987" t="s">
        <v>310</v>
      </c>
      <c r="E987" t="s">
        <v>15</v>
      </c>
      <c r="F987" t="s">
        <v>13</v>
      </c>
    </row>
    <row r="988" spans="2:6" ht="15" hidden="1" customHeight="1">
      <c r="B988" s="8">
        <v>37440</v>
      </c>
      <c r="C988" t="s">
        <v>121</v>
      </c>
      <c r="D988" t="s">
        <v>20</v>
      </c>
      <c r="E988" t="s">
        <v>15</v>
      </c>
      <c r="F988" t="s">
        <v>13</v>
      </c>
    </row>
    <row r="989" spans="2:6" ht="15" hidden="1" customHeight="1">
      <c r="B989" s="8">
        <v>90000</v>
      </c>
      <c r="C989" t="s">
        <v>225</v>
      </c>
      <c r="D989" t="s">
        <v>20</v>
      </c>
      <c r="E989" t="s">
        <v>15</v>
      </c>
      <c r="F989" t="s">
        <v>18</v>
      </c>
    </row>
    <row r="990" spans="2:6" ht="15" hidden="1" customHeight="1">
      <c r="B990" s="8">
        <v>66500</v>
      </c>
      <c r="C990" t="s">
        <v>226</v>
      </c>
      <c r="D990" t="s">
        <v>20</v>
      </c>
      <c r="E990" t="s">
        <v>15</v>
      </c>
      <c r="F990" t="s">
        <v>13</v>
      </c>
    </row>
    <row r="991" spans="2:6" ht="15" hidden="1" customHeight="1">
      <c r="B991" s="8">
        <v>100000</v>
      </c>
      <c r="C991" t="s">
        <v>227</v>
      </c>
      <c r="D991" t="s">
        <v>310</v>
      </c>
      <c r="E991" t="s">
        <v>15</v>
      </c>
      <c r="F991" t="s">
        <v>13</v>
      </c>
    </row>
    <row r="992" spans="2:6" ht="15" hidden="1" customHeight="1">
      <c r="B992" s="8">
        <v>75000</v>
      </c>
      <c r="C992" t="s">
        <v>231</v>
      </c>
      <c r="D992" t="s">
        <v>20</v>
      </c>
      <c r="E992" t="s">
        <v>15</v>
      </c>
      <c r="F992" t="s">
        <v>25</v>
      </c>
    </row>
    <row r="993" spans="2:6" ht="15" hidden="1" customHeight="1">
      <c r="B993" s="8">
        <v>55000</v>
      </c>
      <c r="C993" t="s">
        <v>233</v>
      </c>
      <c r="D993" t="s">
        <v>52</v>
      </c>
      <c r="E993" t="s">
        <v>15</v>
      </c>
      <c r="F993" t="s">
        <v>18</v>
      </c>
    </row>
    <row r="994" spans="2:6" ht="15" hidden="1" customHeight="1">
      <c r="B994" s="8">
        <v>60000</v>
      </c>
      <c r="C994" t="s">
        <v>234</v>
      </c>
      <c r="D994" t="s">
        <v>20</v>
      </c>
      <c r="E994" t="s">
        <v>15</v>
      </c>
      <c r="F994" t="s">
        <v>9</v>
      </c>
    </row>
    <row r="995" spans="2:6" ht="15" hidden="1" customHeight="1">
      <c r="B995" s="8">
        <v>22880</v>
      </c>
      <c r="C995" t="s">
        <v>238</v>
      </c>
      <c r="D995" t="s">
        <v>310</v>
      </c>
      <c r="E995" t="s">
        <v>15</v>
      </c>
      <c r="F995" t="s">
        <v>9</v>
      </c>
    </row>
    <row r="996" spans="2:6" ht="15" hidden="1" customHeight="1">
      <c r="B996" s="8">
        <v>80000</v>
      </c>
      <c r="C996" t="s">
        <v>239</v>
      </c>
      <c r="D996" t="s">
        <v>356</v>
      </c>
      <c r="E996" t="s">
        <v>15</v>
      </c>
      <c r="F996" t="s">
        <v>9</v>
      </c>
    </row>
    <row r="997" spans="2:6" ht="15" hidden="1" customHeight="1">
      <c r="B997" s="8">
        <v>46584</v>
      </c>
      <c r="C997" t="s">
        <v>244</v>
      </c>
      <c r="D997" t="s">
        <v>20</v>
      </c>
      <c r="E997" t="s">
        <v>15</v>
      </c>
      <c r="F997" t="s">
        <v>9</v>
      </c>
    </row>
    <row r="998" spans="2:6" ht="15" hidden="1" customHeight="1">
      <c r="B998" s="8">
        <v>67000</v>
      </c>
      <c r="C998" t="s">
        <v>245</v>
      </c>
      <c r="D998" t="s">
        <v>20</v>
      </c>
      <c r="E998" t="s">
        <v>15</v>
      </c>
      <c r="F998" t="s">
        <v>9</v>
      </c>
    </row>
    <row r="999" spans="2:6" ht="15" hidden="1" customHeight="1">
      <c r="B999" s="8">
        <v>92000</v>
      </c>
      <c r="C999" t="s">
        <v>248</v>
      </c>
      <c r="D999" t="s">
        <v>279</v>
      </c>
      <c r="E999" t="s">
        <v>15</v>
      </c>
      <c r="F999" t="s">
        <v>9</v>
      </c>
    </row>
    <row r="1000" spans="2:6" ht="15" hidden="1" customHeight="1">
      <c r="B1000" s="8">
        <v>75000</v>
      </c>
      <c r="C1000" t="s">
        <v>249</v>
      </c>
      <c r="D1000" t="s">
        <v>67</v>
      </c>
      <c r="E1000" t="s">
        <v>15</v>
      </c>
      <c r="F1000" t="s">
        <v>13</v>
      </c>
    </row>
    <row r="1001" spans="2:6" ht="15" hidden="1" customHeight="1">
      <c r="B1001" s="8">
        <v>40000</v>
      </c>
      <c r="C1001" t="s">
        <v>251</v>
      </c>
      <c r="D1001" t="s">
        <v>20</v>
      </c>
      <c r="E1001" t="s">
        <v>15</v>
      </c>
      <c r="F1001" t="s">
        <v>13</v>
      </c>
    </row>
    <row r="1002" spans="2:6" ht="15" hidden="1" customHeight="1">
      <c r="B1002" s="8">
        <v>111680</v>
      </c>
      <c r="C1002" t="s">
        <v>252</v>
      </c>
      <c r="D1002" t="s">
        <v>20</v>
      </c>
      <c r="E1002" t="s">
        <v>15</v>
      </c>
      <c r="F1002" t="s">
        <v>18</v>
      </c>
    </row>
    <row r="1003" spans="2:6" ht="15" hidden="1" customHeight="1">
      <c r="B1003" s="8">
        <v>70000</v>
      </c>
      <c r="C1003" t="s">
        <v>254</v>
      </c>
      <c r="D1003" t="s">
        <v>52</v>
      </c>
      <c r="E1003" t="s">
        <v>15</v>
      </c>
      <c r="F1003" t="s">
        <v>9</v>
      </c>
    </row>
    <row r="1004" spans="2:6" ht="15" hidden="1" customHeight="1">
      <c r="B1004" s="8">
        <v>40700</v>
      </c>
      <c r="C1004" t="s">
        <v>255</v>
      </c>
      <c r="D1004" t="s">
        <v>20</v>
      </c>
      <c r="E1004" t="s">
        <v>15</v>
      </c>
      <c r="F1004" t="s">
        <v>25</v>
      </c>
    </row>
    <row r="1005" spans="2:6" ht="15" hidden="1" customHeight="1">
      <c r="B1005" s="8">
        <v>40000</v>
      </c>
      <c r="C1005" t="s">
        <v>256</v>
      </c>
      <c r="D1005" t="s">
        <v>20</v>
      </c>
      <c r="E1005" t="s">
        <v>15</v>
      </c>
      <c r="F1005" t="s">
        <v>9</v>
      </c>
    </row>
    <row r="1006" spans="2:6" ht="15" hidden="1" customHeight="1">
      <c r="B1006" s="8">
        <v>60000</v>
      </c>
      <c r="C1006" t="s">
        <v>257</v>
      </c>
      <c r="D1006" t="s">
        <v>310</v>
      </c>
      <c r="E1006" t="s">
        <v>15</v>
      </c>
      <c r="F1006" t="s">
        <v>9</v>
      </c>
    </row>
    <row r="1007" spans="2:6" ht="15" hidden="1" customHeight="1">
      <c r="B1007" s="8">
        <v>80000</v>
      </c>
      <c r="C1007" t="s">
        <v>260</v>
      </c>
      <c r="D1007" t="s">
        <v>52</v>
      </c>
      <c r="E1007" t="s">
        <v>15</v>
      </c>
      <c r="F1007" t="s">
        <v>18</v>
      </c>
    </row>
    <row r="1008" spans="2:6" ht="15" hidden="1" customHeight="1">
      <c r="B1008" s="8">
        <v>28000</v>
      </c>
      <c r="C1008" t="s">
        <v>263</v>
      </c>
      <c r="D1008" t="s">
        <v>20</v>
      </c>
      <c r="E1008" t="s">
        <v>15</v>
      </c>
      <c r="F1008" t="s">
        <v>9</v>
      </c>
    </row>
    <row r="1009" spans="2:6" ht="15" hidden="1" customHeight="1">
      <c r="B1009" s="8">
        <v>60000</v>
      </c>
      <c r="C1009" t="s">
        <v>264</v>
      </c>
      <c r="D1009" t="s">
        <v>20</v>
      </c>
      <c r="E1009" t="s">
        <v>15</v>
      </c>
      <c r="F1009" t="s">
        <v>9</v>
      </c>
    </row>
    <row r="1010" spans="2:6" ht="15" hidden="1" customHeight="1">
      <c r="B1010" s="8">
        <v>96000</v>
      </c>
      <c r="C1010" t="s">
        <v>265</v>
      </c>
      <c r="D1010" t="s">
        <v>67</v>
      </c>
      <c r="E1010" t="s">
        <v>15</v>
      </c>
      <c r="F1010" t="s">
        <v>18</v>
      </c>
    </row>
    <row r="1011" spans="2:6" ht="15" hidden="1" customHeight="1">
      <c r="B1011" s="8">
        <v>67000</v>
      </c>
      <c r="C1011" t="s">
        <v>14</v>
      </c>
      <c r="D1011" t="s">
        <v>20</v>
      </c>
      <c r="E1011" t="s">
        <v>15</v>
      </c>
      <c r="F1011" t="s">
        <v>9</v>
      </c>
    </row>
    <row r="1012" spans="2:6" ht="15" hidden="1" customHeight="1">
      <c r="B1012" s="8">
        <v>70000</v>
      </c>
      <c r="C1012" t="s">
        <v>266</v>
      </c>
      <c r="D1012" t="s">
        <v>20</v>
      </c>
      <c r="E1012" t="s">
        <v>15</v>
      </c>
      <c r="F1012" t="s">
        <v>9</v>
      </c>
    </row>
    <row r="1013" spans="2:6" ht="15" hidden="1" customHeight="1">
      <c r="B1013" s="8">
        <v>99000</v>
      </c>
      <c r="C1013" t="s">
        <v>269</v>
      </c>
      <c r="D1013" t="s">
        <v>488</v>
      </c>
      <c r="E1013" t="s">
        <v>15</v>
      </c>
      <c r="F1013" t="s">
        <v>9</v>
      </c>
    </row>
    <row r="1014" spans="2:6" ht="15" hidden="1" customHeight="1">
      <c r="B1014" s="8">
        <v>90000</v>
      </c>
      <c r="C1014" t="s">
        <v>201</v>
      </c>
      <c r="D1014" t="s">
        <v>52</v>
      </c>
      <c r="E1014" t="s">
        <v>15</v>
      </c>
      <c r="F1014" t="s">
        <v>18</v>
      </c>
    </row>
    <row r="1015" spans="2:6" ht="15" hidden="1" customHeight="1">
      <c r="B1015" s="8">
        <v>51000</v>
      </c>
      <c r="C1015" t="s">
        <v>275</v>
      </c>
      <c r="D1015" t="s">
        <v>52</v>
      </c>
      <c r="E1015" t="s">
        <v>15</v>
      </c>
      <c r="F1015" t="s">
        <v>9</v>
      </c>
    </row>
    <row r="1016" spans="2:6" ht="15" hidden="1" customHeight="1">
      <c r="B1016" s="8">
        <v>100000</v>
      </c>
      <c r="C1016" t="s">
        <v>276</v>
      </c>
      <c r="D1016" t="s">
        <v>52</v>
      </c>
      <c r="E1016" t="s">
        <v>15</v>
      </c>
      <c r="F1016" t="s">
        <v>13</v>
      </c>
    </row>
    <row r="1017" spans="2:6" ht="15" hidden="1" customHeight="1">
      <c r="B1017" s="8">
        <v>108160</v>
      </c>
      <c r="C1017" t="s">
        <v>282</v>
      </c>
      <c r="D1017" t="s">
        <v>20</v>
      </c>
      <c r="E1017" t="s">
        <v>15</v>
      </c>
      <c r="F1017" t="s">
        <v>9</v>
      </c>
    </row>
    <row r="1018" spans="2:6" ht="15" hidden="1" customHeight="1">
      <c r="B1018" s="8">
        <v>50000</v>
      </c>
      <c r="C1018" t="s">
        <v>283</v>
      </c>
      <c r="D1018" t="s">
        <v>52</v>
      </c>
      <c r="E1018" t="s">
        <v>15</v>
      </c>
      <c r="F1018" t="s">
        <v>9</v>
      </c>
    </row>
    <row r="1019" spans="2:6" ht="15" hidden="1" customHeight="1">
      <c r="B1019" s="8">
        <v>400000</v>
      </c>
      <c r="C1019" t="s">
        <v>284</v>
      </c>
      <c r="D1019" t="s">
        <v>52</v>
      </c>
      <c r="E1019" t="s">
        <v>15</v>
      </c>
      <c r="F1019" t="s">
        <v>25</v>
      </c>
    </row>
    <row r="1020" spans="2:6" ht="15" hidden="1" customHeight="1">
      <c r="B1020" s="8">
        <v>43000</v>
      </c>
      <c r="C1020" t="s">
        <v>285</v>
      </c>
      <c r="D1020" t="s">
        <v>20</v>
      </c>
      <c r="E1020" t="s">
        <v>15</v>
      </c>
      <c r="F1020" t="s">
        <v>13</v>
      </c>
    </row>
    <row r="1021" spans="2:6" ht="15" hidden="1" customHeight="1">
      <c r="B1021" s="8">
        <v>41000</v>
      </c>
      <c r="C1021" t="s">
        <v>286</v>
      </c>
      <c r="D1021" t="s">
        <v>52</v>
      </c>
      <c r="E1021" t="s">
        <v>15</v>
      </c>
      <c r="F1021" t="s">
        <v>13</v>
      </c>
    </row>
    <row r="1022" spans="2:6" ht="15" hidden="1" customHeight="1">
      <c r="B1022" s="8">
        <v>100000</v>
      </c>
      <c r="C1022" t="s">
        <v>287</v>
      </c>
      <c r="D1022" t="s">
        <v>4001</v>
      </c>
      <c r="E1022" t="s">
        <v>15</v>
      </c>
      <c r="F1022" t="s">
        <v>9</v>
      </c>
    </row>
    <row r="1023" spans="2:6" ht="15" hidden="1" customHeight="1">
      <c r="B1023" s="8">
        <v>42140</v>
      </c>
      <c r="C1023" t="s">
        <v>288</v>
      </c>
      <c r="D1023" t="s">
        <v>20</v>
      </c>
      <c r="E1023" t="s">
        <v>15</v>
      </c>
      <c r="F1023" t="s">
        <v>9</v>
      </c>
    </row>
    <row r="1024" spans="2:6" ht="15" hidden="1" customHeight="1">
      <c r="B1024" s="8">
        <v>80000</v>
      </c>
      <c r="C1024" t="s">
        <v>135</v>
      </c>
      <c r="D1024" t="s">
        <v>20</v>
      </c>
      <c r="E1024" t="s">
        <v>15</v>
      </c>
      <c r="F1024" t="s">
        <v>9</v>
      </c>
    </row>
    <row r="1025" spans="2:6" ht="15" hidden="1" customHeight="1">
      <c r="B1025" s="8">
        <v>41600</v>
      </c>
      <c r="C1025" t="s">
        <v>201</v>
      </c>
      <c r="D1025" t="s">
        <v>52</v>
      </c>
      <c r="E1025" t="s">
        <v>15</v>
      </c>
      <c r="F1025" t="s">
        <v>9</v>
      </c>
    </row>
    <row r="1026" spans="2:6" ht="15" hidden="1" customHeight="1">
      <c r="B1026" s="8">
        <v>45000</v>
      </c>
      <c r="C1026" t="s">
        <v>290</v>
      </c>
      <c r="D1026" t="s">
        <v>310</v>
      </c>
      <c r="E1026" t="s">
        <v>15</v>
      </c>
      <c r="F1026" t="s">
        <v>18</v>
      </c>
    </row>
    <row r="1027" spans="2:6" ht="15" hidden="1" customHeight="1">
      <c r="B1027" s="8">
        <v>72500</v>
      </c>
      <c r="C1027" t="s">
        <v>296</v>
      </c>
      <c r="D1027" t="s">
        <v>488</v>
      </c>
      <c r="E1027" t="s">
        <v>15</v>
      </c>
      <c r="F1027" t="s">
        <v>9</v>
      </c>
    </row>
    <row r="1028" spans="2:6" ht="15" hidden="1" customHeight="1">
      <c r="B1028" s="8">
        <v>80000</v>
      </c>
      <c r="C1028" t="s">
        <v>72</v>
      </c>
      <c r="D1028" t="s">
        <v>20</v>
      </c>
      <c r="E1028" t="s">
        <v>15</v>
      </c>
      <c r="F1028" t="s">
        <v>9</v>
      </c>
    </row>
    <row r="1029" spans="2:6" ht="15" hidden="1" customHeight="1">
      <c r="B1029" s="8">
        <v>50000</v>
      </c>
      <c r="C1029" t="s">
        <v>201</v>
      </c>
      <c r="D1029" t="s">
        <v>52</v>
      </c>
      <c r="E1029" t="s">
        <v>15</v>
      </c>
      <c r="F1029" t="s">
        <v>9</v>
      </c>
    </row>
    <row r="1030" spans="2:6" ht="15" hidden="1" customHeight="1">
      <c r="B1030" s="8">
        <v>65000</v>
      </c>
      <c r="C1030" t="s">
        <v>304</v>
      </c>
      <c r="D1030" t="s">
        <v>67</v>
      </c>
      <c r="E1030" t="s">
        <v>15</v>
      </c>
      <c r="F1030" t="s">
        <v>18</v>
      </c>
    </row>
    <row r="1031" spans="2:6" ht="15" hidden="1" customHeight="1">
      <c r="B1031" s="8">
        <v>114000</v>
      </c>
      <c r="C1031" t="s">
        <v>139</v>
      </c>
      <c r="D1031" t="s">
        <v>4001</v>
      </c>
      <c r="E1031" t="s">
        <v>15</v>
      </c>
      <c r="F1031" t="s">
        <v>18</v>
      </c>
    </row>
    <row r="1032" spans="2:6" ht="15" hidden="1" customHeight="1">
      <c r="B1032" s="8">
        <v>95000</v>
      </c>
      <c r="C1032" t="s">
        <v>305</v>
      </c>
      <c r="D1032" t="s">
        <v>4001</v>
      </c>
      <c r="E1032" t="s">
        <v>15</v>
      </c>
      <c r="F1032" t="s">
        <v>9</v>
      </c>
    </row>
    <row r="1033" spans="2:6" ht="15" hidden="1" customHeight="1">
      <c r="B1033" s="8">
        <v>52500</v>
      </c>
      <c r="C1033" t="s">
        <v>307</v>
      </c>
      <c r="D1033" t="s">
        <v>20</v>
      </c>
      <c r="E1033" t="s">
        <v>15</v>
      </c>
      <c r="F1033" t="s">
        <v>9</v>
      </c>
    </row>
    <row r="1034" spans="2:6" ht="15" hidden="1" customHeight="1">
      <c r="B1034" s="8">
        <v>60000</v>
      </c>
      <c r="C1034" t="s">
        <v>309</v>
      </c>
      <c r="D1034" t="s">
        <v>20</v>
      </c>
      <c r="E1034" t="s">
        <v>15</v>
      </c>
      <c r="F1034" t="s">
        <v>9</v>
      </c>
    </row>
    <row r="1035" spans="2:6" ht="15" hidden="1" customHeight="1">
      <c r="B1035" s="8">
        <v>65250</v>
      </c>
      <c r="C1035" t="s">
        <v>310</v>
      </c>
      <c r="D1035" t="s">
        <v>310</v>
      </c>
      <c r="E1035" t="s">
        <v>15</v>
      </c>
      <c r="F1035" t="s">
        <v>9</v>
      </c>
    </row>
    <row r="1036" spans="2:6" ht="15" hidden="1" customHeight="1">
      <c r="B1036" s="8">
        <v>73000</v>
      </c>
      <c r="C1036" t="s">
        <v>14</v>
      </c>
      <c r="D1036" t="s">
        <v>20</v>
      </c>
      <c r="E1036" t="s">
        <v>15</v>
      </c>
      <c r="F1036" t="s">
        <v>9</v>
      </c>
    </row>
    <row r="1037" spans="2:6" ht="15" hidden="1" customHeight="1">
      <c r="B1037" s="8">
        <v>50000</v>
      </c>
      <c r="C1037" t="s">
        <v>214</v>
      </c>
      <c r="D1037" t="s">
        <v>20</v>
      </c>
      <c r="E1037" t="s">
        <v>15</v>
      </c>
      <c r="F1037" t="s">
        <v>13</v>
      </c>
    </row>
    <row r="1038" spans="2:6" ht="15" hidden="1" customHeight="1">
      <c r="B1038" s="8">
        <v>79000</v>
      </c>
      <c r="C1038" t="s">
        <v>315</v>
      </c>
      <c r="D1038" t="s">
        <v>310</v>
      </c>
      <c r="E1038" t="s">
        <v>15</v>
      </c>
      <c r="F1038" t="s">
        <v>18</v>
      </c>
    </row>
    <row r="1039" spans="2:6" ht="15" hidden="1" customHeight="1">
      <c r="B1039" s="8">
        <v>90000</v>
      </c>
      <c r="C1039" t="s">
        <v>316</v>
      </c>
      <c r="D1039" t="s">
        <v>52</v>
      </c>
      <c r="E1039" t="s">
        <v>15</v>
      </c>
      <c r="F1039" t="s">
        <v>9</v>
      </c>
    </row>
    <row r="1040" spans="2:6" ht="15" hidden="1" customHeight="1">
      <c r="B1040" s="8">
        <v>70000</v>
      </c>
      <c r="C1040" t="s">
        <v>317</v>
      </c>
      <c r="D1040" t="s">
        <v>52</v>
      </c>
      <c r="E1040" t="s">
        <v>15</v>
      </c>
      <c r="F1040" t="s">
        <v>18</v>
      </c>
    </row>
    <row r="1041" spans="2:6" ht="15" hidden="1" customHeight="1">
      <c r="B1041" s="8">
        <v>80000</v>
      </c>
      <c r="C1041" t="s">
        <v>20</v>
      </c>
      <c r="D1041" t="s">
        <v>20</v>
      </c>
      <c r="E1041" t="s">
        <v>15</v>
      </c>
      <c r="F1041" t="s">
        <v>9</v>
      </c>
    </row>
    <row r="1042" spans="2:6" ht="15" hidden="1" customHeight="1">
      <c r="B1042" s="8">
        <v>140000</v>
      </c>
      <c r="C1042" t="s">
        <v>52</v>
      </c>
      <c r="D1042" t="s">
        <v>52</v>
      </c>
      <c r="E1042" t="s">
        <v>15</v>
      </c>
      <c r="F1042" t="s">
        <v>9</v>
      </c>
    </row>
    <row r="1043" spans="2:6" ht="15" hidden="1" customHeight="1">
      <c r="B1043" s="8">
        <v>47700</v>
      </c>
      <c r="C1043" t="s">
        <v>322</v>
      </c>
      <c r="D1043" t="s">
        <v>20</v>
      </c>
      <c r="E1043" t="s">
        <v>15</v>
      </c>
      <c r="F1043" t="s">
        <v>9</v>
      </c>
    </row>
    <row r="1044" spans="2:6" ht="15" hidden="1" customHeight="1">
      <c r="B1044" s="8">
        <v>52500</v>
      </c>
      <c r="C1044" t="s">
        <v>20</v>
      </c>
      <c r="D1044" t="s">
        <v>20</v>
      </c>
      <c r="E1044" t="s">
        <v>15</v>
      </c>
      <c r="F1044" t="s">
        <v>9</v>
      </c>
    </row>
    <row r="1045" spans="2:6" ht="15" hidden="1" customHeight="1">
      <c r="B1045" s="8">
        <v>40000</v>
      </c>
      <c r="C1045" t="s">
        <v>207</v>
      </c>
      <c r="D1045" t="s">
        <v>20</v>
      </c>
      <c r="E1045" t="s">
        <v>15</v>
      </c>
      <c r="F1045" t="s">
        <v>13</v>
      </c>
    </row>
    <row r="1046" spans="2:6" ht="15" hidden="1" customHeight="1">
      <c r="B1046" s="8">
        <v>31000</v>
      </c>
      <c r="C1046" t="s">
        <v>324</v>
      </c>
      <c r="D1046" t="s">
        <v>20</v>
      </c>
      <c r="E1046" t="s">
        <v>15</v>
      </c>
      <c r="F1046" t="s">
        <v>9</v>
      </c>
    </row>
    <row r="1047" spans="2:6" ht="15" hidden="1" customHeight="1">
      <c r="B1047" s="8">
        <v>130000</v>
      </c>
      <c r="C1047" t="s">
        <v>326</v>
      </c>
      <c r="D1047" t="s">
        <v>52</v>
      </c>
      <c r="E1047" t="s">
        <v>15</v>
      </c>
      <c r="F1047" t="s">
        <v>9</v>
      </c>
    </row>
    <row r="1048" spans="2:6" ht="15" hidden="1" customHeight="1">
      <c r="B1048" s="8">
        <v>51000</v>
      </c>
      <c r="C1048" t="s">
        <v>329</v>
      </c>
      <c r="D1048" t="s">
        <v>20</v>
      </c>
      <c r="E1048" t="s">
        <v>15</v>
      </c>
      <c r="F1048" t="s">
        <v>18</v>
      </c>
    </row>
    <row r="1049" spans="2:6" ht="15" hidden="1" customHeight="1">
      <c r="B1049" s="8">
        <v>73000</v>
      </c>
      <c r="C1049" t="s">
        <v>333</v>
      </c>
      <c r="D1049" t="s">
        <v>67</v>
      </c>
      <c r="E1049" t="s">
        <v>15</v>
      </c>
      <c r="F1049" t="s">
        <v>9</v>
      </c>
    </row>
    <row r="1050" spans="2:6" ht="15" hidden="1" customHeight="1">
      <c r="B1050" s="8">
        <v>62400</v>
      </c>
      <c r="C1050" t="s">
        <v>334</v>
      </c>
      <c r="D1050" t="s">
        <v>310</v>
      </c>
      <c r="E1050" t="s">
        <v>15</v>
      </c>
      <c r="F1050" t="s">
        <v>13</v>
      </c>
    </row>
    <row r="1051" spans="2:6" ht="15" hidden="1" customHeight="1">
      <c r="B1051" s="8">
        <v>54000</v>
      </c>
      <c r="C1051" t="s">
        <v>336</v>
      </c>
      <c r="D1051" t="s">
        <v>52</v>
      </c>
      <c r="E1051" t="s">
        <v>15</v>
      </c>
      <c r="F1051" t="s">
        <v>13</v>
      </c>
    </row>
    <row r="1052" spans="2:6" ht="15" hidden="1" customHeight="1">
      <c r="B1052" s="8">
        <v>77000</v>
      </c>
      <c r="C1052" t="s">
        <v>339</v>
      </c>
      <c r="D1052" t="s">
        <v>310</v>
      </c>
      <c r="E1052" t="s">
        <v>15</v>
      </c>
      <c r="F1052" t="s">
        <v>9</v>
      </c>
    </row>
    <row r="1053" spans="2:6" ht="15" hidden="1" customHeight="1">
      <c r="B1053" s="8">
        <v>76000</v>
      </c>
      <c r="C1053" t="s">
        <v>340</v>
      </c>
      <c r="D1053" t="s">
        <v>52</v>
      </c>
      <c r="E1053" t="s">
        <v>15</v>
      </c>
      <c r="F1053" t="s">
        <v>13</v>
      </c>
    </row>
    <row r="1054" spans="2:6" ht="15" hidden="1" customHeight="1">
      <c r="B1054" s="8">
        <v>103000</v>
      </c>
      <c r="C1054" t="s">
        <v>341</v>
      </c>
      <c r="D1054" t="s">
        <v>4001</v>
      </c>
      <c r="E1054" t="s">
        <v>15</v>
      </c>
      <c r="F1054" t="s">
        <v>18</v>
      </c>
    </row>
    <row r="1055" spans="2:6" ht="15" hidden="1" customHeight="1">
      <c r="B1055" s="8">
        <v>40000</v>
      </c>
      <c r="C1055" t="s">
        <v>343</v>
      </c>
      <c r="D1055" t="s">
        <v>20</v>
      </c>
      <c r="E1055" t="s">
        <v>15</v>
      </c>
      <c r="F1055" t="s">
        <v>9</v>
      </c>
    </row>
    <row r="1056" spans="2:6" ht="15" hidden="1" customHeight="1">
      <c r="B1056" s="8">
        <v>80000</v>
      </c>
      <c r="C1056" t="s">
        <v>344</v>
      </c>
      <c r="D1056" t="s">
        <v>4001</v>
      </c>
      <c r="E1056" t="s">
        <v>15</v>
      </c>
      <c r="F1056" t="s">
        <v>18</v>
      </c>
    </row>
    <row r="1057" spans="2:6" ht="15" hidden="1" customHeight="1">
      <c r="B1057" s="8">
        <v>55000</v>
      </c>
      <c r="C1057" t="s">
        <v>214</v>
      </c>
      <c r="D1057" t="s">
        <v>20</v>
      </c>
      <c r="E1057" t="s">
        <v>15</v>
      </c>
      <c r="F1057" t="s">
        <v>13</v>
      </c>
    </row>
    <row r="1058" spans="2:6" ht="15" hidden="1" customHeight="1">
      <c r="B1058" s="8">
        <v>99000</v>
      </c>
      <c r="C1058" t="s">
        <v>207</v>
      </c>
      <c r="D1058" t="s">
        <v>20</v>
      </c>
      <c r="E1058" t="s">
        <v>15</v>
      </c>
      <c r="F1058" t="s">
        <v>18</v>
      </c>
    </row>
    <row r="1059" spans="2:6" ht="15" hidden="1" customHeight="1">
      <c r="B1059" s="8">
        <v>75000</v>
      </c>
      <c r="C1059" t="s">
        <v>160</v>
      </c>
      <c r="D1059" t="s">
        <v>20</v>
      </c>
      <c r="E1059" t="s">
        <v>15</v>
      </c>
      <c r="F1059" t="s">
        <v>9</v>
      </c>
    </row>
    <row r="1060" spans="2:6" ht="15" hidden="1" customHeight="1">
      <c r="B1060" s="8">
        <v>80000</v>
      </c>
      <c r="C1060" t="s">
        <v>348</v>
      </c>
      <c r="D1060" t="s">
        <v>52</v>
      </c>
      <c r="E1060" t="s">
        <v>15</v>
      </c>
      <c r="F1060" t="s">
        <v>18</v>
      </c>
    </row>
    <row r="1061" spans="2:6" ht="15" hidden="1" customHeight="1">
      <c r="B1061" s="8">
        <v>40000</v>
      </c>
      <c r="C1061" t="s">
        <v>207</v>
      </c>
      <c r="D1061" t="s">
        <v>20</v>
      </c>
      <c r="E1061" t="s">
        <v>15</v>
      </c>
      <c r="F1061" t="s">
        <v>13</v>
      </c>
    </row>
    <row r="1062" spans="2:6" ht="15" hidden="1" customHeight="1">
      <c r="B1062" s="8">
        <v>46000</v>
      </c>
      <c r="C1062" t="s">
        <v>349</v>
      </c>
      <c r="D1062" t="s">
        <v>20</v>
      </c>
      <c r="E1062" t="s">
        <v>15</v>
      </c>
      <c r="F1062" t="s">
        <v>13</v>
      </c>
    </row>
    <row r="1063" spans="2:6" ht="15" hidden="1" customHeight="1">
      <c r="B1063" s="8">
        <v>70000</v>
      </c>
      <c r="C1063" t="s">
        <v>351</v>
      </c>
      <c r="D1063" t="s">
        <v>279</v>
      </c>
      <c r="E1063" t="s">
        <v>15</v>
      </c>
      <c r="F1063" t="s">
        <v>13</v>
      </c>
    </row>
    <row r="1064" spans="2:6" ht="15" hidden="1" customHeight="1">
      <c r="B1064" s="8">
        <v>15000</v>
      </c>
      <c r="C1064" t="s">
        <v>354</v>
      </c>
      <c r="D1064" t="s">
        <v>52</v>
      </c>
      <c r="E1064" t="s">
        <v>15</v>
      </c>
      <c r="F1064" t="s">
        <v>18</v>
      </c>
    </row>
    <row r="1065" spans="2:6" ht="15" hidden="1" customHeight="1">
      <c r="B1065" s="8">
        <v>68000</v>
      </c>
      <c r="C1065" t="s">
        <v>361</v>
      </c>
      <c r="D1065" t="s">
        <v>52</v>
      </c>
      <c r="E1065" t="s">
        <v>15</v>
      </c>
      <c r="F1065" t="s">
        <v>13</v>
      </c>
    </row>
    <row r="1066" spans="2:6" ht="15" hidden="1" customHeight="1">
      <c r="B1066" s="8">
        <v>97000</v>
      </c>
      <c r="C1066" t="s">
        <v>42</v>
      </c>
      <c r="D1066" t="s">
        <v>20</v>
      </c>
      <c r="E1066" t="s">
        <v>15</v>
      </c>
      <c r="F1066" t="s">
        <v>13</v>
      </c>
    </row>
    <row r="1067" spans="2:6" ht="15" hidden="1" customHeight="1">
      <c r="B1067" s="8">
        <v>65000</v>
      </c>
      <c r="C1067" t="s">
        <v>364</v>
      </c>
      <c r="D1067" t="s">
        <v>20</v>
      </c>
      <c r="E1067" t="s">
        <v>15</v>
      </c>
      <c r="F1067" t="s">
        <v>9</v>
      </c>
    </row>
    <row r="1068" spans="2:6" ht="15" hidden="1" customHeight="1">
      <c r="B1068" s="8">
        <v>50000</v>
      </c>
      <c r="C1068" t="s">
        <v>367</v>
      </c>
      <c r="D1068" t="s">
        <v>20</v>
      </c>
      <c r="E1068" t="s">
        <v>15</v>
      </c>
      <c r="F1068" t="s">
        <v>13</v>
      </c>
    </row>
    <row r="1069" spans="2:6" ht="15" hidden="1" customHeight="1">
      <c r="B1069" s="8">
        <v>45000</v>
      </c>
      <c r="C1069" t="s">
        <v>368</v>
      </c>
      <c r="D1069" t="s">
        <v>20</v>
      </c>
      <c r="E1069" t="s">
        <v>15</v>
      </c>
      <c r="F1069" t="s">
        <v>9</v>
      </c>
    </row>
    <row r="1070" spans="2:6" ht="15" hidden="1" customHeight="1">
      <c r="B1070" s="8">
        <v>60000</v>
      </c>
      <c r="C1070" t="s">
        <v>371</v>
      </c>
      <c r="D1070" t="s">
        <v>52</v>
      </c>
      <c r="E1070" t="s">
        <v>15</v>
      </c>
      <c r="F1070" t="s">
        <v>13</v>
      </c>
    </row>
    <row r="1071" spans="2:6" ht="15" hidden="1" customHeight="1">
      <c r="B1071" s="8">
        <v>31000</v>
      </c>
      <c r="C1071" t="s">
        <v>372</v>
      </c>
      <c r="D1071" t="s">
        <v>67</v>
      </c>
      <c r="E1071" t="s">
        <v>15</v>
      </c>
      <c r="F1071" t="s">
        <v>18</v>
      </c>
    </row>
    <row r="1072" spans="2:6" ht="15" hidden="1" customHeight="1">
      <c r="B1072" s="8">
        <v>75000</v>
      </c>
      <c r="C1072" t="s">
        <v>373</v>
      </c>
      <c r="D1072" t="s">
        <v>20</v>
      </c>
      <c r="E1072" t="s">
        <v>15</v>
      </c>
      <c r="F1072" t="s">
        <v>9</v>
      </c>
    </row>
    <row r="1073" spans="2:6" ht="15" hidden="1" customHeight="1">
      <c r="B1073" s="8">
        <v>16000</v>
      </c>
      <c r="C1073" t="s">
        <v>374</v>
      </c>
      <c r="D1073" t="s">
        <v>4001</v>
      </c>
      <c r="E1073" t="s">
        <v>15</v>
      </c>
      <c r="F1073" t="s">
        <v>25</v>
      </c>
    </row>
    <row r="1074" spans="2:6" ht="15" hidden="1" customHeight="1">
      <c r="B1074" s="8">
        <v>36000</v>
      </c>
      <c r="C1074" t="s">
        <v>376</v>
      </c>
      <c r="D1074" t="s">
        <v>20</v>
      </c>
      <c r="E1074" t="s">
        <v>15</v>
      </c>
      <c r="F1074" t="s">
        <v>13</v>
      </c>
    </row>
    <row r="1075" spans="2:6" ht="15" hidden="1" customHeight="1">
      <c r="B1075" s="8">
        <v>53000</v>
      </c>
      <c r="C1075" t="s">
        <v>153</v>
      </c>
      <c r="D1075" t="s">
        <v>20</v>
      </c>
      <c r="E1075" t="s">
        <v>15</v>
      </c>
      <c r="F1075" t="s">
        <v>9</v>
      </c>
    </row>
    <row r="1076" spans="2:6" ht="15" hidden="1" customHeight="1">
      <c r="B1076" s="8">
        <v>67000</v>
      </c>
      <c r="C1076" t="s">
        <v>379</v>
      </c>
      <c r="D1076" t="s">
        <v>20</v>
      </c>
      <c r="E1076" t="s">
        <v>15</v>
      </c>
      <c r="F1076" t="s">
        <v>9</v>
      </c>
    </row>
    <row r="1077" spans="2:6" ht="15" hidden="1" customHeight="1">
      <c r="B1077" s="8">
        <v>85000</v>
      </c>
      <c r="C1077" t="s">
        <v>380</v>
      </c>
      <c r="D1077" t="s">
        <v>488</v>
      </c>
      <c r="E1077" t="s">
        <v>15</v>
      </c>
      <c r="F1077" t="s">
        <v>13</v>
      </c>
    </row>
    <row r="1078" spans="2:6" ht="15" hidden="1" customHeight="1">
      <c r="B1078" s="8">
        <v>40000</v>
      </c>
      <c r="C1078" t="s">
        <v>383</v>
      </c>
      <c r="D1078" t="s">
        <v>52</v>
      </c>
      <c r="E1078" t="s">
        <v>15</v>
      </c>
      <c r="F1078" t="s">
        <v>9</v>
      </c>
    </row>
    <row r="1079" spans="2:6" ht="15" hidden="1" customHeight="1">
      <c r="B1079" s="8">
        <v>41000</v>
      </c>
      <c r="C1079" t="s">
        <v>386</v>
      </c>
      <c r="D1079" t="s">
        <v>20</v>
      </c>
      <c r="E1079" t="s">
        <v>15</v>
      </c>
      <c r="F1079" t="s">
        <v>9</v>
      </c>
    </row>
    <row r="1080" spans="2:6" ht="15" hidden="1" customHeight="1">
      <c r="B1080" s="8">
        <v>125000</v>
      </c>
      <c r="C1080" t="s">
        <v>388</v>
      </c>
      <c r="D1080" t="s">
        <v>52</v>
      </c>
      <c r="E1080" t="s">
        <v>15</v>
      </c>
      <c r="F1080" t="s">
        <v>9</v>
      </c>
    </row>
    <row r="1081" spans="2:6" ht="15" hidden="1" customHeight="1">
      <c r="B1081" s="8">
        <v>70000</v>
      </c>
      <c r="C1081" t="s">
        <v>20</v>
      </c>
      <c r="D1081" t="s">
        <v>20</v>
      </c>
      <c r="E1081" t="s">
        <v>15</v>
      </c>
      <c r="F1081" t="s">
        <v>18</v>
      </c>
    </row>
    <row r="1082" spans="2:6" ht="15" hidden="1" customHeight="1">
      <c r="B1082" s="8">
        <v>400000</v>
      </c>
      <c r="C1082" t="s">
        <v>393</v>
      </c>
      <c r="D1082" t="s">
        <v>67</v>
      </c>
      <c r="E1082" t="s">
        <v>15</v>
      </c>
      <c r="F1082" t="s">
        <v>13</v>
      </c>
    </row>
    <row r="1083" spans="2:6" ht="15" hidden="1" customHeight="1">
      <c r="B1083" s="8">
        <v>55000</v>
      </c>
      <c r="C1083" t="s">
        <v>207</v>
      </c>
      <c r="D1083" t="s">
        <v>20</v>
      </c>
      <c r="E1083" t="s">
        <v>15</v>
      </c>
      <c r="F1083" t="s">
        <v>9</v>
      </c>
    </row>
    <row r="1084" spans="2:6" ht="15" hidden="1" customHeight="1">
      <c r="B1084" s="8">
        <v>60000</v>
      </c>
      <c r="C1084" t="s">
        <v>394</v>
      </c>
      <c r="D1084" t="s">
        <v>20</v>
      </c>
      <c r="E1084" t="s">
        <v>15</v>
      </c>
      <c r="F1084" t="s">
        <v>9</v>
      </c>
    </row>
    <row r="1085" spans="2:6" ht="15" hidden="1" customHeight="1">
      <c r="B1085" s="8">
        <v>137500</v>
      </c>
      <c r="C1085" t="s">
        <v>397</v>
      </c>
      <c r="D1085" t="s">
        <v>20</v>
      </c>
      <c r="E1085" t="s">
        <v>15</v>
      </c>
      <c r="F1085" t="s">
        <v>9</v>
      </c>
    </row>
    <row r="1086" spans="2:6" ht="15" hidden="1" customHeight="1">
      <c r="B1086" s="8">
        <v>47000</v>
      </c>
      <c r="C1086" t="s">
        <v>402</v>
      </c>
      <c r="D1086" t="s">
        <v>67</v>
      </c>
      <c r="E1086" t="s">
        <v>15</v>
      </c>
      <c r="F1086" t="s">
        <v>9</v>
      </c>
    </row>
    <row r="1087" spans="2:6" ht="15" hidden="1" customHeight="1">
      <c r="B1087" s="8">
        <v>65000</v>
      </c>
      <c r="C1087" t="s">
        <v>42</v>
      </c>
      <c r="D1087" t="s">
        <v>20</v>
      </c>
      <c r="E1087" t="s">
        <v>15</v>
      </c>
      <c r="F1087" t="s">
        <v>13</v>
      </c>
    </row>
    <row r="1088" spans="2:6" ht="15" hidden="1" customHeight="1">
      <c r="B1088" s="8">
        <v>92000</v>
      </c>
      <c r="C1088" t="s">
        <v>405</v>
      </c>
      <c r="D1088" t="s">
        <v>52</v>
      </c>
      <c r="E1088" t="s">
        <v>15</v>
      </c>
      <c r="F1088" t="s">
        <v>9</v>
      </c>
    </row>
    <row r="1089" spans="2:6" ht="15" hidden="1" customHeight="1">
      <c r="B1089" s="8">
        <v>108000</v>
      </c>
      <c r="C1089" t="s">
        <v>408</v>
      </c>
      <c r="D1089" t="s">
        <v>52</v>
      </c>
      <c r="E1089" t="s">
        <v>15</v>
      </c>
      <c r="F1089" t="s">
        <v>18</v>
      </c>
    </row>
    <row r="1090" spans="2:6" ht="15" hidden="1" customHeight="1">
      <c r="B1090" s="8">
        <v>61000</v>
      </c>
      <c r="C1090" t="s">
        <v>153</v>
      </c>
      <c r="D1090" t="s">
        <v>20</v>
      </c>
      <c r="E1090" t="s">
        <v>15</v>
      </c>
      <c r="F1090" t="s">
        <v>25</v>
      </c>
    </row>
    <row r="1091" spans="2:6" ht="15" hidden="1" customHeight="1">
      <c r="B1091" s="8">
        <v>50000</v>
      </c>
      <c r="C1091" t="s">
        <v>411</v>
      </c>
      <c r="D1091" t="s">
        <v>20</v>
      </c>
      <c r="E1091" t="s">
        <v>15</v>
      </c>
      <c r="F1091" t="s">
        <v>13</v>
      </c>
    </row>
    <row r="1092" spans="2:6" ht="15" hidden="1" customHeight="1">
      <c r="B1092" s="8">
        <v>150000</v>
      </c>
      <c r="C1092" t="s">
        <v>412</v>
      </c>
      <c r="D1092" t="s">
        <v>310</v>
      </c>
      <c r="E1092" t="s">
        <v>15</v>
      </c>
      <c r="F1092" t="s">
        <v>13</v>
      </c>
    </row>
    <row r="1093" spans="2:6" ht="15" hidden="1" customHeight="1">
      <c r="B1093" s="8">
        <v>45000</v>
      </c>
      <c r="C1093" t="s">
        <v>417</v>
      </c>
      <c r="D1093" t="s">
        <v>67</v>
      </c>
      <c r="E1093" t="s">
        <v>15</v>
      </c>
      <c r="F1093" t="s">
        <v>9</v>
      </c>
    </row>
    <row r="1094" spans="2:6" ht="15" hidden="1" customHeight="1">
      <c r="B1094" s="8">
        <v>135000</v>
      </c>
      <c r="C1094" t="s">
        <v>418</v>
      </c>
      <c r="D1094" t="s">
        <v>52</v>
      </c>
      <c r="E1094" t="s">
        <v>15</v>
      </c>
      <c r="F1094" t="s">
        <v>13</v>
      </c>
    </row>
    <row r="1095" spans="2:6" ht="15" hidden="1" customHeight="1">
      <c r="B1095" s="8">
        <v>29000</v>
      </c>
      <c r="C1095" t="s">
        <v>421</v>
      </c>
      <c r="D1095" t="s">
        <v>52</v>
      </c>
      <c r="E1095" t="s">
        <v>15</v>
      </c>
      <c r="F1095" t="s">
        <v>9</v>
      </c>
    </row>
    <row r="1096" spans="2:6" ht="15" hidden="1" customHeight="1">
      <c r="B1096" s="8">
        <v>63000</v>
      </c>
      <c r="C1096" t="s">
        <v>108</v>
      </c>
      <c r="D1096" t="s">
        <v>20</v>
      </c>
      <c r="E1096" t="s">
        <v>15</v>
      </c>
      <c r="F1096" t="s">
        <v>13</v>
      </c>
    </row>
    <row r="1097" spans="2:6" ht="15" hidden="1" customHeight="1">
      <c r="B1097" s="8">
        <v>95000</v>
      </c>
      <c r="C1097" t="s">
        <v>424</v>
      </c>
      <c r="D1097" t="s">
        <v>20</v>
      </c>
      <c r="E1097" t="s">
        <v>15</v>
      </c>
      <c r="F1097" t="s">
        <v>9</v>
      </c>
    </row>
    <row r="1098" spans="2:6" ht="15" hidden="1" customHeight="1">
      <c r="B1098" s="8">
        <v>53000</v>
      </c>
      <c r="C1098" t="s">
        <v>432</v>
      </c>
      <c r="D1098" t="s">
        <v>52</v>
      </c>
      <c r="E1098" t="s">
        <v>15</v>
      </c>
      <c r="F1098" t="s">
        <v>18</v>
      </c>
    </row>
    <row r="1099" spans="2:6" ht="15" hidden="1" customHeight="1">
      <c r="B1099" s="8">
        <v>130000</v>
      </c>
      <c r="C1099" t="s">
        <v>433</v>
      </c>
      <c r="D1099" t="s">
        <v>279</v>
      </c>
      <c r="E1099" t="s">
        <v>15</v>
      </c>
      <c r="F1099" t="s">
        <v>9</v>
      </c>
    </row>
    <row r="1100" spans="2:6" ht="15" hidden="1" customHeight="1">
      <c r="B1100" s="8">
        <v>44200</v>
      </c>
      <c r="C1100" t="s">
        <v>436</v>
      </c>
      <c r="D1100" t="s">
        <v>20</v>
      </c>
      <c r="E1100" t="s">
        <v>15</v>
      </c>
      <c r="F1100" t="s">
        <v>13</v>
      </c>
    </row>
    <row r="1101" spans="2:6" ht="15" hidden="1" customHeight="1">
      <c r="B1101" s="8">
        <v>56000</v>
      </c>
      <c r="C1101" t="s">
        <v>437</v>
      </c>
      <c r="D1101" t="s">
        <v>52</v>
      </c>
      <c r="E1101" t="s">
        <v>15</v>
      </c>
      <c r="F1101" t="s">
        <v>18</v>
      </c>
    </row>
    <row r="1102" spans="2:6" ht="15" hidden="1" customHeight="1">
      <c r="B1102" s="8">
        <v>72500</v>
      </c>
      <c r="C1102" t="s">
        <v>438</v>
      </c>
      <c r="D1102" t="s">
        <v>279</v>
      </c>
      <c r="E1102" t="s">
        <v>15</v>
      </c>
      <c r="F1102" t="s">
        <v>18</v>
      </c>
    </row>
    <row r="1103" spans="2:6" ht="15" hidden="1" customHeight="1">
      <c r="B1103" s="8">
        <v>68000</v>
      </c>
      <c r="C1103" t="s">
        <v>201</v>
      </c>
      <c r="D1103" t="s">
        <v>52</v>
      </c>
      <c r="E1103" t="s">
        <v>15</v>
      </c>
      <c r="F1103" t="s">
        <v>18</v>
      </c>
    </row>
    <row r="1104" spans="2:6" ht="15" hidden="1" customHeight="1">
      <c r="B1104" s="8">
        <v>75000</v>
      </c>
      <c r="C1104" t="s">
        <v>282</v>
      </c>
      <c r="D1104" t="s">
        <v>20</v>
      </c>
      <c r="E1104" t="s">
        <v>15</v>
      </c>
      <c r="F1104" t="s">
        <v>13</v>
      </c>
    </row>
    <row r="1105" spans="2:6" ht="15" hidden="1" customHeight="1">
      <c r="B1105" s="8">
        <v>62500</v>
      </c>
      <c r="C1105" t="s">
        <v>443</v>
      </c>
      <c r="D1105" t="s">
        <v>4001</v>
      </c>
      <c r="E1105" t="s">
        <v>15</v>
      </c>
      <c r="F1105" t="s">
        <v>13</v>
      </c>
    </row>
    <row r="1106" spans="2:6" ht="15" hidden="1" customHeight="1">
      <c r="B1106" s="8">
        <v>85000</v>
      </c>
      <c r="C1106" t="s">
        <v>282</v>
      </c>
      <c r="D1106" t="s">
        <v>20</v>
      </c>
      <c r="E1106" t="s">
        <v>15</v>
      </c>
      <c r="F1106" t="s">
        <v>9</v>
      </c>
    </row>
    <row r="1107" spans="2:6" ht="15" hidden="1" customHeight="1">
      <c r="B1107" s="8">
        <v>89000</v>
      </c>
      <c r="C1107" t="s">
        <v>449</v>
      </c>
      <c r="D1107" t="s">
        <v>52</v>
      </c>
      <c r="E1107" t="s">
        <v>15</v>
      </c>
      <c r="F1107" t="s">
        <v>9</v>
      </c>
    </row>
    <row r="1108" spans="2:6" ht="15" hidden="1" customHeight="1">
      <c r="B1108" s="8">
        <v>47500</v>
      </c>
      <c r="C1108" t="s">
        <v>451</v>
      </c>
      <c r="D1108" t="s">
        <v>52</v>
      </c>
      <c r="E1108" t="s">
        <v>15</v>
      </c>
      <c r="F1108" t="s">
        <v>13</v>
      </c>
    </row>
    <row r="1109" spans="2:6" ht="15" hidden="1" customHeight="1">
      <c r="B1109" s="8">
        <v>130000</v>
      </c>
      <c r="C1109" t="s">
        <v>201</v>
      </c>
      <c r="D1109" t="s">
        <v>52</v>
      </c>
      <c r="E1109" t="s">
        <v>15</v>
      </c>
      <c r="F1109" t="s">
        <v>18</v>
      </c>
    </row>
    <row r="1110" spans="2:6" ht="15" hidden="1" customHeight="1">
      <c r="B1110" s="8">
        <v>41932</v>
      </c>
      <c r="C1110" t="s">
        <v>283</v>
      </c>
      <c r="D1110" t="s">
        <v>52</v>
      </c>
      <c r="E1110" t="s">
        <v>15</v>
      </c>
      <c r="F1110" t="s">
        <v>18</v>
      </c>
    </row>
    <row r="1111" spans="2:6" ht="15" hidden="1" customHeight="1">
      <c r="B1111" s="8">
        <v>194000</v>
      </c>
      <c r="C1111" t="s">
        <v>456</v>
      </c>
      <c r="D1111" t="s">
        <v>4001</v>
      </c>
      <c r="E1111" t="s">
        <v>15</v>
      </c>
      <c r="F1111" t="s">
        <v>18</v>
      </c>
    </row>
    <row r="1112" spans="2:6" ht="15" hidden="1" customHeight="1">
      <c r="B1112" s="8">
        <v>95000</v>
      </c>
      <c r="C1112" t="s">
        <v>424</v>
      </c>
      <c r="D1112" t="s">
        <v>20</v>
      </c>
      <c r="E1112" t="s">
        <v>15</v>
      </c>
      <c r="F1112" t="s">
        <v>13</v>
      </c>
    </row>
    <row r="1113" spans="2:6" ht="15" hidden="1" customHeight="1">
      <c r="B1113" s="8">
        <v>48000</v>
      </c>
      <c r="C1113" t="s">
        <v>464</v>
      </c>
      <c r="D1113" t="s">
        <v>20</v>
      </c>
      <c r="E1113" t="s">
        <v>15</v>
      </c>
      <c r="F1113" t="s">
        <v>25</v>
      </c>
    </row>
    <row r="1114" spans="2:6" ht="15" hidden="1" customHeight="1">
      <c r="B1114" s="8">
        <v>46000</v>
      </c>
      <c r="C1114" t="s">
        <v>466</v>
      </c>
      <c r="D1114" t="s">
        <v>20</v>
      </c>
      <c r="E1114" t="s">
        <v>15</v>
      </c>
      <c r="F1114" t="s">
        <v>9</v>
      </c>
    </row>
    <row r="1115" spans="2:6" ht="15" hidden="1" customHeight="1">
      <c r="B1115" s="8">
        <v>47000</v>
      </c>
      <c r="C1115" t="s">
        <v>472</v>
      </c>
      <c r="D1115" t="s">
        <v>52</v>
      </c>
      <c r="E1115" t="s">
        <v>15</v>
      </c>
      <c r="F1115" t="s">
        <v>18</v>
      </c>
    </row>
    <row r="1116" spans="2:6" ht="15" hidden="1" customHeight="1">
      <c r="B1116" s="8">
        <v>44000</v>
      </c>
      <c r="C1116" t="s">
        <v>473</v>
      </c>
      <c r="D1116" t="s">
        <v>20</v>
      </c>
      <c r="E1116" t="s">
        <v>15</v>
      </c>
      <c r="F1116" t="s">
        <v>18</v>
      </c>
    </row>
    <row r="1117" spans="2:6" ht="15" hidden="1" customHeight="1">
      <c r="B1117" s="8">
        <v>55000</v>
      </c>
      <c r="C1117" t="s">
        <v>310</v>
      </c>
      <c r="D1117" t="s">
        <v>310</v>
      </c>
      <c r="E1117" t="s">
        <v>15</v>
      </c>
      <c r="F1117" t="s">
        <v>9</v>
      </c>
    </row>
    <row r="1118" spans="2:6" ht="15" hidden="1" customHeight="1">
      <c r="B1118" s="8">
        <v>50000</v>
      </c>
      <c r="C1118" t="s">
        <v>475</v>
      </c>
      <c r="D1118" t="s">
        <v>52</v>
      </c>
      <c r="E1118" t="s">
        <v>15</v>
      </c>
      <c r="F1118" t="s">
        <v>18</v>
      </c>
    </row>
    <row r="1119" spans="2:6" ht="15" hidden="1" customHeight="1">
      <c r="B1119" s="8">
        <v>45880</v>
      </c>
      <c r="C1119" t="s">
        <v>479</v>
      </c>
      <c r="D1119" t="s">
        <v>52</v>
      </c>
      <c r="E1119" t="s">
        <v>15</v>
      </c>
      <c r="F1119" t="s">
        <v>13</v>
      </c>
    </row>
    <row r="1120" spans="2:6" ht="15" hidden="1" customHeight="1">
      <c r="B1120" s="8">
        <v>70000</v>
      </c>
      <c r="C1120" t="s">
        <v>480</v>
      </c>
      <c r="D1120" t="s">
        <v>52</v>
      </c>
      <c r="E1120" t="s">
        <v>15</v>
      </c>
      <c r="F1120" t="s">
        <v>9</v>
      </c>
    </row>
    <row r="1121" spans="2:6" ht="15" hidden="1" customHeight="1">
      <c r="B1121" s="8">
        <v>100000</v>
      </c>
      <c r="C1121" t="s">
        <v>481</v>
      </c>
      <c r="D1121" t="s">
        <v>20</v>
      </c>
      <c r="E1121" t="s">
        <v>15</v>
      </c>
      <c r="F1121" t="s">
        <v>13</v>
      </c>
    </row>
    <row r="1122" spans="2:6" ht="15" hidden="1" customHeight="1">
      <c r="B1122" s="8">
        <v>85000</v>
      </c>
      <c r="C1122" t="s">
        <v>485</v>
      </c>
      <c r="D1122" t="s">
        <v>279</v>
      </c>
      <c r="E1122" t="s">
        <v>15</v>
      </c>
      <c r="F1122" t="s">
        <v>18</v>
      </c>
    </row>
    <row r="1123" spans="2:6" ht="15" hidden="1" customHeight="1">
      <c r="B1123" s="8">
        <v>47000</v>
      </c>
      <c r="C1123" t="s">
        <v>486</v>
      </c>
      <c r="D1123" t="s">
        <v>52</v>
      </c>
      <c r="E1123" t="s">
        <v>15</v>
      </c>
      <c r="F1123" t="s">
        <v>9</v>
      </c>
    </row>
    <row r="1124" spans="2:6" ht="15" hidden="1" customHeight="1">
      <c r="B1124" s="8">
        <v>40000</v>
      </c>
      <c r="C1124" t="s">
        <v>487</v>
      </c>
      <c r="D1124" t="s">
        <v>52</v>
      </c>
      <c r="E1124" t="s">
        <v>15</v>
      </c>
      <c r="F1124" t="s">
        <v>18</v>
      </c>
    </row>
    <row r="1125" spans="2:6" ht="15" hidden="1" customHeight="1">
      <c r="B1125" s="8">
        <v>34000</v>
      </c>
      <c r="C1125" t="s">
        <v>489</v>
      </c>
      <c r="D1125" t="s">
        <v>20</v>
      </c>
      <c r="E1125" t="s">
        <v>15</v>
      </c>
      <c r="F1125" t="s">
        <v>9</v>
      </c>
    </row>
    <row r="1126" spans="2:6" ht="15" hidden="1" customHeight="1">
      <c r="B1126" s="8">
        <v>52000</v>
      </c>
      <c r="C1126" t="s">
        <v>153</v>
      </c>
      <c r="D1126" t="s">
        <v>20</v>
      </c>
      <c r="E1126" t="s">
        <v>15</v>
      </c>
      <c r="F1126" t="s">
        <v>9</v>
      </c>
    </row>
    <row r="1127" spans="2:6" ht="15" hidden="1" customHeight="1">
      <c r="B1127" s="8">
        <v>60000</v>
      </c>
      <c r="C1127" t="s">
        <v>494</v>
      </c>
      <c r="D1127" t="s">
        <v>20</v>
      </c>
      <c r="E1127" t="s">
        <v>15</v>
      </c>
      <c r="F1127" t="s">
        <v>9</v>
      </c>
    </row>
    <row r="1128" spans="2:6" ht="15" hidden="1" customHeight="1">
      <c r="B1128" s="8">
        <v>56000</v>
      </c>
      <c r="C1128" t="s">
        <v>500</v>
      </c>
      <c r="D1128" t="s">
        <v>20</v>
      </c>
      <c r="E1128" t="s">
        <v>15</v>
      </c>
      <c r="F1128" t="s">
        <v>9</v>
      </c>
    </row>
    <row r="1129" spans="2:6" ht="15" hidden="1" customHeight="1">
      <c r="B1129" s="8">
        <v>52000</v>
      </c>
      <c r="C1129" t="s">
        <v>501</v>
      </c>
      <c r="D1129" t="s">
        <v>310</v>
      </c>
      <c r="E1129" t="s">
        <v>15</v>
      </c>
      <c r="F1129" t="s">
        <v>9</v>
      </c>
    </row>
    <row r="1130" spans="2:6" ht="15" hidden="1" customHeight="1">
      <c r="B1130" s="8">
        <v>51613</v>
      </c>
      <c r="C1130" t="s">
        <v>502</v>
      </c>
      <c r="D1130" t="s">
        <v>20</v>
      </c>
      <c r="E1130" t="s">
        <v>15</v>
      </c>
      <c r="F1130" t="s">
        <v>13</v>
      </c>
    </row>
    <row r="1131" spans="2:6" ht="15" hidden="1" customHeight="1">
      <c r="B1131" s="8">
        <v>56000</v>
      </c>
      <c r="C1131" t="s">
        <v>504</v>
      </c>
      <c r="D1131" t="s">
        <v>52</v>
      </c>
      <c r="E1131" t="s">
        <v>15</v>
      </c>
      <c r="F1131" t="s">
        <v>13</v>
      </c>
    </row>
    <row r="1132" spans="2:6" ht="15" hidden="1" customHeight="1">
      <c r="B1132" s="8">
        <v>115000</v>
      </c>
      <c r="C1132" t="s">
        <v>356</v>
      </c>
      <c r="D1132" t="s">
        <v>356</v>
      </c>
      <c r="E1132" t="s">
        <v>15</v>
      </c>
      <c r="F1132" t="s">
        <v>18</v>
      </c>
    </row>
    <row r="1133" spans="2:6" ht="15" hidden="1" customHeight="1">
      <c r="B1133" s="8">
        <v>72000</v>
      </c>
      <c r="C1133" t="s">
        <v>509</v>
      </c>
      <c r="D1133" t="s">
        <v>4001</v>
      </c>
      <c r="E1133" t="s">
        <v>15</v>
      </c>
      <c r="F1133" t="s">
        <v>9</v>
      </c>
    </row>
    <row r="1134" spans="2:6" ht="15" hidden="1" customHeight="1">
      <c r="B1134" s="8">
        <v>90000</v>
      </c>
      <c r="C1134" t="s">
        <v>14</v>
      </c>
      <c r="D1134" t="s">
        <v>20</v>
      </c>
      <c r="E1134" t="s">
        <v>15</v>
      </c>
      <c r="F1134" t="s">
        <v>13</v>
      </c>
    </row>
    <row r="1135" spans="2:6" ht="15" hidden="1" customHeight="1">
      <c r="B1135" s="8">
        <v>250000</v>
      </c>
      <c r="C1135" t="s">
        <v>83</v>
      </c>
      <c r="D1135" t="s">
        <v>356</v>
      </c>
      <c r="E1135" t="s">
        <v>15</v>
      </c>
      <c r="F1135" t="s">
        <v>13</v>
      </c>
    </row>
    <row r="1136" spans="2:6" ht="15" hidden="1" customHeight="1">
      <c r="B1136" s="8">
        <v>30000</v>
      </c>
      <c r="C1136" t="s">
        <v>519</v>
      </c>
      <c r="D1136" t="s">
        <v>52</v>
      </c>
      <c r="E1136" t="s">
        <v>15</v>
      </c>
      <c r="F1136" t="s">
        <v>18</v>
      </c>
    </row>
    <row r="1137" spans="2:6" ht="15" hidden="1" customHeight="1">
      <c r="B1137" s="8">
        <v>24000</v>
      </c>
      <c r="C1137" t="s">
        <v>522</v>
      </c>
      <c r="D1137" t="s">
        <v>279</v>
      </c>
      <c r="E1137" t="s">
        <v>15</v>
      </c>
      <c r="F1137" t="s">
        <v>25</v>
      </c>
    </row>
    <row r="1138" spans="2:6" ht="15" hidden="1" customHeight="1">
      <c r="B1138" s="8">
        <v>60000</v>
      </c>
      <c r="C1138" t="s">
        <v>523</v>
      </c>
      <c r="D1138" t="s">
        <v>52</v>
      </c>
      <c r="E1138" t="s">
        <v>15</v>
      </c>
      <c r="F1138" t="s">
        <v>9</v>
      </c>
    </row>
    <row r="1139" spans="2:6" ht="15" hidden="1" customHeight="1">
      <c r="B1139" s="8">
        <v>76600</v>
      </c>
      <c r="C1139" t="s">
        <v>20</v>
      </c>
      <c r="D1139" t="s">
        <v>20</v>
      </c>
      <c r="E1139" t="s">
        <v>15</v>
      </c>
      <c r="F1139" t="s">
        <v>18</v>
      </c>
    </row>
    <row r="1140" spans="2:6" ht="15" hidden="1" customHeight="1">
      <c r="B1140" s="8">
        <v>90000</v>
      </c>
      <c r="C1140" t="s">
        <v>527</v>
      </c>
      <c r="D1140" t="s">
        <v>20</v>
      </c>
      <c r="E1140" t="s">
        <v>15</v>
      </c>
      <c r="F1140" t="s">
        <v>25</v>
      </c>
    </row>
    <row r="1141" spans="2:6" ht="15" hidden="1" customHeight="1">
      <c r="B1141" s="8">
        <v>75000</v>
      </c>
      <c r="C1141" t="s">
        <v>529</v>
      </c>
      <c r="D1141" t="s">
        <v>20</v>
      </c>
      <c r="E1141" t="s">
        <v>15</v>
      </c>
      <c r="F1141" t="s">
        <v>9</v>
      </c>
    </row>
    <row r="1142" spans="2:6" ht="15" hidden="1" customHeight="1">
      <c r="B1142" s="8">
        <v>72000</v>
      </c>
      <c r="C1142" t="s">
        <v>530</v>
      </c>
      <c r="D1142" t="s">
        <v>20</v>
      </c>
      <c r="E1142" t="s">
        <v>15</v>
      </c>
      <c r="F1142" t="s">
        <v>18</v>
      </c>
    </row>
    <row r="1143" spans="2:6" ht="15" hidden="1" customHeight="1">
      <c r="B1143" s="8">
        <v>65000</v>
      </c>
      <c r="C1143" t="s">
        <v>531</v>
      </c>
      <c r="D1143" t="s">
        <v>20</v>
      </c>
      <c r="E1143" t="s">
        <v>15</v>
      </c>
      <c r="F1143" t="s">
        <v>9</v>
      </c>
    </row>
    <row r="1144" spans="2:6" ht="15" hidden="1" customHeight="1">
      <c r="B1144" s="8">
        <v>120000</v>
      </c>
      <c r="C1144" t="s">
        <v>139</v>
      </c>
      <c r="D1144" t="s">
        <v>4001</v>
      </c>
      <c r="E1144" t="s">
        <v>15</v>
      </c>
      <c r="F1144" t="s">
        <v>25</v>
      </c>
    </row>
    <row r="1145" spans="2:6" ht="15" hidden="1" customHeight="1">
      <c r="B1145" s="8">
        <v>80000</v>
      </c>
      <c r="C1145" t="s">
        <v>537</v>
      </c>
      <c r="D1145" t="s">
        <v>20</v>
      </c>
      <c r="E1145" t="s">
        <v>15</v>
      </c>
      <c r="F1145" t="s">
        <v>9</v>
      </c>
    </row>
    <row r="1146" spans="2:6" ht="15" hidden="1" customHeight="1">
      <c r="B1146" s="8">
        <v>51000</v>
      </c>
      <c r="C1146" t="s">
        <v>542</v>
      </c>
      <c r="D1146" t="s">
        <v>52</v>
      </c>
      <c r="E1146" t="s">
        <v>15</v>
      </c>
      <c r="F1146" t="s">
        <v>18</v>
      </c>
    </row>
    <row r="1147" spans="2:6" ht="15" hidden="1" customHeight="1">
      <c r="B1147" s="8">
        <v>74000</v>
      </c>
      <c r="C1147" t="s">
        <v>279</v>
      </c>
      <c r="D1147" t="s">
        <v>279</v>
      </c>
      <c r="E1147" t="s">
        <v>15</v>
      </c>
      <c r="F1147" t="s">
        <v>9</v>
      </c>
    </row>
    <row r="1148" spans="2:6" ht="15" hidden="1" customHeight="1">
      <c r="B1148" s="8">
        <v>50000</v>
      </c>
      <c r="C1148" t="s">
        <v>545</v>
      </c>
      <c r="D1148" t="s">
        <v>20</v>
      </c>
      <c r="E1148" t="s">
        <v>15</v>
      </c>
      <c r="F1148" t="s">
        <v>9</v>
      </c>
    </row>
    <row r="1149" spans="2:6" ht="15" hidden="1" customHeight="1">
      <c r="B1149" s="8">
        <v>60000</v>
      </c>
      <c r="C1149" t="s">
        <v>552</v>
      </c>
      <c r="D1149" t="s">
        <v>20</v>
      </c>
      <c r="E1149" t="s">
        <v>15</v>
      </c>
      <c r="F1149" t="s">
        <v>13</v>
      </c>
    </row>
    <row r="1150" spans="2:6" ht="15" hidden="1" customHeight="1">
      <c r="B1150" s="8">
        <v>80000</v>
      </c>
      <c r="C1150" t="s">
        <v>555</v>
      </c>
      <c r="D1150" t="s">
        <v>52</v>
      </c>
      <c r="E1150" t="s">
        <v>15</v>
      </c>
      <c r="F1150" t="s">
        <v>25</v>
      </c>
    </row>
    <row r="1151" spans="2:6" ht="15" hidden="1" customHeight="1">
      <c r="B1151" s="8">
        <v>125000</v>
      </c>
      <c r="C1151" t="s">
        <v>560</v>
      </c>
      <c r="D1151" t="s">
        <v>52</v>
      </c>
      <c r="E1151" t="s">
        <v>15</v>
      </c>
      <c r="F1151" t="s">
        <v>18</v>
      </c>
    </row>
    <row r="1152" spans="2:6" ht="15" hidden="1" customHeight="1">
      <c r="B1152" s="8">
        <v>52000</v>
      </c>
      <c r="C1152" t="s">
        <v>561</v>
      </c>
      <c r="D1152" t="s">
        <v>20</v>
      </c>
      <c r="E1152" t="s">
        <v>15</v>
      </c>
      <c r="F1152" t="s">
        <v>18</v>
      </c>
    </row>
    <row r="1153" spans="2:6" ht="15" hidden="1" customHeight="1">
      <c r="B1153" s="8">
        <v>45000</v>
      </c>
      <c r="C1153" t="s">
        <v>20</v>
      </c>
      <c r="D1153" t="s">
        <v>20</v>
      </c>
      <c r="E1153" t="s">
        <v>15</v>
      </c>
      <c r="F1153" t="s">
        <v>9</v>
      </c>
    </row>
    <row r="1154" spans="2:6" ht="15" hidden="1" customHeight="1">
      <c r="B1154" s="8">
        <v>60000</v>
      </c>
      <c r="C1154" t="s">
        <v>562</v>
      </c>
      <c r="D1154" t="s">
        <v>52</v>
      </c>
      <c r="E1154" t="s">
        <v>15</v>
      </c>
      <c r="F1154" t="s">
        <v>13</v>
      </c>
    </row>
    <row r="1155" spans="2:6" ht="15" hidden="1" customHeight="1">
      <c r="B1155" s="8">
        <v>150000</v>
      </c>
      <c r="C1155" t="s">
        <v>29</v>
      </c>
      <c r="D1155" t="s">
        <v>4001</v>
      </c>
      <c r="E1155" t="s">
        <v>15</v>
      </c>
      <c r="F1155" t="s">
        <v>18</v>
      </c>
    </row>
    <row r="1156" spans="2:6" ht="15" hidden="1" customHeight="1">
      <c r="B1156" s="8">
        <v>50000</v>
      </c>
      <c r="C1156" t="s">
        <v>570</v>
      </c>
      <c r="D1156" t="s">
        <v>20</v>
      </c>
      <c r="E1156" t="s">
        <v>15</v>
      </c>
      <c r="F1156" t="s">
        <v>9</v>
      </c>
    </row>
    <row r="1157" spans="2:6" ht="15" hidden="1" customHeight="1">
      <c r="B1157" s="8">
        <v>70000</v>
      </c>
      <c r="C1157" t="s">
        <v>20</v>
      </c>
      <c r="D1157" t="s">
        <v>20</v>
      </c>
      <c r="E1157" t="s">
        <v>15</v>
      </c>
      <c r="F1157" t="s">
        <v>9</v>
      </c>
    </row>
    <row r="1158" spans="2:6" ht="15" hidden="1" customHeight="1">
      <c r="B1158" s="8">
        <v>30000</v>
      </c>
      <c r="C1158" t="s">
        <v>576</v>
      </c>
      <c r="D1158" t="s">
        <v>20</v>
      </c>
      <c r="E1158" t="s">
        <v>15</v>
      </c>
      <c r="F1158" t="s">
        <v>186</v>
      </c>
    </row>
    <row r="1159" spans="2:6" ht="15" hidden="1" customHeight="1">
      <c r="B1159" s="8">
        <v>92000</v>
      </c>
      <c r="C1159" t="s">
        <v>578</v>
      </c>
      <c r="D1159" t="s">
        <v>279</v>
      </c>
      <c r="E1159" t="s">
        <v>15</v>
      </c>
      <c r="F1159" t="s">
        <v>25</v>
      </c>
    </row>
    <row r="1160" spans="2:6" ht="15" hidden="1" customHeight="1">
      <c r="B1160" s="8">
        <v>52000</v>
      </c>
      <c r="C1160" t="s">
        <v>579</v>
      </c>
      <c r="D1160" t="s">
        <v>20</v>
      </c>
      <c r="E1160" t="s">
        <v>15</v>
      </c>
      <c r="F1160" t="s">
        <v>9</v>
      </c>
    </row>
    <row r="1161" spans="2:6" ht="15" hidden="1" customHeight="1">
      <c r="B1161" s="8">
        <v>169000</v>
      </c>
      <c r="C1161" t="s">
        <v>581</v>
      </c>
      <c r="D1161" t="s">
        <v>4001</v>
      </c>
      <c r="E1161" t="s">
        <v>15</v>
      </c>
      <c r="F1161" t="s">
        <v>18</v>
      </c>
    </row>
    <row r="1162" spans="2:6" ht="15" hidden="1" customHeight="1">
      <c r="B1162" s="8">
        <v>50000</v>
      </c>
      <c r="C1162" t="s">
        <v>590</v>
      </c>
      <c r="D1162" t="s">
        <v>20</v>
      </c>
      <c r="E1162" t="s">
        <v>15</v>
      </c>
      <c r="F1162" t="s">
        <v>9</v>
      </c>
    </row>
    <row r="1163" spans="2:6" ht="15" hidden="1" customHeight="1">
      <c r="B1163" s="8">
        <v>65000</v>
      </c>
      <c r="C1163" t="s">
        <v>117</v>
      </c>
      <c r="D1163" t="s">
        <v>20</v>
      </c>
      <c r="E1163" t="s">
        <v>15</v>
      </c>
      <c r="F1163" t="s">
        <v>18</v>
      </c>
    </row>
    <row r="1164" spans="2:6" ht="15" hidden="1" customHeight="1">
      <c r="B1164" s="8">
        <v>55000</v>
      </c>
      <c r="C1164" t="s">
        <v>20</v>
      </c>
      <c r="D1164" t="s">
        <v>20</v>
      </c>
      <c r="E1164" t="s">
        <v>15</v>
      </c>
      <c r="F1164" t="s">
        <v>18</v>
      </c>
    </row>
    <row r="1165" spans="2:6" ht="15" hidden="1" customHeight="1">
      <c r="B1165" s="8">
        <v>40000</v>
      </c>
      <c r="C1165" t="s">
        <v>595</v>
      </c>
      <c r="D1165" t="s">
        <v>20</v>
      </c>
      <c r="E1165" t="s">
        <v>15</v>
      </c>
      <c r="F1165" t="s">
        <v>18</v>
      </c>
    </row>
    <row r="1166" spans="2:6" ht="15" hidden="1" customHeight="1">
      <c r="B1166" s="8">
        <v>84000</v>
      </c>
      <c r="C1166" t="s">
        <v>72</v>
      </c>
      <c r="D1166" t="s">
        <v>20</v>
      </c>
      <c r="E1166" t="s">
        <v>15</v>
      </c>
      <c r="F1166" t="s">
        <v>13</v>
      </c>
    </row>
    <row r="1167" spans="2:6" ht="15" hidden="1" customHeight="1">
      <c r="B1167" s="8">
        <v>77000</v>
      </c>
      <c r="C1167" t="s">
        <v>424</v>
      </c>
      <c r="D1167" t="s">
        <v>20</v>
      </c>
      <c r="E1167" t="s">
        <v>15</v>
      </c>
      <c r="F1167" t="s">
        <v>13</v>
      </c>
    </row>
    <row r="1168" spans="2:6" ht="15" hidden="1" customHeight="1">
      <c r="B1168" s="8">
        <v>100000</v>
      </c>
      <c r="C1168" t="s">
        <v>20</v>
      </c>
      <c r="D1168" t="s">
        <v>20</v>
      </c>
      <c r="E1168" t="s">
        <v>15</v>
      </c>
      <c r="F1168" t="s">
        <v>9</v>
      </c>
    </row>
    <row r="1169" spans="2:6" ht="15" hidden="1" customHeight="1">
      <c r="B1169" s="8">
        <v>65000</v>
      </c>
      <c r="C1169" t="s">
        <v>613</v>
      </c>
      <c r="D1169" t="s">
        <v>52</v>
      </c>
      <c r="E1169" t="s">
        <v>15</v>
      </c>
      <c r="F1169" t="s">
        <v>13</v>
      </c>
    </row>
    <row r="1170" spans="2:6" ht="15" hidden="1" customHeight="1">
      <c r="B1170" s="8">
        <v>76000</v>
      </c>
      <c r="C1170" t="s">
        <v>487</v>
      </c>
      <c r="D1170" t="s">
        <v>52</v>
      </c>
      <c r="E1170" t="s">
        <v>15</v>
      </c>
      <c r="F1170" t="s">
        <v>18</v>
      </c>
    </row>
    <row r="1171" spans="2:6" ht="15" hidden="1" customHeight="1">
      <c r="B1171" s="8">
        <v>150000</v>
      </c>
      <c r="C1171" t="s">
        <v>356</v>
      </c>
      <c r="D1171" t="s">
        <v>356</v>
      </c>
      <c r="E1171" t="s">
        <v>15</v>
      </c>
      <c r="F1171" t="s">
        <v>13</v>
      </c>
    </row>
    <row r="1172" spans="2:6" ht="15" hidden="1" customHeight="1">
      <c r="B1172" s="8">
        <v>54000</v>
      </c>
      <c r="C1172" t="s">
        <v>207</v>
      </c>
      <c r="D1172" t="s">
        <v>20</v>
      </c>
      <c r="E1172" t="s">
        <v>15</v>
      </c>
      <c r="F1172" t="s">
        <v>9</v>
      </c>
    </row>
    <row r="1173" spans="2:6" ht="15" hidden="1" customHeight="1">
      <c r="B1173" s="8">
        <v>61000</v>
      </c>
      <c r="C1173" t="s">
        <v>89</v>
      </c>
      <c r="D1173" t="s">
        <v>310</v>
      </c>
      <c r="E1173" t="s">
        <v>15</v>
      </c>
      <c r="F1173" t="s">
        <v>9</v>
      </c>
    </row>
    <row r="1174" spans="2:6" ht="15" hidden="1" customHeight="1">
      <c r="B1174" s="8">
        <v>70000</v>
      </c>
      <c r="C1174" t="s">
        <v>621</v>
      </c>
      <c r="D1174" t="s">
        <v>20</v>
      </c>
      <c r="E1174" t="s">
        <v>15</v>
      </c>
      <c r="F1174" t="s">
        <v>13</v>
      </c>
    </row>
    <row r="1175" spans="2:6" ht="15" hidden="1" customHeight="1">
      <c r="B1175" s="8">
        <v>72600</v>
      </c>
      <c r="C1175" t="s">
        <v>623</v>
      </c>
      <c r="D1175" t="s">
        <v>52</v>
      </c>
      <c r="E1175" t="s">
        <v>15</v>
      </c>
      <c r="F1175" t="s">
        <v>18</v>
      </c>
    </row>
    <row r="1176" spans="2:6" ht="15" hidden="1" customHeight="1">
      <c r="B1176" s="8">
        <v>100000</v>
      </c>
      <c r="C1176" t="s">
        <v>139</v>
      </c>
      <c r="D1176" t="s">
        <v>4001</v>
      </c>
      <c r="E1176" t="s">
        <v>15</v>
      </c>
      <c r="F1176" t="s">
        <v>18</v>
      </c>
    </row>
    <row r="1177" spans="2:6" ht="15" hidden="1" customHeight="1">
      <c r="B1177" s="8">
        <v>104000</v>
      </c>
      <c r="C1177" t="s">
        <v>624</v>
      </c>
      <c r="D1177" t="s">
        <v>20</v>
      </c>
      <c r="E1177" t="s">
        <v>15</v>
      </c>
      <c r="F1177" t="s">
        <v>9</v>
      </c>
    </row>
    <row r="1178" spans="2:6" ht="15" hidden="1" customHeight="1">
      <c r="B1178" s="8">
        <v>200000</v>
      </c>
      <c r="C1178" t="s">
        <v>625</v>
      </c>
      <c r="D1178" t="s">
        <v>4001</v>
      </c>
      <c r="E1178" t="s">
        <v>15</v>
      </c>
      <c r="F1178" t="s">
        <v>18</v>
      </c>
    </row>
    <row r="1179" spans="2:6" ht="15" hidden="1" customHeight="1">
      <c r="B1179" s="8">
        <v>82300</v>
      </c>
      <c r="C1179" t="s">
        <v>630</v>
      </c>
      <c r="D1179" t="s">
        <v>52</v>
      </c>
      <c r="E1179" t="s">
        <v>15</v>
      </c>
      <c r="F1179" t="s">
        <v>18</v>
      </c>
    </row>
    <row r="1180" spans="2:6" ht="15" hidden="1" customHeight="1">
      <c r="B1180" s="8">
        <v>95000</v>
      </c>
      <c r="C1180" t="s">
        <v>631</v>
      </c>
      <c r="D1180" t="s">
        <v>356</v>
      </c>
      <c r="E1180" t="s">
        <v>15</v>
      </c>
      <c r="F1180" t="s">
        <v>9</v>
      </c>
    </row>
    <row r="1181" spans="2:6" ht="15" hidden="1" customHeight="1">
      <c r="B1181" s="8">
        <v>50000</v>
      </c>
      <c r="C1181" t="s">
        <v>640</v>
      </c>
      <c r="D1181" t="s">
        <v>20</v>
      </c>
      <c r="E1181" t="s">
        <v>15</v>
      </c>
      <c r="F1181" t="s">
        <v>18</v>
      </c>
    </row>
    <row r="1182" spans="2:6" ht="15" hidden="1" customHeight="1">
      <c r="B1182" s="8">
        <v>46000</v>
      </c>
      <c r="C1182" t="s">
        <v>200</v>
      </c>
      <c r="D1182" t="s">
        <v>20</v>
      </c>
      <c r="E1182" t="s">
        <v>15</v>
      </c>
      <c r="F1182" t="s">
        <v>18</v>
      </c>
    </row>
    <row r="1183" spans="2:6" ht="15" hidden="1" customHeight="1">
      <c r="B1183" s="8">
        <v>43000</v>
      </c>
      <c r="C1183" t="s">
        <v>310</v>
      </c>
      <c r="D1183" t="s">
        <v>310</v>
      </c>
      <c r="E1183" t="s">
        <v>15</v>
      </c>
      <c r="F1183" t="s">
        <v>13</v>
      </c>
    </row>
    <row r="1184" spans="2:6" ht="15" hidden="1" customHeight="1">
      <c r="B1184" s="8">
        <v>55000</v>
      </c>
      <c r="C1184" t="s">
        <v>387</v>
      </c>
      <c r="D1184" t="s">
        <v>20</v>
      </c>
      <c r="E1184" t="s">
        <v>15</v>
      </c>
      <c r="F1184" t="s">
        <v>18</v>
      </c>
    </row>
    <row r="1185" spans="2:7" ht="15" hidden="1" customHeight="1">
      <c r="B1185" s="8">
        <v>45000</v>
      </c>
      <c r="C1185" t="s">
        <v>650</v>
      </c>
      <c r="D1185" t="s">
        <v>3999</v>
      </c>
      <c r="E1185" t="s">
        <v>15</v>
      </c>
      <c r="F1185" t="s">
        <v>13</v>
      </c>
    </row>
    <row r="1186" spans="2:7" ht="15" hidden="1" customHeight="1">
      <c r="B1186" s="8">
        <v>50000</v>
      </c>
      <c r="C1186" t="s">
        <v>651</v>
      </c>
      <c r="D1186" t="s">
        <v>52</v>
      </c>
      <c r="E1186" t="s">
        <v>15</v>
      </c>
      <c r="F1186" t="s">
        <v>9</v>
      </c>
    </row>
    <row r="1187" spans="2:7" ht="15" hidden="1" customHeight="1">
      <c r="B1187" s="8">
        <v>80000</v>
      </c>
      <c r="C1187" t="s">
        <v>653</v>
      </c>
      <c r="D1187" t="s">
        <v>20</v>
      </c>
      <c r="E1187" t="s">
        <v>15</v>
      </c>
      <c r="F1187" t="s">
        <v>13</v>
      </c>
    </row>
    <row r="1188" spans="2:7" ht="15" hidden="1" customHeight="1">
      <c r="B1188" s="8">
        <v>67000</v>
      </c>
      <c r="C1188" t="s">
        <v>394</v>
      </c>
      <c r="D1188" t="s">
        <v>20</v>
      </c>
      <c r="E1188" t="s">
        <v>15</v>
      </c>
      <c r="F1188" t="s">
        <v>9</v>
      </c>
    </row>
    <row r="1189" spans="2:7" ht="15" hidden="1" customHeight="1">
      <c r="B1189" s="8">
        <v>120000</v>
      </c>
      <c r="C1189" t="s">
        <v>139</v>
      </c>
      <c r="D1189" t="s">
        <v>4001</v>
      </c>
      <c r="E1189" t="s">
        <v>15</v>
      </c>
      <c r="F1189" t="s">
        <v>9</v>
      </c>
    </row>
    <row r="1190" spans="2:7" ht="15" hidden="1" customHeight="1">
      <c r="B1190" s="8">
        <v>60000</v>
      </c>
      <c r="C1190" t="s">
        <v>658</v>
      </c>
      <c r="D1190" t="s">
        <v>67</v>
      </c>
      <c r="E1190" t="s">
        <v>15</v>
      </c>
      <c r="F1190" t="s">
        <v>25</v>
      </c>
    </row>
    <row r="1191" spans="2:7" ht="15" hidden="1" customHeight="1">
      <c r="B1191" s="8">
        <v>35000</v>
      </c>
      <c r="C1191" t="s">
        <v>20</v>
      </c>
      <c r="D1191" t="s">
        <v>20</v>
      </c>
      <c r="E1191" t="s">
        <v>15</v>
      </c>
      <c r="F1191" t="s">
        <v>18</v>
      </c>
    </row>
    <row r="1192" spans="2:7" ht="15" hidden="1" customHeight="1">
      <c r="B1192" s="8">
        <v>54000</v>
      </c>
      <c r="C1192" t="s">
        <v>660</v>
      </c>
      <c r="D1192" t="s">
        <v>67</v>
      </c>
      <c r="E1192" t="s">
        <v>15</v>
      </c>
      <c r="F1192" t="s">
        <v>13</v>
      </c>
      <c r="G1192">
        <v>5</v>
      </c>
    </row>
    <row r="1193" spans="2:7" ht="15" hidden="1" customHeight="1">
      <c r="B1193" s="8">
        <v>35000</v>
      </c>
      <c r="C1193" t="s">
        <v>663</v>
      </c>
      <c r="D1193" t="s">
        <v>20</v>
      </c>
      <c r="E1193" t="s">
        <v>15</v>
      </c>
      <c r="F1193" t="s">
        <v>25</v>
      </c>
      <c r="G1193">
        <v>7</v>
      </c>
    </row>
    <row r="1194" spans="2:7" ht="15" hidden="1" customHeight="1">
      <c r="B1194" s="8">
        <v>188000</v>
      </c>
      <c r="C1194" t="s">
        <v>664</v>
      </c>
      <c r="D1194" t="s">
        <v>4001</v>
      </c>
      <c r="E1194" t="s">
        <v>15</v>
      </c>
      <c r="F1194" t="s">
        <v>25</v>
      </c>
      <c r="G1194">
        <v>20</v>
      </c>
    </row>
    <row r="1195" spans="2:7" ht="15" hidden="1" customHeight="1">
      <c r="B1195" s="8">
        <v>27500</v>
      </c>
      <c r="C1195" t="s">
        <v>616</v>
      </c>
      <c r="D1195" t="s">
        <v>20</v>
      </c>
      <c r="E1195" t="s">
        <v>15</v>
      </c>
      <c r="F1195" t="s">
        <v>13</v>
      </c>
      <c r="G1195">
        <v>1</v>
      </c>
    </row>
    <row r="1196" spans="2:7" ht="15" hidden="1" customHeight="1">
      <c r="B1196" s="8">
        <v>140000</v>
      </c>
      <c r="C1196" t="s">
        <v>270</v>
      </c>
      <c r="D1196" t="s">
        <v>488</v>
      </c>
      <c r="E1196" t="s">
        <v>15</v>
      </c>
      <c r="F1196" t="s">
        <v>18</v>
      </c>
      <c r="G1196">
        <v>10</v>
      </c>
    </row>
    <row r="1197" spans="2:7" ht="15" hidden="1" customHeight="1">
      <c r="B1197" s="8">
        <v>45000</v>
      </c>
      <c r="C1197" t="s">
        <v>665</v>
      </c>
      <c r="D1197" t="s">
        <v>20</v>
      </c>
      <c r="E1197" t="s">
        <v>15</v>
      </c>
      <c r="F1197" t="s">
        <v>9</v>
      </c>
      <c r="G1197">
        <v>2</v>
      </c>
    </row>
    <row r="1198" spans="2:7" ht="15" hidden="1" customHeight="1">
      <c r="B1198" s="8">
        <v>38000</v>
      </c>
      <c r="C1198" t="s">
        <v>673</v>
      </c>
      <c r="D1198" t="s">
        <v>20</v>
      </c>
      <c r="E1198" t="s">
        <v>15</v>
      </c>
      <c r="F1198" t="s">
        <v>13</v>
      </c>
      <c r="G1198">
        <v>11</v>
      </c>
    </row>
    <row r="1199" spans="2:7" ht="15" hidden="1" customHeight="1">
      <c r="B1199" s="8">
        <v>90000</v>
      </c>
      <c r="C1199" t="s">
        <v>674</v>
      </c>
      <c r="D1199" t="s">
        <v>52</v>
      </c>
      <c r="E1199" t="s">
        <v>15</v>
      </c>
      <c r="F1199" t="s">
        <v>9</v>
      </c>
      <c r="G1199">
        <v>6</v>
      </c>
    </row>
    <row r="1200" spans="2:7" ht="15" hidden="1" customHeight="1">
      <c r="B1200" s="8">
        <v>90000</v>
      </c>
      <c r="C1200" t="s">
        <v>52</v>
      </c>
      <c r="D1200" t="s">
        <v>52</v>
      </c>
      <c r="E1200" t="s">
        <v>15</v>
      </c>
      <c r="F1200" t="s">
        <v>18</v>
      </c>
      <c r="G1200">
        <v>15</v>
      </c>
    </row>
    <row r="1201" spans="2:7" ht="15" hidden="1" customHeight="1">
      <c r="B1201" s="8">
        <v>150000</v>
      </c>
      <c r="C1201" t="s">
        <v>29</v>
      </c>
      <c r="D1201" t="s">
        <v>4001</v>
      </c>
      <c r="E1201" t="s">
        <v>15</v>
      </c>
      <c r="F1201" t="s">
        <v>9</v>
      </c>
      <c r="G1201">
        <v>22</v>
      </c>
    </row>
    <row r="1202" spans="2:7" ht="15" hidden="1" customHeight="1">
      <c r="B1202" s="8">
        <v>45000</v>
      </c>
      <c r="C1202" t="s">
        <v>42</v>
      </c>
      <c r="D1202" t="s">
        <v>20</v>
      </c>
      <c r="E1202" t="s">
        <v>15</v>
      </c>
      <c r="F1202" t="s">
        <v>9</v>
      </c>
      <c r="G1202">
        <v>3</v>
      </c>
    </row>
    <row r="1203" spans="2:7" ht="15" hidden="1" customHeight="1">
      <c r="B1203" s="8">
        <v>50000</v>
      </c>
      <c r="C1203" t="s">
        <v>660</v>
      </c>
      <c r="D1203" t="s">
        <v>67</v>
      </c>
      <c r="E1203" t="s">
        <v>15</v>
      </c>
      <c r="F1203" t="s">
        <v>18</v>
      </c>
      <c r="G1203">
        <v>10</v>
      </c>
    </row>
    <row r="1204" spans="2:7" ht="15" hidden="1" customHeight="1">
      <c r="B1204" s="8">
        <v>300000</v>
      </c>
      <c r="C1204" t="s">
        <v>682</v>
      </c>
      <c r="D1204" t="s">
        <v>4001</v>
      </c>
      <c r="E1204" t="s">
        <v>15</v>
      </c>
      <c r="F1204" t="s">
        <v>18</v>
      </c>
      <c r="G1204">
        <v>30</v>
      </c>
    </row>
    <row r="1205" spans="2:7" ht="15" hidden="1" customHeight="1">
      <c r="B1205" s="8">
        <v>115000</v>
      </c>
      <c r="C1205" t="s">
        <v>684</v>
      </c>
      <c r="D1205" t="s">
        <v>52</v>
      </c>
      <c r="E1205" t="s">
        <v>15</v>
      </c>
      <c r="F1205" t="s">
        <v>9</v>
      </c>
      <c r="G1205">
        <v>15</v>
      </c>
    </row>
    <row r="1206" spans="2:7" ht="15" hidden="1" customHeight="1">
      <c r="B1206" s="8">
        <v>70000</v>
      </c>
      <c r="C1206" t="s">
        <v>14</v>
      </c>
      <c r="D1206" t="s">
        <v>20</v>
      </c>
      <c r="E1206" t="s">
        <v>15</v>
      </c>
      <c r="F1206" t="s">
        <v>9</v>
      </c>
      <c r="G1206">
        <v>3</v>
      </c>
    </row>
    <row r="1207" spans="2:7" ht="15" hidden="1" customHeight="1">
      <c r="B1207" s="8">
        <v>75000</v>
      </c>
      <c r="C1207" t="s">
        <v>686</v>
      </c>
      <c r="D1207" t="s">
        <v>20</v>
      </c>
      <c r="E1207" t="s">
        <v>15</v>
      </c>
      <c r="F1207" t="s">
        <v>18</v>
      </c>
      <c r="G1207">
        <v>25</v>
      </c>
    </row>
    <row r="1208" spans="2:7" ht="15" hidden="1" customHeight="1">
      <c r="B1208" s="8">
        <v>40414</v>
      </c>
      <c r="C1208" t="s">
        <v>687</v>
      </c>
      <c r="D1208" t="s">
        <v>20</v>
      </c>
      <c r="E1208" t="s">
        <v>15</v>
      </c>
      <c r="F1208" t="s">
        <v>9</v>
      </c>
      <c r="G1208">
        <v>8</v>
      </c>
    </row>
    <row r="1209" spans="2:7" ht="15" hidden="1" customHeight="1">
      <c r="B1209" s="8">
        <v>65000</v>
      </c>
      <c r="C1209" t="s">
        <v>153</v>
      </c>
      <c r="D1209" t="s">
        <v>20</v>
      </c>
      <c r="E1209" t="s">
        <v>15</v>
      </c>
      <c r="F1209" t="s">
        <v>9</v>
      </c>
      <c r="G1209">
        <v>3</v>
      </c>
    </row>
    <row r="1210" spans="2:7" ht="15" hidden="1" customHeight="1">
      <c r="B1210" s="8">
        <v>120000</v>
      </c>
      <c r="C1210" t="s">
        <v>688</v>
      </c>
      <c r="D1210" t="s">
        <v>20</v>
      </c>
      <c r="E1210" t="s">
        <v>15</v>
      </c>
      <c r="F1210" t="s">
        <v>13</v>
      </c>
      <c r="G1210">
        <v>7</v>
      </c>
    </row>
    <row r="1211" spans="2:7" ht="15" hidden="1" customHeight="1">
      <c r="B1211" s="8">
        <v>108000</v>
      </c>
      <c r="C1211" t="s">
        <v>693</v>
      </c>
      <c r="D1211" t="s">
        <v>356</v>
      </c>
      <c r="E1211" t="s">
        <v>15</v>
      </c>
      <c r="F1211" t="s">
        <v>18</v>
      </c>
      <c r="G1211">
        <v>7</v>
      </c>
    </row>
    <row r="1212" spans="2:7" ht="15" hidden="1" customHeight="1">
      <c r="B1212" s="8">
        <v>75000</v>
      </c>
      <c r="C1212" t="s">
        <v>14</v>
      </c>
      <c r="D1212" t="s">
        <v>20</v>
      </c>
      <c r="E1212" t="s">
        <v>15</v>
      </c>
      <c r="F1212" t="s">
        <v>9</v>
      </c>
      <c r="G1212">
        <v>5</v>
      </c>
    </row>
    <row r="1213" spans="2:7" ht="15" hidden="1" customHeight="1">
      <c r="B1213" s="8">
        <v>45000</v>
      </c>
      <c r="C1213" t="s">
        <v>697</v>
      </c>
      <c r="D1213" t="s">
        <v>20</v>
      </c>
      <c r="E1213" t="s">
        <v>15</v>
      </c>
      <c r="F1213" t="s">
        <v>9</v>
      </c>
      <c r="G1213">
        <v>15</v>
      </c>
    </row>
    <row r="1214" spans="2:7" ht="15" hidden="1" customHeight="1">
      <c r="B1214" s="8">
        <v>45000</v>
      </c>
      <c r="C1214" t="s">
        <v>698</v>
      </c>
      <c r="D1214" t="s">
        <v>310</v>
      </c>
      <c r="E1214" t="s">
        <v>15</v>
      </c>
      <c r="F1214" t="s">
        <v>9</v>
      </c>
      <c r="G1214">
        <v>7</v>
      </c>
    </row>
    <row r="1215" spans="2:7" ht="15" hidden="1" customHeight="1">
      <c r="B1215" s="8">
        <v>90000</v>
      </c>
      <c r="C1215" t="s">
        <v>700</v>
      </c>
      <c r="D1215" t="s">
        <v>52</v>
      </c>
      <c r="E1215" t="s">
        <v>15</v>
      </c>
      <c r="F1215" t="s">
        <v>18</v>
      </c>
      <c r="G1215">
        <v>20</v>
      </c>
    </row>
    <row r="1216" spans="2:7" ht="15" hidden="1" customHeight="1">
      <c r="B1216" s="8">
        <v>65000</v>
      </c>
      <c r="C1216" t="s">
        <v>704</v>
      </c>
      <c r="D1216" t="s">
        <v>20</v>
      </c>
      <c r="E1216" t="s">
        <v>15</v>
      </c>
      <c r="F1216" t="s">
        <v>18</v>
      </c>
      <c r="G1216">
        <v>17</v>
      </c>
    </row>
    <row r="1217" spans="2:7" ht="15" hidden="1" customHeight="1">
      <c r="B1217" s="8">
        <v>70000</v>
      </c>
      <c r="C1217" t="s">
        <v>705</v>
      </c>
      <c r="D1217" t="s">
        <v>20</v>
      </c>
      <c r="E1217" t="s">
        <v>15</v>
      </c>
      <c r="F1217" t="s">
        <v>18</v>
      </c>
      <c r="G1217">
        <v>18</v>
      </c>
    </row>
    <row r="1218" spans="2:7" ht="15" hidden="1" customHeight="1">
      <c r="B1218" s="8">
        <v>160000</v>
      </c>
      <c r="C1218" t="s">
        <v>706</v>
      </c>
      <c r="D1218" t="s">
        <v>20</v>
      </c>
      <c r="E1218" t="s">
        <v>15</v>
      </c>
      <c r="F1218" t="s">
        <v>9</v>
      </c>
      <c r="G1218">
        <v>5</v>
      </c>
    </row>
    <row r="1219" spans="2:7" ht="15" hidden="1" customHeight="1">
      <c r="B1219" s="8">
        <v>30000</v>
      </c>
      <c r="C1219" t="s">
        <v>710</v>
      </c>
      <c r="D1219" t="s">
        <v>20</v>
      </c>
      <c r="E1219" t="s">
        <v>15</v>
      </c>
      <c r="F1219" t="s">
        <v>18</v>
      </c>
      <c r="G1219">
        <v>8</v>
      </c>
    </row>
    <row r="1220" spans="2:7" ht="15" hidden="1" customHeight="1">
      <c r="B1220" s="8">
        <v>61000</v>
      </c>
      <c r="C1220" t="s">
        <v>713</v>
      </c>
      <c r="D1220" t="s">
        <v>52</v>
      </c>
      <c r="E1220" t="s">
        <v>15</v>
      </c>
      <c r="F1220" t="s">
        <v>9</v>
      </c>
      <c r="G1220">
        <v>5</v>
      </c>
    </row>
    <row r="1221" spans="2:7" ht="15" hidden="1" customHeight="1">
      <c r="B1221" s="8">
        <v>80000</v>
      </c>
      <c r="C1221" t="s">
        <v>719</v>
      </c>
      <c r="D1221" t="s">
        <v>488</v>
      </c>
      <c r="E1221" t="s">
        <v>15</v>
      </c>
      <c r="F1221" t="s">
        <v>9</v>
      </c>
      <c r="G1221">
        <v>15</v>
      </c>
    </row>
    <row r="1222" spans="2:7" ht="15" hidden="1" customHeight="1">
      <c r="B1222" s="8">
        <v>50000</v>
      </c>
      <c r="C1222" t="s">
        <v>724</v>
      </c>
      <c r="D1222" t="s">
        <v>52</v>
      </c>
      <c r="E1222" t="s">
        <v>15</v>
      </c>
      <c r="F1222" t="s">
        <v>9</v>
      </c>
      <c r="G1222">
        <v>20</v>
      </c>
    </row>
    <row r="1223" spans="2:7" ht="15" hidden="1" customHeight="1">
      <c r="B1223" s="8">
        <v>95000</v>
      </c>
      <c r="C1223" t="s">
        <v>564</v>
      </c>
      <c r="D1223" t="s">
        <v>52</v>
      </c>
      <c r="E1223" t="s">
        <v>15</v>
      </c>
      <c r="F1223" t="s">
        <v>25</v>
      </c>
      <c r="G1223">
        <v>10</v>
      </c>
    </row>
    <row r="1224" spans="2:7" ht="15" hidden="1" customHeight="1">
      <c r="B1224" s="8">
        <v>39000</v>
      </c>
      <c r="C1224" t="s">
        <v>729</v>
      </c>
      <c r="D1224" t="s">
        <v>20</v>
      </c>
      <c r="E1224" t="s">
        <v>15</v>
      </c>
      <c r="F1224" t="s">
        <v>13</v>
      </c>
      <c r="G1224">
        <v>3</v>
      </c>
    </row>
    <row r="1225" spans="2:7" ht="15" hidden="1" customHeight="1">
      <c r="B1225" s="8">
        <v>60000</v>
      </c>
      <c r="C1225" t="s">
        <v>42</v>
      </c>
      <c r="D1225" t="s">
        <v>20</v>
      </c>
      <c r="E1225" t="s">
        <v>15</v>
      </c>
      <c r="F1225" t="s">
        <v>9</v>
      </c>
      <c r="G1225">
        <v>12</v>
      </c>
    </row>
    <row r="1226" spans="2:7" ht="15" hidden="1" customHeight="1">
      <c r="B1226" s="8">
        <v>125000</v>
      </c>
      <c r="C1226" t="s">
        <v>20</v>
      </c>
      <c r="D1226" t="s">
        <v>20</v>
      </c>
      <c r="E1226" t="s">
        <v>15</v>
      </c>
      <c r="F1226" t="s">
        <v>18</v>
      </c>
      <c r="G1226">
        <v>20</v>
      </c>
    </row>
    <row r="1227" spans="2:7" ht="15" hidden="1" customHeight="1">
      <c r="B1227" s="8">
        <v>80000</v>
      </c>
      <c r="C1227" t="s">
        <v>735</v>
      </c>
      <c r="D1227" t="s">
        <v>52</v>
      </c>
      <c r="E1227" t="s">
        <v>15</v>
      </c>
      <c r="F1227" t="s">
        <v>9</v>
      </c>
      <c r="G1227">
        <v>8</v>
      </c>
    </row>
    <row r="1228" spans="2:7" ht="15" hidden="1" customHeight="1">
      <c r="B1228" s="8">
        <v>53000</v>
      </c>
      <c r="C1228" t="s">
        <v>14</v>
      </c>
      <c r="D1228" t="s">
        <v>20</v>
      </c>
      <c r="E1228" t="s">
        <v>15</v>
      </c>
      <c r="F1228" t="s">
        <v>9</v>
      </c>
      <c r="G1228">
        <v>30</v>
      </c>
    </row>
    <row r="1229" spans="2:7" ht="15" hidden="1" customHeight="1">
      <c r="B1229" s="8">
        <v>105000</v>
      </c>
      <c r="C1229" t="s">
        <v>76</v>
      </c>
      <c r="D1229" t="s">
        <v>356</v>
      </c>
      <c r="E1229" t="s">
        <v>15</v>
      </c>
      <c r="F1229" t="s">
        <v>18</v>
      </c>
      <c r="G1229">
        <v>15</v>
      </c>
    </row>
    <row r="1230" spans="2:7" ht="15" hidden="1" customHeight="1">
      <c r="B1230" s="8">
        <v>52000</v>
      </c>
      <c r="C1230" t="s">
        <v>782</v>
      </c>
      <c r="D1230" t="s">
        <v>67</v>
      </c>
      <c r="E1230" t="s">
        <v>15</v>
      </c>
      <c r="F1230" t="s">
        <v>9</v>
      </c>
      <c r="G1230">
        <v>18</v>
      </c>
    </row>
    <row r="1231" spans="2:7" ht="15" hidden="1" customHeight="1">
      <c r="B1231" s="8">
        <v>35000</v>
      </c>
      <c r="C1231" t="s">
        <v>660</v>
      </c>
      <c r="D1231" t="s">
        <v>67</v>
      </c>
      <c r="E1231" t="s">
        <v>15</v>
      </c>
      <c r="F1231" t="s">
        <v>9</v>
      </c>
      <c r="G1231">
        <v>10</v>
      </c>
    </row>
    <row r="1232" spans="2:7" ht="15" hidden="1" customHeight="1">
      <c r="B1232" s="8">
        <v>62000</v>
      </c>
      <c r="C1232" t="s">
        <v>878</v>
      </c>
      <c r="D1232" t="s">
        <v>20</v>
      </c>
      <c r="E1232" t="s">
        <v>15</v>
      </c>
      <c r="F1232" t="s">
        <v>18</v>
      </c>
      <c r="G1232">
        <v>20</v>
      </c>
    </row>
    <row r="1233" spans="2:7" ht="15" hidden="1" customHeight="1">
      <c r="B1233" s="8">
        <v>30232</v>
      </c>
      <c r="C1233" t="s">
        <v>882</v>
      </c>
      <c r="D1233" t="s">
        <v>310</v>
      </c>
      <c r="E1233" t="s">
        <v>15</v>
      </c>
      <c r="F1233" t="s">
        <v>18</v>
      </c>
      <c r="G1233">
        <v>5</v>
      </c>
    </row>
    <row r="1234" spans="2:7" ht="15" hidden="1" customHeight="1">
      <c r="B1234" s="8">
        <v>41000</v>
      </c>
      <c r="C1234" t="s">
        <v>207</v>
      </c>
      <c r="D1234" t="s">
        <v>20</v>
      </c>
      <c r="E1234" t="s">
        <v>15</v>
      </c>
      <c r="F1234" t="s">
        <v>13</v>
      </c>
      <c r="G1234">
        <v>4</v>
      </c>
    </row>
    <row r="1235" spans="2:7" ht="15" hidden="1" customHeight="1">
      <c r="B1235" s="8">
        <v>65000</v>
      </c>
      <c r="C1235" t="s">
        <v>910</v>
      </c>
      <c r="D1235" t="s">
        <v>20</v>
      </c>
      <c r="E1235" t="s">
        <v>15</v>
      </c>
      <c r="F1235" t="s">
        <v>18</v>
      </c>
      <c r="G1235">
        <v>10</v>
      </c>
    </row>
    <row r="1236" spans="2:7" ht="15" hidden="1" customHeight="1">
      <c r="B1236" s="8">
        <v>48500</v>
      </c>
      <c r="C1236" t="s">
        <v>924</v>
      </c>
      <c r="D1236" t="s">
        <v>52</v>
      </c>
      <c r="E1236" t="s">
        <v>15</v>
      </c>
      <c r="F1236" t="s">
        <v>18</v>
      </c>
      <c r="G1236">
        <v>10</v>
      </c>
    </row>
    <row r="1237" spans="2:7" ht="15" hidden="1" customHeight="1">
      <c r="B1237" s="8">
        <v>33900</v>
      </c>
      <c r="C1237" t="s">
        <v>263</v>
      </c>
      <c r="D1237" t="s">
        <v>20</v>
      </c>
      <c r="E1237" t="s">
        <v>15</v>
      </c>
      <c r="F1237" t="s">
        <v>18</v>
      </c>
      <c r="G1237">
        <v>10</v>
      </c>
    </row>
    <row r="1238" spans="2:7" ht="15" hidden="1" customHeight="1">
      <c r="B1238" s="8">
        <v>85000</v>
      </c>
      <c r="C1238" t="s">
        <v>927</v>
      </c>
      <c r="D1238" t="s">
        <v>4001</v>
      </c>
      <c r="E1238" t="s">
        <v>15</v>
      </c>
      <c r="F1238" t="s">
        <v>9</v>
      </c>
      <c r="G1238">
        <v>15</v>
      </c>
    </row>
    <row r="1239" spans="2:7" ht="15" hidden="1" customHeight="1">
      <c r="B1239" s="8">
        <v>48000</v>
      </c>
      <c r="C1239" t="s">
        <v>930</v>
      </c>
      <c r="D1239" t="s">
        <v>52</v>
      </c>
      <c r="E1239" t="s">
        <v>15</v>
      </c>
      <c r="F1239" t="s">
        <v>18</v>
      </c>
      <c r="G1239">
        <v>16</v>
      </c>
    </row>
    <row r="1240" spans="2:7" ht="15" hidden="1" customHeight="1">
      <c r="B1240" s="8">
        <v>95000</v>
      </c>
      <c r="C1240" t="s">
        <v>207</v>
      </c>
      <c r="D1240" t="s">
        <v>20</v>
      </c>
      <c r="E1240" t="s">
        <v>15</v>
      </c>
      <c r="F1240" t="s">
        <v>18</v>
      </c>
      <c r="G1240">
        <v>13</v>
      </c>
    </row>
    <row r="1241" spans="2:7" ht="15" hidden="1" customHeight="1">
      <c r="B1241" s="8">
        <v>75000</v>
      </c>
      <c r="C1241" t="s">
        <v>947</v>
      </c>
      <c r="D1241" t="s">
        <v>20</v>
      </c>
      <c r="E1241" t="s">
        <v>15</v>
      </c>
      <c r="F1241" t="s">
        <v>18</v>
      </c>
      <c r="G1241">
        <v>27</v>
      </c>
    </row>
    <row r="1242" spans="2:7" ht="15" hidden="1" customHeight="1">
      <c r="B1242" s="8">
        <v>100000</v>
      </c>
      <c r="C1242" t="s">
        <v>456</v>
      </c>
      <c r="D1242" t="s">
        <v>4001</v>
      </c>
      <c r="E1242" t="s">
        <v>15</v>
      </c>
      <c r="F1242" t="s">
        <v>9</v>
      </c>
      <c r="G1242">
        <v>10</v>
      </c>
    </row>
    <row r="1243" spans="2:7" ht="15" hidden="1" customHeight="1">
      <c r="B1243" s="8">
        <v>40000</v>
      </c>
      <c r="C1243" t="s">
        <v>956</v>
      </c>
      <c r="D1243" t="s">
        <v>52</v>
      </c>
      <c r="E1243" t="s">
        <v>15</v>
      </c>
      <c r="F1243" t="s">
        <v>18</v>
      </c>
      <c r="G1243">
        <v>20</v>
      </c>
    </row>
    <row r="1244" spans="2:7" ht="15" hidden="1" customHeight="1">
      <c r="B1244" s="8">
        <v>85000</v>
      </c>
      <c r="C1244" t="s">
        <v>969</v>
      </c>
      <c r="D1244" t="s">
        <v>310</v>
      </c>
      <c r="E1244" t="s">
        <v>15</v>
      </c>
      <c r="F1244" t="s">
        <v>13</v>
      </c>
      <c r="G1244">
        <v>1</v>
      </c>
    </row>
    <row r="1245" spans="2:7" ht="15" hidden="1" customHeight="1">
      <c r="B1245" s="8">
        <v>92500</v>
      </c>
      <c r="C1245" t="s">
        <v>984</v>
      </c>
      <c r="D1245" t="s">
        <v>20</v>
      </c>
      <c r="E1245" t="s">
        <v>15</v>
      </c>
      <c r="F1245" t="s">
        <v>18</v>
      </c>
      <c r="G1245">
        <v>15</v>
      </c>
    </row>
    <row r="1246" spans="2:7" ht="15" hidden="1" customHeight="1">
      <c r="B1246" s="8">
        <v>32000</v>
      </c>
      <c r="C1246" t="s">
        <v>986</v>
      </c>
      <c r="D1246" t="s">
        <v>52</v>
      </c>
      <c r="E1246" t="s">
        <v>15</v>
      </c>
      <c r="F1246" t="s">
        <v>9</v>
      </c>
      <c r="G1246">
        <v>1</v>
      </c>
    </row>
    <row r="1247" spans="2:7" ht="15" hidden="1" customHeight="1">
      <c r="B1247" s="8">
        <v>55000</v>
      </c>
      <c r="C1247" t="s">
        <v>20</v>
      </c>
      <c r="D1247" t="s">
        <v>20</v>
      </c>
      <c r="E1247" t="s">
        <v>15</v>
      </c>
      <c r="F1247" t="s">
        <v>9</v>
      </c>
      <c r="G1247">
        <v>10</v>
      </c>
    </row>
    <row r="1248" spans="2:7" ht="15" hidden="1" customHeight="1">
      <c r="B1248" s="8">
        <v>40000</v>
      </c>
      <c r="C1248" t="s">
        <v>987</v>
      </c>
      <c r="D1248" t="s">
        <v>20</v>
      </c>
      <c r="E1248" t="s">
        <v>15</v>
      </c>
      <c r="F1248" t="s">
        <v>13</v>
      </c>
      <c r="G1248">
        <v>4</v>
      </c>
    </row>
    <row r="1249" spans="2:7" ht="15" hidden="1" customHeight="1">
      <c r="B1249" s="8">
        <v>43600</v>
      </c>
      <c r="C1249" t="s">
        <v>153</v>
      </c>
      <c r="D1249" t="s">
        <v>20</v>
      </c>
      <c r="E1249" t="s">
        <v>15</v>
      </c>
      <c r="F1249" t="s">
        <v>9</v>
      </c>
      <c r="G1249">
        <v>5</v>
      </c>
    </row>
    <row r="1250" spans="2:7" ht="15" hidden="1" customHeight="1">
      <c r="B1250" s="8">
        <v>65000</v>
      </c>
      <c r="C1250" t="s">
        <v>994</v>
      </c>
      <c r="D1250" t="s">
        <v>20</v>
      </c>
      <c r="E1250" t="s">
        <v>15</v>
      </c>
      <c r="F1250" t="s">
        <v>25</v>
      </c>
      <c r="G1250">
        <v>8</v>
      </c>
    </row>
    <row r="1251" spans="2:7" ht="15" hidden="1" customHeight="1">
      <c r="B1251" s="8">
        <v>40000</v>
      </c>
      <c r="C1251" t="s">
        <v>995</v>
      </c>
      <c r="D1251" t="s">
        <v>20</v>
      </c>
      <c r="E1251" t="s">
        <v>15</v>
      </c>
      <c r="F1251" t="s">
        <v>13</v>
      </c>
      <c r="G1251">
        <v>2</v>
      </c>
    </row>
    <row r="1252" spans="2:7" ht="15" hidden="1" customHeight="1">
      <c r="B1252" s="8">
        <v>50000</v>
      </c>
      <c r="C1252" t="s">
        <v>998</v>
      </c>
      <c r="D1252" t="s">
        <v>4001</v>
      </c>
      <c r="E1252" t="s">
        <v>15</v>
      </c>
      <c r="F1252" t="s">
        <v>13</v>
      </c>
      <c r="G1252">
        <v>15</v>
      </c>
    </row>
    <row r="1253" spans="2:7" ht="15" hidden="1" customHeight="1">
      <c r="B1253" s="8">
        <v>135000</v>
      </c>
      <c r="C1253" t="s">
        <v>999</v>
      </c>
      <c r="D1253" t="s">
        <v>4001</v>
      </c>
      <c r="E1253" t="s">
        <v>15</v>
      </c>
      <c r="F1253" t="s">
        <v>9</v>
      </c>
      <c r="G1253">
        <v>25</v>
      </c>
    </row>
    <row r="1254" spans="2:7" ht="15" hidden="1" customHeight="1">
      <c r="B1254" s="8">
        <v>115000</v>
      </c>
      <c r="C1254" t="s">
        <v>1003</v>
      </c>
      <c r="D1254" t="s">
        <v>20</v>
      </c>
      <c r="E1254" t="s">
        <v>15</v>
      </c>
      <c r="F1254" t="s">
        <v>9</v>
      </c>
      <c r="G1254">
        <v>10</v>
      </c>
    </row>
    <row r="1255" spans="2:7" ht="15" hidden="1" customHeight="1">
      <c r="B1255" s="8">
        <v>70000</v>
      </c>
      <c r="C1255" t="s">
        <v>14</v>
      </c>
      <c r="D1255" t="s">
        <v>20</v>
      </c>
      <c r="E1255" t="s">
        <v>15</v>
      </c>
      <c r="F1255" t="s">
        <v>13</v>
      </c>
      <c r="G1255">
        <v>15</v>
      </c>
    </row>
    <row r="1256" spans="2:7" ht="15" hidden="1" customHeight="1">
      <c r="B1256" s="8">
        <v>60000</v>
      </c>
      <c r="C1256" t="s">
        <v>1004</v>
      </c>
      <c r="D1256" t="s">
        <v>20</v>
      </c>
      <c r="E1256" t="s">
        <v>15</v>
      </c>
      <c r="F1256" t="s">
        <v>18</v>
      </c>
      <c r="G1256">
        <v>8</v>
      </c>
    </row>
    <row r="1257" spans="2:7" ht="15" hidden="1" customHeight="1">
      <c r="B1257" s="8">
        <v>87456</v>
      </c>
      <c r="C1257" t="s">
        <v>1005</v>
      </c>
      <c r="D1257" t="s">
        <v>52</v>
      </c>
      <c r="E1257" t="s">
        <v>15</v>
      </c>
      <c r="F1257" t="s">
        <v>18</v>
      </c>
      <c r="G1257">
        <v>12</v>
      </c>
    </row>
    <row r="1258" spans="2:7" ht="15" hidden="1" customHeight="1">
      <c r="B1258" s="8">
        <v>43000</v>
      </c>
      <c r="C1258" t="s">
        <v>14</v>
      </c>
      <c r="D1258" t="s">
        <v>20</v>
      </c>
      <c r="E1258" t="s">
        <v>15</v>
      </c>
      <c r="F1258" t="s">
        <v>9</v>
      </c>
      <c r="G1258">
        <v>1</v>
      </c>
    </row>
    <row r="1259" spans="2:7" ht="15" hidden="1" customHeight="1">
      <c r="B1259" s="8">
        <v>75010</v>
      </c>
      <c r="C1259" t="s">
        <v>459</v>
      </c>
      <c r="D1259" t="s">
        <v>20</v>
      </c>
      <c r="E1259" t="s">
        <v>15</v>
      </c>
      <c r="F1259" t="s">
        <v>18</v>
      </c>
      <c r="G1259">
        <v>6</v>
      </c>
    </row>
    <row r="1260" spans="2:7" ht="15" hidden="1" customHeight="1">
      <c r="B1260" s="8">
        <v>150000</v>
      </c>
      <c r="C1260" t="s">
        <v>488</v>
      </c>
      <c r="D1260" t="s">
        <v>488</v>
      </c>
      <c r="E1260" t="s">
        <v>15</v>
      </c>
      <c r="F1260" t="s">
        <v>9</v>
      </c>
      <c r="G1260">
        <v>25</v>
      </c>
    </row>
    <row r="1261" spans="2:7" ht="15" hidden="1" customHeight="1">
      <c r="B1261" s="8">
        <v>105000</v>
      </c>
      <c r="C1261" t="s">
        <v>42</v>
      </c>
      <c r="D1261" t="s">
        <v>20</v>
      </c>
      <c r="E1261" t="s">
        <v>15</v>
      </c>
      <c r="F1261" t="s">
        <v>9</v>
      </c>
      <c r="G1261">
        <v>20</v>
      </c>
    </row>
    <row r="1262" spans="2:7" ht="15" hidden="1" customHeight="1">
      <c r="B1262" s="8">
        <v>70000</v>
      </c>
      <c r="C1262" t="s">
        <v>1081</v>
      </c>
      <c r="D1262" t="s">
        <v>52</v>
      </c>
      <c r="E1262" t="s">
        <v>15</v>
      </c>
      <c r="F1262" t="s">
        <v>9</v>
      </c>
      <c r="G1262">
        <v>4</v>
      </c>
    </row>
    <row r="1263" spans="2:7" ht="15" hidden="1" customHeight="1">
      <c r="B1263" s="8">
        <v>57000</v>
      </c>
      <c r="C1263" t="s">
        <v>1088</v>
      </c>
      <c r="D1263" t="s">
        <v>279</v>
      </c>
      <c r="E1263" t="s">
        <v>15</v>
      </c>
      <c r="F1263" t="s">
        <v>18</v>
      </c>
      <c r="G1263">
        <v>4</v>
      </c>
    </row>
    <row r="1264" spans="2:7" ht="15" hidden="1" customHeight="1">
      <c r="B1264" s="8">
        <v>135000</v>
      </c>
      <c r="C1264" t="s">
        <v>1089</v>
      </c>
      <c r="D1264" t="s">
        <v>52</v>
      </c>
      <c r="E1264" t="s">
        <v>15</v>
      </c>
      <c r="F1264" t="s">
        <v>13</v>
      </c>
      <c r="G1264">
        <v>15</v>
      </c>
    </row>
    <row r="1265" spans="2:7" ht="15" hidden="1" customHeight="1">
      <c r="B1265" s="8">
        <v>60000</v>
      </c>
      <c r="C1265" t="s">
        <v>1106</v>
      </c>
      <c r="D1265" t="s">
        <v>52</v>
      </c>
      <c r="E1265" t="s">
        <v>15</v>
      </c>
      <c r="F1265" t="s">
        <v>18</v>
      </c>
      <c r="G1265">
        <v>3</v>
      </c>
    </row>
    <row r="1266" spans="2:7" ht="15" hidden="1" customHeight="1">
      <c r="B1266" s="8">
        <v>260000</v>
      </c>
      <c r="C1266" t="s">
        <v>29</v>
      </c>
      <c r="D1266" t="s">
        <v>4001</v>
      </c>
      <c r="E1266" t="s">
        <v>15</v>
      </c>
      <c r="F1266" t="s">
        <v>18</v>
      </c>
      <c r="G1266">
        <v>10</v>
      </c>
    </row>
    <row r="1267" spans="2:7" ht="15" hidden="1" customHeight="1">
      <c r="B1267" s="8">
        <v>125000</v>
      </c>
      <c r="C1267" t="s">
        <v>1121</v>
      </c>
      <c r="D1267" t="s">
        <v>4001</v>
      </c>
      <c r="E1267" t="s">
        <v>15</v>
      </c>
      <c r="F1267" t="s">
        <v>9</v>
      </c>
      <c r="G1267">
        <v>10</v>
      </c>
    </row>
    <row r="1268" spans="2:7" ht="15" hidden="1" customHeight="1">
      <c r="B1268" s="8">
        <v>45000</v>
      </c>
      <c r="C1268" t="s">
        <v>1139</v>
      </c>
      <c r="D1268" t="s">
        <v>310</v>
      </c>
      <c r="E1268" t="s">
        <v>15</v>
      </c>
      <c r="F1268" t="s">
        <v>13</v>
      </c>
      <c r="G1268">
        <v>3</v>
      </c>
    </row>
    <row r="1269" spans="2:7" ht="15" hidden="1" customHeight="1">
      <c r="B1269" s="8">
        <v>65000</v>
      </c>
      <c r="C1269" t="s">
        <v>488</v>
      </c>
      <c r="D1269" t="s">
        <v>488</v>
      </c>
      <c r="E1269" t="s">
        <v>15</v>
      </c>
      <c r="F1269" t="s">
        <v>9</v>
      </c>
      <c r="G1269">
        <v>9</v>
      </c>
    </row>
    <row r="1270" spans="2:7" ht="15" hidden="1" customHeight="1">
      <c r="B1270" s="8">
        <v>90000</v>
      </c>
      <c r="C1270" t="s">
        <v>1273</v>
      </c>
      <c r="D1270" t="s">
        <v>52</v>
      </c>
      <c r="E1270" t="s">
        <v>15</v>
      </c>
      <c r="F1270" t="s">
        <v>9</v>
      </c>
      <c r="G1270">
        <v>5</v>
      </c>
    </row>
    <row r="1271" spans="2:7" ht="15" hidden="1" customHeight="1">
      <c r="B1271" s="8">
        <v>60000</v>
      </c>
      <c r="C1271" t="s">
        <v>1278</v>
      </c>
      <c r="D1271" t="s">
        <v>20</v>
      </c>
      <c r="E1271" t="s">
        <v>15</v>
      </c>
      <c r="F1271" t="s">
        <v>18</v>
      </c>
      <c r="G1271">
        <v>4</v>
      </c>
    </row>
    <row r="1272" spans="2:7" ht="15" hidden="1" customHeight="1">
      <c r="B1272" s="8">
        <v>35000</v>
      </c>
      <c r="C1272" t="s">
        <v>1288</v>
      </c>
      <c r="D1272" t="s">
        <v>20</v>
      </c>
      <c r="E1272" t="s">
        <v>15</v>
      </c>
      <c r="F1272" t="s">
        <v>13</v>
      </c>
      <c r="G1272">
        <v>20</v>
      </c>
    </row>
    <row r="1273" spans="2:7" ht="15" hidden="1" customHeight="1">
      <c r="B1273" s="8">
        <v>69000</v>
      </c>
      <c r="C1273" t="s">
        <v>1297</v>
      </c>
      <c r="D1273" t="s">
        <v>20</v>
      </c>
      <c r="E1273" t="s">
        <v>15</v>
      </c>
      <c r="F1273" t="s">
        <v>18</v>
      </c>
      <c r="G1273">
        <v>20</v>
      </c>
    </row>
    <row r="1274" spans="2:7" ht="15" hidden="1" customHeight="1">
      <c r="B1274" s="8">
        <v>75000</v>
      </c>
      <c r="C1274" t="s">
        <v>488</v>
      </c>
      <c r="D1274" t="s">
        <v>488</v>
      </c>
      <c r="E1274" t="s">
        <v>15</v>
      </c>
      <c r="F1274" t="s">
        <v>18</v>
      </c>
      <c r="G1274">
        <v>20</v>
      </c>
    </row>
    <row r="1275" spans="2:7" ht="15" hidden="1" customHeight="1">
      <c r="B1275" s="8">
        <v>59000</v>
      </c>
      <c r="C1275" t="s">
        <v>394</v>
      </c>
      <c r="D1275" t="s">
        <v>20</v>
      </c>
      <c r="E1275" t="s">
        <v>15</v>
      </c>
      <c r="F1275" t="s">
        <v>9</v>
      </c>
      <c r="G1275">
        <v>14</v>
      </c>
    </row>
    <row r="1276" spans="2:7" ht="15" hidden="1" customHeight="1">
      <c r="B1276" s="8">
        <v>27840</v>
      </c>
      <c r="C1276" t="s">
        <v>1325</v>
      </c>
      <c r="D1276" t="s">
        <v>20</v>
      </c>
      <c r="E1276" t="s">
        <v>15</v>
      </c>
      <c r="F1276" t="s">
        <v>18</v>
      </c>
      <c r="G1276">
        <v>1</v>
      </c>
    </row>
    <row r="1277" spans="2:7" ht="15" hidden="1" customHeight="1">
      <c r="B1277" s="8">
        <v>75000</v>
      </c>
      <c r="C1277" t="s">
        <v>14</v>
      </c>
      <c r="D1277" t="s">
        <v>20</v>
      </c>
      <c r="E1277" t="s">
        <v>15</v>
      </c>
      <c r="F1277" t="s">
        <v>9</v>
      </c>
      <c r="G1277">
        <v>12</v>
      </c>
    </row>
    <row r="1278" spans="2:7" ht="15" hidden="1" customHeight="1">
      <c r="B1278" s="8">
        <v>60000</v>
      </c>
      <c r="C1278" t="s">
        <v>1335</v>
      </c>
      <c r="D1278" t="s">
        <v>52</v>
      </c>
      <c r="E1278" t="s">
        <v>15</v>
      </c>
      <c r="F1278" t="s">
        <v>18</v>
      </c>
      <c r="G1278">
        <v>10</v>
      </c>
    </row>
    <row r="1279" spans="2:7" ht="15" hidden="1" customHeight="1">
      <c r="B1279" s="8">
        <v>56000</v>
      </c>
      <c r="C1279" t="s">
        <v>20</v>
      </c>
      <c r="D1279" t="s">
        <v>20</v>
      </c>
      <c r="E1279" t="s">
        <v>15</v>
      </c>
      <c r="F1279" t="s">
        <v>25</v>
      </c>
      <c r="G1279">
        <v>2</v>
      </c>
    </row>
    <row r="1280" spans="2:7" ht="15" hidden="1" customHeight="1">
      <c r="B1280" s="8">
        <v>88000</v>
      </c>
      <c r="C1280" t="s">
        <v>1347</v>
      </c>
      <c r="D1280" t="s">
        <v>52</v>
      </c>
      <c r="E1280" t="s">
        <v>15</v>
      </c>
      <c r="F1280" t="s">
        <v>9</v>
      </c>
      <c r="G1280">
        <v>2</v>
      </c>
    </row>
    <row r="1281" spans="2:7" ht="15" hidden="1" customHeight="1">
      <c r="B1281" s="8">
        <v>80000</v>
      </c>
      <c r="C1281" t="s">
        <v>1348</v>
      </c>
      <c r="D1281" t="s">
        <v>20</v>
      </c>
      <c r="E1281" t="s">
        <v>15</v>
      </c>
      <c r="F1281" t="s">
        <v>9</v>
      </c>
      <c r="G1281">
        <v>6</v>
      </c>
    </row>
    <row r="1282" spans="2:7" ht="15" hidden="1" customHeight="1">
      <c r="B1282" s="8">
        <v>61000</v>
      </c>
      <c r="C1282" t="s">
        <v>14</v>
      </c>
      <c r="D1282" t="s">
        <v>20</v>
      </c>
      <c r="E1282" t="s">
        <v>15</v>
      </c>
      <c r="F1282" t="s">
        <v>9</v>
      </c>
      <c r="G1282">
        <v>1.5</v>
      </c>
    </row>
    <row r="1283" spans="2:7" ht="15" hidden="1" customHeight="1">
      <c r="B1283" s="8">
        <v>60000</v>
      </c>
      <c r="C1283" t="s">
        <v>1360</v>
      </c>
      <c r="D1283" t="s">
        <v>279</v>
      </c>
      <c r="E1283" t="s">
        <v>15</v>
      </c>
      <c r="F1283" t="s">
        <v>25</v>
      </c>
      <c r="G1283">
        <v>6</v>
      </c>
    </row>
    <row r="1284" spans="2:7" ht="15" hidden="1" customHeight="1">
      <c r="B1284" s="8">
        <v>60000</v>
      </c>
      <c r="C1284" t="s">
        <v>1364</v>
      </c>
      <c r="D1284" t="s">
        <v>52</v>
      </c>
      <c r="E1284" t="s">
        <v>15</v>
      </c>
      <c r="F1284" t="s">
        <v>9</v>
      </c>
      <c r="G1284">
        <v>12</v>
      </c>
    </row>
    <row r="1285" spans="2:7" ht="15" hidden="1" customHeight="1">
      <c r="B1285" s="8">
        <v>74000</v>
      </c>
      <c r="C1285" t="s">
        <v>1367</v>
      </c>
      <c r="D1285" t="s">
        <v>67</v>
      </c>
      <c r="E1285" t="s">
        <v>15</v>
      </c>
      <c r="F1285" t="s">
        <v>9</v>
      </c>
      <c r="G1285">
        <v>10</v>
      </c>
    </row>
    <row r="1286" spans="2:7" ht="15" hidden="1" customHeight="1">
      <c r="B1286" s="8">
        <v>95856</v>
      </c>
      <c r="C1286" t="s">
        <v>20</v>
      </c>
      <c r="D1286" t="s">
        <v>20</v>
      </c>
      <c r="E1286" t="s">
        <v>15</v>
      </c>
      <c r="F1286" t="s">
        <v>18</v>
      </c>
      <c r="G1286">
        <v>13</v>
      </c>
    </row>
    <row r="1287" spans="2:7" ht="15" hidden="1" customHeight="1">
      <c r="B1287" s="8">
        <v>40000</v>
      </c>
      <c r="C1287" t="s">
        <v>1369</v>
      </c>
      <c r="D1287" t="s">
        <v>310</v>
      </c>
      <c r="E1287" t="s">
        <v>15</v>
      </c>
      <c r="F1287" t="s">
        <v>18</v>
      </c>
      <c r="G1287">
        <v>15</v>
      </c>
    </row>
    <row r="1288" spans="2:7" ht="15" hidden="1" customHeight="1">
      <c r="B1288" s="8">
        <v>90000</v>
      </c>
      <c r="C1288" t="s">
        <v>72</v>
      </c>
      <c r="D1288" t="s">
        <v>20</v>
      </c>
      <c r="E1288" t="s">
        <v>15</v>
      </c>
      <c r="F1288" t="s">
        <v>9</v>
      </c>
      <c r="G1288">
        <v>30</v>
      </c>
    </row>
    <row r="1289" spans="2:7" ht="15" hidden="1" customHeight="1">
      <c r="B1289" s="8">
        <v>100000</v>
      </c>
      <c r="C1289" t="s">
        <v>642</v>
      </c>
      <c r="D1289" t="s">
        <v>52</v>
      </c>
      <c r="E1289" t="s">
        <v>15</v>
      </c>
      <c r="F1289" t="s">
        <v>9</v>
      </c>
      <c r="G1289">
        <v>11</v>
      </c>
    </row>
    <row r="1290" spans="2:7" ht="15" hidden="1" customHeight="1">
      <c r="B1290" s="8">
        <v>56000</v>
      </c>
      <c r="C1290" t="s">
        <v>310</v>
      </c>
      <c r="D1290" t="s">
        <v>310</v>
      </c>
      <c r="E1290" t="s">
        <v>15</v>
      </c>
      <c r="F1290" t="s">
        <v>9</v>
      </c>
      <c r="G1290">
        <v>1</v>
      </c>
    </row>
    <row r="1291" spans="2:7" ht="15" hidden="1" customHeight="1">
      <c r="B1291" s="8">
        <v>85000</v>
      </c>
      <c r="C1291" t="s">
        <v>1399</v>
      </c>
      <c r="D1291" t="s">
        <v>20</v>
      </c>
      <c r="E1291" t="s">
        <v>15</v>
      </c>
      <c r="F1291" t="s">
        <v>9</v>
      </c>
      <c r="G1291">
        <v>5</v>
      </c>
    </row>
    <row r="1292" spans="2:7" ht="15" hidden="1" customHeight="1">
      <c r="B1292" s="8">
        <v>55000</v>
      </c>
      <c r="C1292" t="s">
        <v>1241</v>
      </c>
      <c r="D1292" t="s">
        <v>20</v>
      </c>
      <c r="E1292" t="s">
        <v>15</v>
      </c>
      <c r="F1292" t="s">
        <v>25</v>
      </c>
      <c r="G1292">
        <v>7</v>
      </c>
    </row>
    <row r="1293" spans="2:7" ht="15" hidden="1" customHeight="1">
      <c r="B1293" s="8">
        <v>50846</v>
      </c>
      <c r="C1293" t="s">
        <v>1404</v>
      </c>
      <c r="D1293" t="s">
        <v>20</v>
      </c>
      <c r="E1293" t="s">
        <v>15</v>
      </c>
      <c r="F1293" t="s">
        <v>9</v>
      </c>
      <c r="G1293">
        <v>25</v>
      </c>
    </row>
    <row r="1294" spans="2:7" ht="15" hidden="1" customHeight="1">
      <c r="B1294" s="8">
        <v>63000</v>
      </c>
      <c r="C1294" t="s">
        <v>257</v>
      </c>
      <c r="D1294" t="s">
        <v>310</v>
      </c>
      <c r="E1294" t="s">
        <v>15</v>
      </c>
      <c r="F1294" t="s">
        <v>13</v>
      </c>
      <c r="G1294">
        <v>16</v>
      </c>
    </row>
    <row r="1295" spans="2:7" ht="15" hidden="1" customHeight="1">
      <c r="B1295" s="8">
        <v>70000</v>
      </c>
      <c r="C1295" t="s">
        <v>1408</v>
      </c>
      <c r="D1295" t="s">
        <v>20</v>
      </c>
      <c r="E1295" t="s">
        <v>15</v>
      </c>
      <c r="F1295" t="s">
        <v>25</v>
      </c>
      <c r="G1295">
        <v>6</v>
      </c>
    </row>
    <row r="1296" spans="2:7" ht="15" hidden="1" customHeight="1">
      <c r="B1296" s="8">
        <v>40000</v>
      </c>
      <c r="C1296" t="s">
        <v>1416</v>
      </c>
      <c r="D1296" t="s">
        <v>52</v>
      </c>
      <c r="E1296" t="s">
        <v>15</v>
      </c>
      <c r="F1296" t="s">
        <v>18</v>
      </c>
      <c r="G1296">
        <v>18</v>
      </c>
    </row>
    <row r="1297" spans="2:7" ht="15" hidden="1" customHeight="1">
      <c r="B1297" s="8">
        <v>107000</v>
      </c>
      <c r="C1297" t="s">
        <v>1417</v>
      </c>
      <c r="D1297" t="s">
        <v>310</v>
      </c>
      <c r="E1297" t="s">
        <v>15</v>
      </c>
      <c r="F1297" t="s">
        <v>9</v>
      </c>
      <c r="G1297">
        <v>12</v>
      </c>
    </row>
    <row r="1298" spans="2:7" ht="15" hidden="1" customHeight="1">
      <c r="B1298" s="8">
        <v>82000</v>
      </c>
      <c r="C1298" t="s">
        <v>1418</v>
      </c>
      <c r="D1298" t="s">
        <v>52</v>
      </c>
      <c r="E1298" t="s">
        <v>15</v>
      </c>
      <c r="F1298" t="s">
        <v>9</v>
      </c>
      <c r="G1298">
        <v>10</v>
      </c>
    </row>
    <row r="1299" spans="2:7" ht="15" hidden="1" customHeight="1">
      <c r="B1299" s="8">
        <v>69000</v>
      </c>
      <c r="C1299" t="s">
        <v>1422</v>
      </c>
      <c r="D1299" t="s">
        <v>488</v>
      </c>
      <c r="E1299" t="s">
        <v>15</v>
      </c>
      <c r="F1299" t="s">
        <v>9</v>
      </c>
      <c r="G1299">
        <v>20</v>
      </c>
    </row>
    <row r="1300" spans="2:7" ht="15" hidden="1" customHeight="1">
      <c r="B1300" s="8">
        <v>70000</v>
      </c>
      <c r="C1300" t="s">
        <v>201</v>
      </c>
      <c r="D1300" t="s">
        <v>52</v>
      </c>
      <c r="E1300" t="s">
        <v>15</v>
      </c>
      <c r="F1300" t="s">
        <v>9</v>
      </c>
      <c r="G1300">
        <v>8</v>
      </c>
    </row>
    <row r="1301" spans="2:7" ht="15" hidden="1" customHeight="1">
      <c r="B1301" s="8">
        <v>45000</v>
      </c>
      <c r="C1301" t="s">
        <v>1425</v>
      </c>
      <c r="D1301" t="s">
        <v>20</v>
      </c>
      <c r="E1301" t="s">
        <v>15</v>
      </c>
      <c r="F1301" t="s">
        <v>9</v>
      </c>
      <c r="G1301">
        <v>7</v>
      </c>
    </row>
    <row r="1302" spans="2:7" ht="15" hidden="1" customHeight="1">
      <c r="B1302" s="8">
        <v>50000</v>
      </c>
      <c r="C1302" t="s">
        <v>153</v>
      </c>
      <c r="D1302" t="s">
        <v>20</v>
      </c>
      <c r="E1302" t="s">
        <v>15</v>
      </c>
      <c r="F1302" t="s">
        <v>9</v>
      </c>
      <c r="G1302">
        <v>3</v>
      </c>
    </row>
    <row r="1303" spans="2:7" ht="15" hidden="1" customHeight="1">
      <c r="B1303" s="8">
        <v>192000</v>
      </c>
      <c r="C1303" t="s">
        <v>1438</v>
      </c>
      <c r="D1303" t="s">
        <v>4001</v>
      </c>
      <c r="E1303" t="s">
        <v>15</v>
      </c>
      <c r="F1303" t="s">
        <v>13</v>
      </c>
      <c r="G1303">
        <v>27</v>
      </c>
    </row>
    <row r="1304" spans="2:7" ht="15" hidden="1" customHeight="1">
      <c r="B1304" s="8">
        <v>54000</v>
      </c>
      <c r="C1304" t="s">
        <v>1439</v>
      </c>
      <c r="D1304" t="s">
        <v>20</v>
      </c>
      <c r="E1304" t="s">
        <v>15</v>
      </c>
      <c r="F1304" t="s">
        <v>13</v>
      </c>
      <c r="G1304">
        <v>6</v>
      </c>
    </row>
    <row r="1305" spans="2:7" ht="15" hidden="1" customHeight="1">
      <c r="B1305" s="8">
        <v>140000</v>
      </c>
      <c r="C1305" t="s">
        <v>89</v>
      </c>
      <c r="D1305" t="s">
        <v>310</v>
      </c>
      <c r="E1305" t="s">
        <v>15</v>
      </c>
      <c r="F1305" t="s">
        <v>9</v>
      </c>
      <c r="G1305">
        <v>12</v>
      </c>
    </row>
    <row r="1306" spans="2:7" ht="15" hidden="1" customHeight="1">
      <c r="B1306" s="8">
        <v>80000</v>
      </c>
      <c r="C1306" t="s">
        <v>52</v>
      </c>
      <c r="D1306" t="s">
        <v>52</v>
      </c>
      <c r="E1306" t="s">
        <v>15</v>
      </c>
      <c r="F1306" t="s">
        <v>25</v>
      </c>
      <c r="G1306">
        <v>6</v>
      </c>
    </row>
    <row r="1307" spans="2:7" ht="15" hidden="1" customHeight="1">
      <c r="B1307" s="8">
        <v>49500</v>
      </c>
      <c r="C1307" t="s">
        <v>118</v>
      </c>
      <c r="D1307" t="s">
        <v>20</v>
      </c>
      <c r="E1307" t="s">
        <v>15</v>
      </c>
      <c r="F1307" t="s">
        <v>9</v>
      </c>
      <c r="G1307">
        <v>4.5</v>
      </c>
    </row>
    <row r="1308" spans="2:7" ht="15" hidden="1" customHeight="1">
      <c r="B1308" s="8">
        <v>80000</v>
      </c>
      <c r="C1308" t="s">
        <v>1252</v>
      </c>
      <c r="D1308" t="s">
        <v>20</v>
      </c>
      <c r="E1308" t="s">
        <v>15</v>
      </c>
      <c r="F1308" t="s">
        <v>25</v>
      </c>
      <c r="G1308">
        <v>14</v>
      </c>
    </row>
    <row r="1309" spans="2:7" ht="15" hidden="1" customHeight="1">
      <c r="B1309" s="8">
        <v>125000</v>
      </c>
      <c r="C1309" t="s">
        <v>1516</v>
      </c>
      <c r="D1309" t="s">
        <v>52</v>
      </c>
      <c r="E1309" t="s">
        <v>15</v>
      </c>
      <c r="F1309" t="s">
        <v>9</v>
      </c>
      <c r="G1309">
        <v>2</v>
      </c>
    </row>
    <row r="1310" spans="2:7" ht="15" hidden="1" customHeight="1">
      <c r="B1310" s="8">
        <v>105000</v>
      </c>
      <c r="C1310" t="s">
        <v>1518</v>
      </c>
      <c r="D1310" t="s">
        <v>4001</v>
      </c>
      <c r="E1310" t="s">
        <v>15</v>
      </c>
      <c r="F1310" t="s">
        <v>25</v>
      </c>
      <c r="G1310">
        <v>15</v>
      </c>
    </row>
    <row r="1311" spans="2:7" ht="15" hidden="1" customHeight="1">
      <c r="B1311" s="8">
        <v>75000</v>
      </c>
      <c r="C1311" t="s">
        <v>14</v>
      </c>
      <c r="D1311" t="s">
        <v>20</v>
      </c>
      <c r="E1311" t="s">
        <v>15</v>
      </c>
      <c r="F1311" t="s">
        <v>9</v>
      </c>
      <c r="G1311">
        <v>7</v>
      </c>
    </row>
    <row r="1312" spans="2:7" ht="15" hidden="1" customHeight="1">
      <c r="B1312" s="8">
        <v>110000</v>
      </c>
      <c r="C1312" t="s">
        <v>1522</v>
      </c>
      <c r="D1312" t="s">
        <v>20</v>
      </c>
      <c r="E1312" t="s">
        <v>15</v>
      </c>
      <c r="F1312" t="s">
        <v>25</v>
      </c>
      <c r="G1312">
        <v>10</v>
      </c>
    </row>
    <row r="1313" spans="2:7" ht="15" hidden="1" customHeight="1">
      <c r="B1313" s="8">
        <v>125000</v>
      </c>
      <c r="C1313" t="s">
        <v>642</v>
      </c>
      <c r="D1313" t="s">
        <v>52</v>
      </c>
      <c r="E1313" t="s">
        <v>15</v>
      </c>
      <c r="F1313" t="s">
        <v>9</v>
      </c>
      <c r="G1313">
        <v>25</v>
      </c>
    </row>
    <row r="1314" spans="2:7" ht="15" hidden="1" customHeight="1">
      <c r="B1314" s="8">
        <v>60000</v>
      </c>
      <c r="C1314" t="s">
        <v>1527</v>
      </c>
      <c r="D1314" t="s">
        <v>20</v>
      </c>
      <c r="E1314" t="s">
        <v>15</v>
      </c>
      <c r="F1314" t="s">
        <v>13</v>
      </c>
      <c r="G1314">
        <v>12</v>
      </c>
    </row>
    <row r="1315" spans="2:7" ht="15" hidden="1" customHeight="1">
      <c r="B1315" s="8">
        <v>57500</v>
      </c>
      <c r="C1315" t="s">
        <v>1533</v>
      </c>
      <c r="D1315" t="s">
        <v>52</v>
      </c>
      <c r="E1315" t="s">
        <v>15</v>
      </c>
      <c r="F1315" t="s">
        <v>9</v>
      </c>
      <c r="G1315">
        <v>30</v>
      </c>
    </row>
    <row r="1316" spans="2:7" ht="15" hidden="1" customHeight="1">
      <c r="B1316" s="8">
        <v>80000</v>
      </c>
      <c r="C1316" t="s">
        <v>1535</v>
      </c>
      <c r="D1316" t="s">
        <v>52</v>
      </c>
      <c r="E1316" t="s">
        <v>15</v>
      </c>
      <c r="F1316" t="s">
        <v>9</v>
      </c>
      <c r="G1316">
        <v>10</v>
      </c>
    </row>
    <row r="1317" spans="2:7" ht="15" hidden="1" customHeight="1">
      <c r="B1317" s="8">
        <v>33000</v>
      </c>
      <c r="C1317" t="s">
        <v>1536</v>
      </c>
      <c r="D1317" t="s">
        <v>488</v>
      </c>
      <c r="E1317" t="s">
        <v>15</v>
      </c>
      <c r="F1317" t="s">
        <v>9</v>
      </c>
      <c r="G1317">
        <v>3</v>
      </c>
    </row>
    <row r="1318" spans="2:7" ht="15" hidden="1" customHeight="1">
      <c r="B1318" s="8">
        <v>100000</v>
      </c>
      <c r="C1318" t="s">
        <v>424</v>
      </c>
      <c r="D1318" t="s">
        <v>20</v>
      </c>
      <c r="E1318" t="s">
        <v>15</v>
      </c>
      <c r="F1318" t="s">
        <v>9</v>
      </c>
      <c r="G1318">
        <v>1</v>
      </c>
    </row>
    <row r="1319" spans="2:7" ht="15" hidden="1" customHeight="1">
      <c r="B1319" s="8">
        <v>60000</v>
      </c>
      <c r="C1319" t="s">
        <v>204</v>
      </c>
      <c r="D1319" t="s">
        <v>52</v>
      </c>
      <c r="E1319" t="s">
        <v>15</v>
      </c>
      <c r="F1319" t="s">
        <v>18</v>
      </c>
      <c r="G1319">
        <v>20</v>
      </c>
    </row>
    <row r="1320" spans="2:7" ht="15" hidden="1" customHeight="1">
      <c r="B1320" s="8">
        <v>95000</v>
      </c>
      <c r="C1320" t="s">
        <v>653</v>
      </c>
      <c r="D1320" t="s">
        <v>20</v>
      </c>
      <c r="E1320" t="s">
        <v>15</v>
      </c>
      <c r="F1320" t="s">
        <v>18</v>
      </c>
      <c r="G1320">
        <v>7</v>
      </c>
    </row>
    <row r="1321" spans="2:7" ht="15" hidden="1" customHeight="1">
      <c r="B1321" s="8">
        <v>24000</v>
      </c>
      <c r="C1321" t="s">
        <v>1539</v>
      </c>
      <c r="D1321" t="s">
        <v>20</v>
      </c>
      <c r="E1321" t="s">
        <v>15</v>
      </c>
      <c r="F1321" t="s">
        <v>25</v>
      </c>
      <c r="G1321">
        <v>33</v>
      </c>
    </row>
    <row r="1322" spans="2:7" ht="15" hidden="1" customHeight="1">
      <c r="B1322" s="8">
        <v>50000</v>
      </c>
      <c r="C1322" t="s">
        <v>1540</v>
      </c>
      <c r="D1322" t="s">
        <v>279</v>
      </c>
      <c r="E1322" t="s">
        <v>15</v>
      </c>
      <c r="F1322" t="s">
        <v>9</v>
      </c>
      <c r="G1322">
        <v>0.5</v>
      </c>
    </row>
    <row r="1323" spans="2:7" ht="15" hidden="1" customHeight="1">
      <c r="B1323" s="8">
        <v>103000</v>
      </c>
      <c r="C1323" t="s">
        <v>488</v>
      </c>
      <c r="D1323" t="s">
        <v>488</v>
      </c>
      <c r="E1323" t="s">
        <v>15</v>
      </c>
      <c r="F1323" t="s">
        <v>9</v>
      </c>
      <c r="G1323">
        <v>22</v>
      </c>
    </row>
    <row r="1324" spans="2:7" ht="15" hidden="1" customHeight="1">
      <c r="B1324" s="8">
        <v>36000</v>
      </c>
      <c r="C1324" t="s">
        <v>1144</v>
      </c>
      <c r="D1324" t="s">
        <v>67</v>
      </c>
      <c r="E1324" t="s">
        <v>15</v>
      </c>
      <c r="F1324" t="s">
        <v>13</v>
      </c>
      <c r="G1324">
        <v>8</v>
      </c>
    </row>
    <row r="1325" spans="2:7" ht="15" hidden="1" customHeight="1">
      <c r="B1325" s="8">
        <v>85000</v>
      </c>
      <c r="C1325" t="s">
        <v>72</v>
      </c>
      <c r="D1325" t="s">
        <v>20</v>
      </c>
      <c r="E1325" t="s">
        <v>15</v>
      </c>
      <c r="F1325" t="s">
        <v>9</v>
      </c>
      <c r="G1325">
        <v>17</v>
      </c>
    </row>
    <row r="1326" spans="2:7" ht="15" hidden="1" customHeight="1">
      <c r="B1326" s="8">
        <v>85000</v>
      </c>
      <c r="C1326" t="s">
        <v>1544</v>
      </c>
      <c r="D1326" t="s">
        <v>279</v>
      </c>
      <c r="E1326" t="s">
        <v>15</v>
      </c>
      <c r="F1326" t="s">
        <v>18</v>
      </c>
      <c r="G1326">
        <v>25</v>
      </c>
    </row>
    <row r="1327" spans="2:7" ht="15" hidden="1" customHeight="1">
      <c r="B1327" s="8">
        <v>120000</v>
      </c>
      <c r="C1327" t="s">
        <v>642</v>
      </c>
      <c r="D1327" t="s">
        <v>52</v>
      </c>
      <c r="E1327" t="s">
        <v>15</v>
      </c>
      <c r="F1327" t="s">
        <v>18</v>
      </c>
      <c r="G1327">
        <v>5</v>
      </c>
    </row>
    <row r="1328" spans="2:7" ht="15" hidden="1" customHeight="1">
      <c r="B1328" s="8">
        <v>69960</v>
      </c>
      <c r="C1328" t="s">
        <v>1545</v>
      </c>
      <c r="D1328" t="s">
        <v>279</v>
      </c>
      <c r="E1328" t="s">
        <v>15</v>
      </c>
      <c r="F1328" t="s">
        <v>18</v>
      </c>
      <c r="G1328">
        <v>22</v>
      </c>
    </row>
    <row r="1329" spans="2:7" ht="15" hidden="1" customHeight="1">
      <c r="B1329" s="8">
        <v>97000</v>
      </c>
      <c r="C1329" t="s">
        <v>1547</v>
      </c>
      <c r="D1329" t="s">
        <v>52</v>
      </c>
      <c r="E1329" t="s">
        <v>15</v>
      </c>
      <c r="F1329" t="s">
        <v>9</v>
      </c>
      <c r="G1329">
        <v>14</v>
      </c>
    </row>
    <row r="1330" spans="2:7" ht="15" hidden="1" customHeight="1">
      <c r="B1330" s="8">
        <v>62000</v>
      </c>
      <c r="C1330" t="s">
        <v>1551</v>
      </c>
      <c r="D1330" t="s">
        <v>67</v>
      </c>
      <c r="E1330" t="s">
        <v>15</v>
      </c>
      <c r="F1330" t="s">
        <v>13</v>
      </c>
      <c r="G1330">
        <v>25</v>
      </c>
    </row>
    <row r="1331" spans="2:7" ht="15" hidden="1" customHeight="1">
      <c r="B1331" s="8">
        <v>44000</v>
      </c>
      <c r="C1331" t="s">
        <v>1552</v>
      </c>
      <c r="D1331" t="s">
        <v>279</v>
      </c>
      <c r="E1331" t="s">
        <v>15</v>
      </c>
      <c r="F1331" t="s">
        <v>9</v>
      </c>
      <c r="G1331">
        <v>15</v>
      </c>
    </row>
    <row r="1332" spans="2:7" ht="15" hidden="1" customHeight="1">
      <c r="B1332" s="8">
        <v>150000</v>
      </c>
      <c r="C1332" t="s">
        <v>1553</v>
      </c>
      <c r="D1332" t="s">
        <v>52</v>
      </c>
      <c r="E1332" t="s">
        <v>15</v>
      </c>
      <c r="F1332" t="s">
        <v>18</v>
      </c>
      <c r="G1332">
        <v>30</v>
      </c>
    </row>
    <row r="1333" spans="2:7" ht="15" hidden="1" customHeight="1">
      <c r="B1333" s="8">
        <v>73500</v>
      </c>
      <c r="C1333" t="s">
        <v>1555</v>
      </c>
      <c r="D1333" t="s">
        <v>20</v>
      </c>
      <c r="E1333" t="s">
        <v>15</v>
      </c>
      <c r="F1333" t="s">
        <v>13</v>
      </c>
      <c r="G1333">
        <v>6</v>
      </c>
    </row>
    <row r="1334" spans="2:7" ht="15" hidden="1" customHeight="1">
      <c r="B1334" s="8">
        <v>77500</v>
      </c>
      <c r="C1334" t="s">
        <v>266</v>
      </c>
      <c r="D1334" t="s">
        <v>20</v>
      </c>
      <c r="E1334" t="s">
        <v>15</v>
      </c>
      <c r="F1334" t="s">
        <v>9</v>
      </c>
      <c r="G1334">
        <v>7</v>
      </c>
    </row>
    <row r="1335" spans="2:7" ht="15" hidden="1" customHeight="1">
      <c r="B1335" s="8">
        <v>60800</v>
      </c>
      <c r="C1335" t="s">
        <v>1556</v>
      </c>
      <c r="D1335" t="s">
        <v>20</v>
      </c>
      <c r="E1335" t="s">
        <v>15</v>
      </c>
      <c r="F1335" t="s">
        <v>13</v>
      </c>
      <c r="G1335">
        <v>10</v>
      </c>
    </row>
    <row r="1336" spans="2:7" ht="15" hidden="1" customHeight="1">
      <c r="B1336" s="8">
        <v>136000</v>
      </c>
      <c r="C1336" t="s">
        <v>1557</v>
      </c>
      <c r="D1336" t="s">
        <v>52</v>
      </c>
      <c r="E1336" t="s">
        <v>15</v>
      </c>
      <c r="F1336" t="s">
        <v>9</v>
      </c>
      <c r="G1336">
        <v>10</v>
      </c>
    </row>
    <row r="1337" spans="2:7" ht="15" hidden="1" customHeight="1">
      <c r="B1337" s="8">
        <v>95000</v>
      </c>
      <c r="C1337" t="s">
        <v>1559</v>
      </c>
      <c r="D1337" t="s">
        <v>279</v>
      </c>
      <c r="E1337" t="s">
        <v>15</v>
      </c>
      <c r="F1337" t="s">
        <v>9</v>
      </c>
      <c r="G1337">
        <v>14</v>
      </c>
    </row>
    <row r="1338" spans="2:7" ht="15" hidden="1" customHeight="1">
      <c r="B1338" s="8">
        <v>130000</v>
      </c>
      <c r="C1338" t="s">
        <v>52</v>
      </c>
      <c r="D1338" t="s">
        <v>52</v>
      </c>
      <c r="E1338" t="s">
        <v>15</v>
      </c>
      <c r="F1338" t="s">
        <v>25</v>
      </c>
      <c r="G1338">
        <v>25</v>
      </c>
    </row>
    <row r="1339" spans="2:7" ht="15" hidden="1" customHeight="1">
      <c r="B1339" s="8">
        <v>65000</v>
      </c>
      <c r="C1339" t="s">
        <v>1560</v>
      </c>
      <c r="D1339" t="s">
        <v>20</v>
      </c>
      <c r="E1339" t="s">
        <v>15</v>
      </c>
      <c r="F1339" t="s">
        <v>18</v>
      </c>
      <c r="G1339">
        <v>10</v>
      </c>
    </row>
    <row r="1340" spans="2:7" ht="15" hidden="1" customHeight="1">
      <c r="B1340" s="8">
        <v>80000</v>
      </c>
      <c r="C1340" t="s">
        <v>1561</v>
      </c>
      <c r="D1340" t="s">
        <v>356</v>
      </c>
      <c r="E1340" t="s">
        <v>15</v>
      </c>
      <c r="F1340" t="s">
        <v>18</v>
      </c>
      <c r="G1340">
        <v>8</v>
      </c>
    </row>
    <row r="1341" spans="2:7" ht="15" hidden="1" customHeight="1">
      <c r="B1341" s="8">
        <v>37000</v>
      </c>
      <c r="C1341" t="s">
        <v>1563</v>
      </c>
      <c r="D1341" t="s">
        <v>3999</v>
      </c>
      <c r="E1341" t="s">
        <v>15</v>
      </c>
      <c r="F1341" t="s">
        <v>18</v>
      </c>
      <c r="G1341">
        <v>30</v>
      </c>
    </row>
    <row r="1342" spans="2:7" ht="15" hidden="1" customHeight="1">
      <c r="B1342" s="8">
        <v>40000</v>
      </c>
      <c r="C1342" t="s">
        <v>1564</v>
      </c>
      <c r="D1342" t="s">
        <v>52</v>
      </c>
      <c r="E1342" t="s">
        <v>15</v>
      </c>
      <c r="F1342" t="s">
        <v>25</v>
      </c>
      <c r="G1342">
        <v>8</v>
      </c>
    </row>
    <row r="1343" spans="2:7" ht="15" hidden="1" customHeight="1">
      <c r="B1343" s="8">
        <v>49000</v>
      </c>
      <c r="C1343" t="s">
        <v>200</v>
      </c>
      <c r="D1343" t="s">
        <v>20</v>
      </c>
      <c r="E1343" t="s">
        <v>15</v>
      </c>
      <c r="F1343" t="s">
        <v>9</v>
      </c>
      <c r="G1343">
        <v>10</v>
      </c>
    </row>
    <row r="1344" spans="2:7" ht="15" hidden="1" customHeight="1">
      <c r="B1344" s="8">
        <v>65000</v>
      </c>
      <c r="C1344" t="s">
        <v>153</v>
      </c>
      <c r="D1344" t="s">
        <v>20</v>
      </c>
      <c r="E1344" t="s">
        <v>15</v>
      </c>
      <c r="F1344" t="s">
        <v>13</v>
      </c>
      <c r="G1344">
        <v>14</v>
      </c>
    </row>
    <row r="1345" spans="2:7" ht="15" hidden="1" customHeight="1">
      <c r="B1345" s="8">
        <v>55000</v>
      </c>
      <c r="C1345" t="s">
        <v>1565</v>
      </c>
      <c r="D1345" t="s">
        <v>20</v>
      </c>
      <c r="E1345" t="s">
        <v>15</v>
      </c>
      <c r="F1345" t="s">
        <v>13</v>
      </c>
      <c r="G1345">
        <v>1</v>
      </c>
    </row>
    <row r="1346" spans="2:7" ht="15" hidden="1" customHeight="1">
      <c r="B1346" s="8">
        <v>40000</v>
      </c>
      <c r="C1346" t="s">
        <v>1566</v>
      </c>
      <c r="D1346" t="s">
        <v>52</v>
      </c>
      <c r="E1346" t="s">
        <v>15</v>
      </c>
      <c r="F1346" t="s">
        <v>9</v>
      </c>
      <c r="G1346">
        <v>1</v>
      </c>
    </row>
    <row r="1347" spans="2:7" ht="15" hidden="1" customHeight="1">
      <c r="B1347" s="8">
        <v>60000</v>
      </c>
      <c r="C1347" t="s">
        <v>42</v>
      </c>
      <c r="D1347" t="s">
        <v>20</v>
      </c>
      <c r="E1347" t="s">
        <v>15</v>
      </c>
      <c r="F1347" t="s">
        <v>9</v>
      </c>
      <c r="G1347">
        <v>15</v>
      </c>
    </row>
    <row r="1348" spans="2:7" ht="15" hidden="1" customHeight="1">
      <c r="B1348" s="8">
        <v>150000</v>
      </c>
      <c r="C1348" t="s">
        <v>72</v>
      </c>
      <c r="D1348" t="s">
        <v>20</v>
      </c>
      <c r="E1348" t="s">
        <v>15</v>
      </c>
      <c r="F1348" t="s">
        <v>18</v>
      </c>
      <c r="G1348">
        <v>30</v>
      </c>
    </row>
    <row r="1349" spans="2:7" ht="15" hidden="1" customHeight="1">
      <c r="B1349" s="8">
        <v>88000</v>
      </c>
      <c r="C1349" t="s">
        <v>1569</v>
      </c>
      <c r="D1349" t="s">
        <v>52</v>
      </c>
      <c r="E1349" t="s">
        <v>15</v>
      </c>
      <c r="F1349" t="s">
        <v>9</v>
      </c>
      <c r="G1349">
        <v>21</v>
      </c>
    </row>
    <row r="1350" spans="2:7" ht="15" hidden="1" customHeight="1">
      <c r="B1350" s="8">
        <v>64500</v>
      </c>
      <c r="C1350" t="s">
        <v>1570</v>
      </c>
      <c r="D1350" t="s">
        <v>20</v>
      </c>
      <c r="E1350" t="s">
        <v>15</v>
      </c>
      <c r="F1350" t="s">
        <v>9</v>
      </c>
      <c r="G1350">
        <v>13</v>
      </c>
    </row>
    <row r="1351" spans="2:7" ht="15" hidden="1" customHeight="1">
      <c r="B1351" s="8">
        <v>50000</v>
      </c>
      <c r="C1351" t="s">
        <v>1573</v>
      </c>
      <c r="D1351" t="s">
        <v>310</v>
      </c>
      <c r="E1351" t="s">
        <v>15</v>
      </c>
      <c r="F1351" t="s">
        <v>9</v>
      </c>
      <c r="G1351">
        <v>15</v>
      </c>
    </row>
    <row r="1352" spans="2:7" ht="15" hidden="1" customHeight="1">
      <c r="B1352" s="8">
        <v>120000</v>
      </c>
      <c r="C1352" t="s">
        <v>642</v>
      </c>
      <c r="D1352" t="s">
        <v>52</v>
      </c>
      <c r="E1352" t="s">
        <v>15</v>
      </c>
      <c r="F1352" t="s">
        <v>18</v>
      </c>
      <c r="G1352">
        <v>10</v>
      </c>
    </row>
    <row r="1353" spans="2:7" ht="15" hidden="1" customHeight="1">
      <c r="B1353" s="8">
        <v>107000</v>
      </c>
      <c r="C1353" t="s">
        <v>1574</v>
      </c>
      <c r="D1353" t="s">
        <v>52</v>
      </c>
      <c r="E1353" t="s">
        <v>15</v>
      </c>
      <c r="F1353" t="s">
        <v>13</v>
      </c>
      <c r="G1353">
        <v>29</v>
      </c>
    </row>
    <row r="1354" spans="2:7" ht="15" hidden="1" customHeight="1">
      <c r="B1354" s="8">
        <v>40000</v>
      </c>
      <c r="C1354" t="s">
        <v>621</v>
      </c>
      <c r="D1354" t="s">
        <v>20</v>
      </c>
      <c r="E1354" t="s">
        <v>15</v>
      </c>
      <c r="F1354" t="s">
        <v>18</v>
      </c>
      <c r="G1354">
        <v>6</v>
      </c>
    </row>
    <row r="1355" spans="2:7" ht="15" hidden="1" customHeight="1">
      <c r="B1355" s="8">
        <v>81000</v>
      </c>
      <c r="C1355" t="s">
        <v>1575</v>
      </c>
      <c r="D1355" t="s">
        <v>52</v>
      </c>
      <c r="E1355" t="s">
        <v>15</v>
      </c>
      <c r="F1355" t="s">
        <v>25</v>
      </c>
      <c r="G1355">
        <v>12</v>
      </c>
    </row>
    <row r="1356" spans="2:7" ht="15" hidden="1" customHeight="1">
      <c r="B1356" s="8">
        <v>45000</v>
      </c>
      <c r="C1356" t="s">
        <v>1576</v>
      </c>
      <c r="D1356" t="s">
        <v>67</v>
      </c>
      <c r="E1356" t="s">
        <v>15</v>
      </c>
      <c r="F1356" t="s">
        <v>9</v>
      </c>
      <c r="G1356">
        <v>20</v>
      </c>
    </row>
    <row r="1357" spans="2:7" ht="15" hidden="1" customHeight="1">
      <c r="B1357" s="8">
        <v>49000</v>
      </c>
      <c r="C1357" t="s">
        <v>1577</v>
      </c>
      <c r="D1357" t="s">
        <v>67</v>
      </c>
      <c r="E1357" t="s">
        <v>15</v>
      </c>
      <c r="F1357" t="s">
        <v>9</v>
      </c>
      <c r="G1357">
        <v>5</v>
      </c>
    </row>
    <row r="1358" spans="2:7" ht="15" hidden="1" customHeight="1">
      <c r="B1358" s="8">
        <v>72000</v>
      </c>
      <c r="C1358" t="s">
        <v>52</v>
      </c>
      <c r="D1358" t="s">
        <v>52</v>
      </c>
      <c r="E1358" t="s">
        <v>15</v>
      </c>
      <c r="F1358" t="s">
        <v>25</v>
      </c>
      <c r="G1358">
        <v>20</v>
      </c>
    </row>
    <row r="1359" spans="2:7" ht="15" hidden="1" customHeight="1">
      <c r="B1359" s="8">
        <v>50000</v>
      </c>
      <c r="C1359" t="s">
        <v>1580</v>
      </c>
      <c r="D1359" t="s">
        <v>20</v>
      </c>
      <c r="E1359" t="s">
        <v>15</v>
      </c>
      <c r="F1359" t="s">
        <v>9</v>
      </c>
      <c r="G1359">
        <v>7</v>
      </c>
    </row>
    <row r="1360" spans="2:7" ht="15" hidden="1" customHeight="1">
      <c r="B1360" s="8">
        <v>57678</v>
      </c>
      <c r="C1360" t="s">
        <v>14</v>
      </c>
      <c r="D1360" t="s">
        <v>20</v>
      </c>
      <c r="E1360" t="s">
        <v>15</v>
      </c>
      <c r="F1360" t="s">
        <v>9</v>
      </c>
      <c r="G1360">
        <v>2</v>
      </c>
    </row>
    <row r="1361" spans="2:7" ht="15" hidden="1" customHeight="1">
      <c r="B1361" s="8">
        <v>80442</v>
      </c>
      <c r="C1361" t="s">
        <v>1581</v>
      </c>
      <c r="D1361" t="s">
        <v>20</v>
      </c>
      <c r="E1361" t="s">
        <v>15</v>
      </c>
      <c r="F1361" t="s">
        <v>9</v>
      </c>
      <c r="G1361">
        <v>16</v>
      </c>
    </row>
    <row r="1362" spans="2:7" ht="15" hidden="1" customHeight="1">
      <c r="B1362" s="8">
        <v>75000</v>
      </c>
      <c r="C1362" t="s">
        <v>1582</v>
      </c>
      <c r="D1362" t="s">
        <v>52</v>
      </c>
      <c r="E1362" t="s">
        <v>15</v>
      </c>
      <c r="F1362" t="s">
        <v>25</v>
      </c>
      <c r="G1362">
        <v>9</v>
      </c>
    </row>
    <row r="1363" spans="2:7" ht="15" hidden="1" customHeight="1">
      <c r="B1363" s="8">
        <v>61000</v>
      </c>
      <c r="C1363" t="s">
        <v>1583</v>
      </c>
      <c r="D1363" t="s">
        <v>20</v>
      </c>
      <c r="E1363" t="s">
        <v>15</v>
      </c>
      <c r="F1363" t="s">
        <v>9</v>
      </c>
      <c r="G1363">
        <v>12</v>
      </c>
    </row>
    <row r="1364" spans="2:7" ht="15" hidden="1" customHeight="1">
      <c r="B1364" s="8">
        <v>77000</v>
      </c>
      <c r="C1364" t="s">
        <v>1584</v>
      </c>
      <c r="D1364" t="s">
        <v>279</v>
      </c>
      <c r="E1364" t="s">
        <v>15</v>
      </c>
      <c r="F1364" t="s">
        <v>9</v>
      </c>
      <c r="G1364">
        <v>10</v>
      </c>
    </row>
    <row r="1365" spans="2:7" ht="15" hidden="1" customHeight="1">
      <c r="B1365" s="8">
        <v>92000</v>
      </c>
      <c r="C1365" t="s">
        <v>488</v>
      </c>
      <c r="D1365" t="s">
        <v>488</v>
      </c>
      <c r="E1365" t="s">
        <v>15</v>
      </c>
      <c r="F1365" t="s">
        <v>18</v>
      </c>
      <c r="G1365">
        <v>9</v>
      </c>
    </row>
    <row r="1366" spans="2:7" ht="15" hidden="1" customHeight="1">
      <c r="B1366" s="8">
        <v>72000</v>
      </c>
      <c r="C1366" t="s">
        <v>1586</v>
      </c>
      <c r="D1366" t="s">
        <v>20</v>
      </c>
      <c r="E1366" t="s">
        <v>15</v>
      </c>
      <c r="F1366" t="s">
        <v>13</v>
      </c>
      <c r="G1366">
        <v>10</v>
      </c>
    </row>
    <row r="1367" spans="2:7" ht="15" hidden="1" customHeight="1">
      <c r="B1367" s="8">
        <v>111000</v>
      </c>
      <c r="C1367" t="s">
        <v>1587</v>
      </c>
      <c r="D1367" t="s">
        <v>52</v>
      </c>
      <c r="E1367" t="s">
        <v>15</v>
      </c>
      <c r="F1367" t="s">
        <v>18</v>
      </c>
      <c r="G1367">
        <v>10</v>
      </c>
    </row>
    <row r="1368" spans="2:7" ht="15" hidden="1" customHeight="1">
      <c r="B1368" s="8">
        <v>80000</v>
      </c>
      <c r="C1368" t="s">
        <v>1588</v>
      </c>
      <c r="D1368" t="s">
        <v>20</v>
      </c>
      <c r="E1368" t="s">
        <v>15</v>
      </c>
      <c r="F1368" t="s">
        <v>9</v>
      </c>
      <c r="G1368">
        <v>20</v>
      </c>
    </row>
    <row r="1369" spans="2:7" ht="15" hidden="1" customHeight="1">
      <c r="B1369" s="8">
        <v>24000</v>
      </c>
      <c r="C1369" t="s">
        <v>1592</v>
      </c>
      <c r="D1369" t="s">
        <v>488</v>
      </c>
      <c r="E1369" t="s">
        <v>15</v>
      </c>
      <c r="F1369" t="s">
        <v>25</v>
      </c>
      <c r="G1369">
        <v>2</v>
      </c>
    </row>
    <row r="1370" spans="2:7" ht="15" hidden="1" customHeight="1">
      <c r="B1370" s="8">
        <v>61000</v>
      </c>
      <c r="C1370" t="s">
        <v>1593</v>
      </c>
      <c r="D1370" t="s">
        <v>52</v>
      </c>
      <c r="E1370" t="s">
        <v>15</v>
      </c>
      <c r="F1370" t="s">
        <v>18</v>
      </c>
      <c r="G1370">
        <v>25</v>
      </c>
    </row>
    <row r="1371" spans="2:7" ht="15" hidden="1" customHeight="1">
      <c r="B1371" s="8">
        <v>96230</v>
      </c>
      <c r="C1371" t="s">
        <v>1596</v>
      </c>
      <c r="D1371" t="s">
        <v>52</v>
      </c>
      <c r="E1371" t="s">
        <v>15</v>
      </c>
      <c r="F1371" t="s">
        <v>9</v>
      </c>
      <c r="G1371">
        <v>18</v>
      </c>
    </row>
    <row r="1372" spans="2:7" ht="15" hidden="1" customHeight="1">
      <c r="B1372" s="8">
        <v>75000</v>
      </c>
      <c r="C1372" t="s">
        <v>207</v>
      </c>
      <c r="D1372" t="s">
        <v>20</v>
      </c>
      <c r="E1372" t="s">
        <v>15</v>
      </c>
      <c r="F1372" t="s">
        <v>18</v>
      </c>
      <c r="G1372">
        <v>1.5</v>
      </c>
    </row>
    <row r="1373" spans="2:7" ht="15" hidden="1" customHeight="1">
      <c r="B1373" s="8">
        <v>102000</v>
      </c>
      <c r="C1373" t="s">
        <v>108</v>
      </c>
      <c r="D1373" t="s">
        <v>20</v>
      </c>
      <c r="E1373" t="s">
        <v>15</v>
      </c>
      <c r="F1373" t="s">
        <v>9</v>
      </c>
      <c r="G1373">
        <v>5</v>
      </c>
    </row>
    <row r="1374" spans="2:7" ht="15" hidden="1" customHeight="1">
      <c r="B1374" s="8">
        <v>67000</v>
      </c>
      <c r="C1374" t="s">
        <v>1599</v>
      </c>
      <c r="D1374" t="s">
        <v>52</v>
      </c>
      <c r="E1374" t="s">
        <v>15</v>
      </c>
      <c r="F1374" t="s">
        <v>18</v>
      </c>
      <c r="G1374">
        <v>20</v>
      </c>
    </row>
    <row r="1375" spans="2:7" ht="15" hidden="1" customHeight="1">
      <c r="B1375" s="8">
        <v>60000</v>
      </c>
      <c r="C1375" t="s">
        <v>1605</v>
      </c>
      <c r="D1375" t="s">
        <v>52</v>
      </c>
      <c r="E1375" t="s">
        <v>15</v>
      </c>
      <c r="F1375" t="s">
        <v>18</v>
      </c>
      <c r="G1375">
        <v>4</v>
      </c>
    </row>
    <row r="1376" spans="2:7" ht="15" hidden="1" customHeight="1">
      <c r="B1376" s="8">
        <v>42000</v>
      </c>
      <c r="C1376" t="s">
        <v>1634</v>
      </c>
      <c r="D1376" t="s">
        <v>20</v>
      </c>
      <c r="E1376" t="s">
        <v>15</v>
      </c>
      <c r="F1376" t="s">
        <v>13</v>
      </c>
      <c r="G1376">
        <v>2</v>
      </c>
    </row>
    <row r="1377" spans="2:7" ht="15" hidden="1" customHeight="1">
      <c r="B1377" s="8">
        <v>85000</v>
      </c>
      <c r="C1377" t="s">
        <v>1639</v>
      </c>
      <c r="D1377" t="s">
        <v>20</v>
      </c>
      <c r="E1377" t="s">
        <v>15</v>
      </c>
      <c r="F1377" t="s">
        <v>9</v>
      </c>
      <c r="G1377">
        <v>9</v>
      </c>
    </row>
    <row r="1378" spans="2:7" ht="15" hidden="1" customHeight="1">
      <c r="B1378" s="8">
        <v>109000</v>
      </c>
      <c r="C1378" t="s">
        <v>1640</v>
      </c>
      <c r="D1378" t="s">
        <v>52</v>
      </c>
      <c r="E1378" t="s">
        <v>15</v>
      </c>
      <c r="F1378" t="s">
        <v>9</v>
      </c>
      <c r="G1378">
        <v>15</v>
      </c>
    </row>
    <row r="1379" spans="2:7" ht="15" hidden="1" customHeight="1">
      <c r="B1379" s="8">
        <v>77000</v>
      </c>
      <c r="C1379" t="s">
        <v>1642</v>
      </c>
      <c r="D1379" t="s">
        <v>279</v>
      </c>
      <c r="E1379" t="s">
        <v>15</v>
      </c>
      <c r="F1379" t="s">
        <v>18</v>
      </c>
      <c r="G1379">
        <v>13</v>
      </c>
    </row>
    <row r="1380" spans="2:7" ht="15" hidden="1" customHeight="1">
      <c r="B1380" s="8">
        <v>64000</v>
      </c>
      <c r="C1380" t="s">
        <v>564</v>
      </c>
      <c r="D1380" t="s">
        <v>52</v>
      </c>
      <c r="E1380" t="s">
        <v>15</v>
      </c>
      <c r="F1380" t="s">
        <v>18</v>
      </c>
      <c r="G1380">
        <v>12</v>
      </c>
    </row>
    <row r="1381" spans="2:7" ht="15" hidden="1" customHeight="1">
      <c r="B1381" s="8">
        <v>76000</v>
      </c>
      <c r="C1381" t="s">
        <v>688</v>
      </c>
      <c r="D1381" t="s">
        <v>20</v>
      </c>
      <c r="E1381" t="s">
        <v>15</v>
      </c>
      <c r="F1381" t="s">
        <v>13</v>
      </c>
      <c r="G1381">
        <v>10</v>
      </c>
    </row>
    <row r="1382" spans="2:7" ht="15" hidden="1" customHeight="1">
      <c r="B1382" s="8">
        <v>45000</v>
      </c>
      <c r="C1382" t="s">
        <v>1144</v>
      </c>
      <c r="D1382" t="s">
        <v>67</v>
      </c>
      <c r="E1382" t="s">
        <v>15</v>
      </c>
      <c r="F1382" t="s">
        <v>18</v>
      </c>
      <c r="G1382">
        <v>10</v>
      </c>
    </row>
    <row r="1383" spans="2:7" ht="15" hidden="1" customHeight="1">
      <c r="B1383" s="8">
        <v>61000</v>
      </c>
      <c r="C1383" t="s">
        <v>14</v>
      </c>
      <c r="D1383" t="s">
        <v>20</v>
      </c>
      <c r="E1383" t="s">
        <v>15</v>
      </c>
      <c r="F1383" t="s">
        <v>9</v>
      </c>
      <c r="G1383">
        <v>5</v>
      </c>
    </row>
    <row r="1384" spans="2:7" ht="15" hidden="1" customHeight="1">
      <c r="B1384" s="8">
        <v>66000</v>
      </c>
      <c r="C1384" t="s">
        <v>1654</v>
      </c>
      <c r="D1384" t="s">
        <v>20</v>
      </c>
      <c r="E1384" t="s">
        <v>15</v>
      </c>
      <c r="F1384" t="s">
        <v>9</v>
      </c>
      <c r="G1384">
        <v>2</v>
      </c>
    </row>
    <row r="1385" spans="2:7" ht="15" hidden="1" customHeight="1">
      <c r="B1385" s="8">
        <v>55000</v>
      </c>
      <c r="C1385" t="s">
        <v>1656</v>
      </c>
      <c r="D1385" t="s">
        <v>52</v>
      </c>
      <c r="E1385" t="s">
        <v>15</v>
      </c>
      <c r="F1385" t="s">
        <v>18</v>
      </c>
      <c r="G1385">
        <v>14</v>
      </c>
    </row>
    <row r="1386" spans="2:7" ht="15" hidden="1" customHeight="1">
      <c r="B1386" s="8">
        <v>32000</v>
      </c>
      <c r="C1386" t="s">
        <v>1657</v>
      </c>
      <c r="D1386" t="s">
        <v>3999</v>
      </c>
      <c r="E1386" t="s">
        <v>15</v>
      </c>
      <c r="F1386" t="s">
        <v>9</v>
      </c>
      <c r="G1386">
        <v>10</v>
      </c>
    </row>
    <row r="1387" spans="2:7" ht="15" hidden="1" customHeight="1">
      <c r="B1387" s="8">
        <v>74300</v>
      </c>
      <c r="C1387" t="s">
        <v>1665</v>
      </c>
      <c r="D1387" t="s">
        <v>20</v>
      </c>
      <c r="E1387" t="s">
        <v>15</v>
      </c>
      <c r="F1387" t="s">
        <v>9</v>
      </c>
      <c r="G1387">
        <v>3</v>
      </c>
    </row>
    <row r="1388" spans="2:7" ht="15" hidden="1" customHeight="1">
      <c r="B1388" s="8">
        <v>95000</v>
      </c>
      <c r="C1388" t="s">
        <v>266</v>
      </c>
      <c r="D1388" t="s">
        <v>20</v>
      </c>
      <c r="E1388" t="s">
        <v>15</v>
      </c>
      <c r="F1388" t="s">
        <v>9</v>
      </c>
      <c r="G1388">
        <v>15</v>
      </c>
    </row>
    <row r="1389" spans="2:7" ht="15" hidden="1" customHeight="1">
      <c r="B1389" s="8">
        <v>64300</v>
      </c>
      <c r="C1389" t="s">
        <v>1668</v>
      </c>
      <c r="D1389" t="s">
        <v>310</v>
      </c>
      <c r="E1389" t="s">
        <v>15</v>
      </c>
      <c r="F1389" t="s">
        <v>9</v>
      </c>
      <c r="G1389">
        <v>15</v>
      </c>
    </row>
    <row r="1390" spans="2:7" ht="15" hidden="1" customHeight="1">
      <c r="B1390" s="8">
        <v>250000</v>
      </c>
      <c r="C1390" t="s">
        <v>83</v>
      </c>
      <c r="D1390" t="s">
        <v>356</v>
      </c>
      <c r="E1390" t="s">
        <v>15</v>
      </c>
      <c r="F1390" t="s">
        <v>13</v>
      </c>
      <c r="G1390">
        <v>20</v>
      </c>
    </row>
    <row r="1391" spans="2:7" ht="15" hidden="1" customHeight="1">
      <c r="B1391" s="8">
        <v>89000</v>
      </c>
      <c r="C1391" t="s">
        <v>642</v>
      </c>
      <c r="D1391" t="s">
        <v>52</v>
      </c>
      <c r="E1391" t="s">
        <v>15</v>
      </c>
      <c r="F1391" t="s">
        <v>18</v>
      </c>
      <c r="G1391">
        <v>10</v>
      </c>
    </row>
    <row r="1392" spans="2:7" ht="15" hidden="1" customHeight="1">
      <c r="B1392" s="8">
        <v>75000</v>
      </c>
      <c r="C1392" t="s">
        <v>14</v>
      </c>
      <c r="D1392" t="s">
        <v>20</v>
      </c>
      <c r="E1392" t="s">
        <v>15</v>
      </c>
      <c r="F1392" t="s">
        <v>13</v>
      </c>
      <c r="G1392">
        <v>1.5</v>
      </c>
    </row>
    <row r="1393" spans="2:7" ht="15" hidden="1" customHeight="1">
      <c r="B1393" s="8">
        <v>45000</v>
      </c>
      <c r="C1393" t="s">
        <v>1669</v>
      </c>
      <c r="D1393" t="s">
        <v>20</v>
      </c>
      <c r="E1393" t="s">
        <v>15</v>
      </c>
      <c r="F1393" t="s">
        <v>13</v>
      </c>
      <c r="G1393">
        <v>5</v>
      </c>
    </row>
    <row r="1394" spans="2:7" ht="15" hidden="1" customHeight="1">
      <c r="B1394" s="8">
        <v>127500</v>
      </c>
      <c r="C1394" t="s">
        <v>1670</v>
      </c>
      <c r="D1394" t="s">
        <v>4001</v>
      </c>
      <c r="E1394" t="s">
        <v>15</v>
      </c>
      <c r="F1394" t="s">
        <v>13</v>
      </c>
      <c r="G1394">
        <v>22</v>
      </c>
    </row>
    <row r="1395" spans="2:7" ht="15" hidden="1" customHeight="1">
      <c r="B1395" s="8">
        <v>170000</v>
      </c>
      <c r="C1395" t="s">
        <v>29</v>
      </c>
      <c r="D1395" t="s">
        <v>4001</v>
      </c>
      <c r="E1395" t="s">
        <v>15</v>
      </c>
      <c r="F1395" t="s">
        <v>18</v>
      </c>
      <c r="G1395">
        <v>18</v>
      </c>
    </row>
    <row r="1396" spans="2:7" ht="15" hidden="1" customHeight="1">
      <c r="B1396" s="8">
        <v>62000</v>
      </c>
      <c r="C1396" t="s">
        <v>1672</v>
      </c>
      <c r="D1396" t="s">
        <v>20</v>
      </c>
      <c r="E1396" t="s">
        <v>15</v>
      </c>
      <c r="F1396" t="s">
        <v>13</v>
      </c>
      <c r="G1396">
        <v>27</v>
      </c>
    </row>
    <row r="1397" spans="2:7" ht="15" hidden="1" customHeight="1">
      <c r="B1397" s="8">
        <v>22000</v>
      </c>
      <c r="C1397" t="s">
        <v>1673</v>
      </c>
      <c r="D1397" t="s">
        <v>52</v>
      </c>
      <c r="E1397" t="s">
        <v>15</v>
      </c>
      <c r="F1397" t="s">
        <v>9</v>
      </c>
      <c r="G1397">
        <v>3</v>
      </c>
    </row>
    <row r="1398" spans="2:7" ht="15" hidden="1" customHeight="1">
      <c r="B1398" s="8">
        <v>45000</v>
      </c>
      <c r="C1398" t="s">
        <v>207</v>
      </c>
      <c r="D1398" t="s">
        <v>20</v>
      </c>
      <c r="E1398" t="s">
        <v>15</v>
      </c>
      <c r="F1398" t="s">
        <v>9</v>
      </c>
      <c r="G1398">
        <v>8</v>
      </c>
    </row>
    <row r="1399" spans="2:7" ht="15" hidden="1" customHeight="1">
      <c r="B1399" s="8">
        <v>145000</v>
      </c>
      <c r="C1399" t="s">
        <v>616</v>
      </c>
      <c r="D1399" t="s">
        <v>20</v>
      </c>
      <c r="E1399" t="s">
        <v>15</v>
      </c>
      <c r="F1399" t="s">
        <v>9</v>
      </c>
      <c r="G1399">
        <v>6</v>
      </c>
    </row>
    <row r="1400" spans="2:7" ht="15" hidden="1" customHeight="1">
      <c r="B1400" s="8">
        <v>89000</v>
      </c>
      <c r="C1400" t="s">
        <v>1288</v>
      </c>
      <c r="D1400" t="s">
        <v>20</v>
      </c>
      <c r="E1400" t="s">
        <v>15</v>
      </c>
      <c r="F1400" t="s">
        <v>13</v>
      </c>
      <c r="G1400">
        <v>14</v>
      </c>
    </row>
    <row r="1401" spans="2:7" ht="15" hidden="1" customHeight="1">
      <c r="B1401" s="8">
        <v>38000</v>
      </c>
      <c r="C1401" t="s">
        <v>310</v>
      </c>
      <c r="D1401" t="s">
        <v>310</v>
      </c>
      <c r="E1401" t="s">
        <v>15</v>
      </c>
      <c r="F1401" t="s">
        <v>9</v>
      </c>
      <c r="G1401">
        <v>11</v>
      </c>
    </row>
    <row r="1402" spans="2:7" ht="15" hidden="1" customHeight="1">
      <c r="B1402" s="8">
        <v>105000</v>
      </c>
      <c r="C1402" t="s">
        <v>1677</v>
      </c>
      <c r="D1402" t="s">
        <v>52</v>
      </c>
      <c r="E1402" t="s">
        <v>15</v>
      </c>
      <c r="F1402" t="s">
        <v>25</v>
      </c>
      <c r="G1402">
        <v>30</v>
      </c>
    </row>
    <row r="1403" spans="2:7" ht="15" hidden="1" customHeight="1">
      <c r="B1403" s="8">
        <v>70970</v>
      </c>
      <c r="C1403" t="s">
        <v>1703</v>
      </c>
      <c r="D1403" t="s">
        <v>20</v>
      </c>
      <c r="E1403" t="s">
        <v>15</v>
      </c>
      <c r="F1403" t="s">
        <v>9</v>
      </c>
      <c r="G1403">
        <v>17</v>
      </c>
    </row>
    <row r="1404" spans="2:7" ht="15" hidden="1" customHeight="1">
      <c r="B1404" s="8">
        <v>125000</v>
      </c>
      <c r="C1404" t="s">
        <v>356</v>
      </c>
      <c r="D1404" t="s">
        <v>356</v>
      </c>
      <c r="E1404" t="s">
        <v>15</v>
      </c>
      <c r="F1404" t="s">
        <v>13</v>
      </c>
      <c r="G1404">
        <v>8</v>
      </c>
    </row>
    <row r="1405" spans="2:7" ht="15" hidden="1" customHeight="1">
      <c r="B1405" s="8">
        <v>59000</v>
      </c>
      <c r="C1405" t="s">
        <v>1709</v>
      </c>
      <c r="D1405" t="s">
        <v>52</v>
      </c>
      <c r="E1405" t="s">
        <v>15</v>
      </c>
      <c r="F1405" t="s">
        <v>9</v>
      </c>
      <c r="G1405">
        <v>15</v>
      </c>
    </row>
    <row r="1406" spans="2:7" ht="15" hidden="1" customHeight="1">
      <c r="B1406" s="8">
        <v>71500</v>
      </c>
      <c r="C1406" t="s">
        <v>1710</v>
      </c>
      <c r="D1406" t="s">
        <v>20</v>
      </c>
      <c r="E1406" t="s">
        <v>15</v>
      </c>
      <c r="F1406" t="s">
        <v>9</v>
      </c>
      <c r="G1406">
        <v>5</v>
      </c>
    </row>
    <row r="1407" spans="2:7" ht="15" hidden="1" customHeight="1">
      <c r="B1407" s="8">
        <v>90000</v>
      </c>
      <c r="C1407" t="s">
        <v>1715</v>
      </c>
      <c r="D1407" t="s">
        <v>52</v>
      </c>
      <c r="E1407" t="s">
        <v>15</v>
      </c>
      <c r="F1407" t="s">
        <v>9</v>
      </c>
      <c r="G1407">
        <v>25</v>
      </c>
    </row>
    <row r="1408" spans="2:7" ht="15" hidden="1" customHeight="1">
      <c r="B1408" s="8">
        <v>40000</v>
      </c>
      <c r="C1408" t="s">
        <v>1718</v>
      </c>
      <c r="D1408" t="s">
        <v>20</v>
      </c>
      <c r="E1408" t="s">
        <v>15</v>
      </c>
      <c r="F1408" t="s">
        <v>9</v>
      </c>
      <c r="G1408">
        <v>8</v>
      </c>
    </row>
    <row r="1409" spans="2:7" ht="15" hidden="1" customHeight="1">
      <c r="B1409" s="8">
        <v>46325</v>
      </c>
      <c r="C1409" t="s">
        <v>1720</v>
      </c>
      <c r="D1409" t="s">
        <v>488</v>
      </c>
      <c r="E1409" t="s">
        <v>15</v>
      </c>
      <c r="F1409" t="s">
        <v>9</v>
      </c>
      <c r="G1409">
        <v>1</v>
      </c>
    </row>
    <row r="1410" spans="2:7" ht="15" hidden="1" customHeight="1">
      <c r="B1410" s="8">
        <v>15000</v>
      </c>
      <c r="C1410" t="s">
        <v>955</v>
      </c>
      <c r="D1410" t="s">
        <v>20</v>
      </c>
      <c r="E1410" t="s">
        <v>15</v>
      </c>
      <c r="F1410" t="s">
        <v>13</v>
      </c>
      <c r="G1410">
        <v>8</v>
      </c>
    </row>
    <row r="1411" spans="2:7" ht="15" hidden="1" customHeight="1">
      <c r="B1411" s="8">
        <v>31200</v>
      </c>
      <c r="C1411" t="s">
        <v>153</v>
      </c>
      <c r="D1411" t="s">
        <v>20</v>
      </c>
      <c r="E1411" t="s">
        <v>15</v>
      </c>
      <c r="F1411" t="s">
        <v>9</v>
      </c>
      <c r="G1411">
        <v>15</v>
      </c>
    </row>
    <row r="1412" spans="2:7" ht="15" hidden="1" customHeight="1">
      <c r="B1412" s="8">
        <v>41000</v>
      </c>
      <c r="C1412" t="s">
        <v>1180</v>
      </c>
      <c r="D1412" t="s">
        <v>356</v>
      </c>
      <c r="E1412" t="s">
        <v>15</v>
      </c>
      <c r="F1412" t="s">
        <v>9</v>
      </c>
      <c r="G1412">
        <v>10</v>
      </c>
    </row>
    <row r="1413" spans="2:7" ht="15" hidden="1" customHeight="1">
      <c r="B1413" s="8">
        <v>50000</v>
      </c>
      <c r="C1413" t="s">
        <v>1369</v>
      </c>
      <c r="D1413" t="s">
        <v>310</v>
      </c>
      <c r="E1413" t="s">
        <v>15</v>
      </c>
      <c r="F1413" t="s">
        <v>9</v>
      </c>
      <c r="G1413">
        <v>15</v>
      </c>
    </row>
    <row r="1414" spans="2:7" ht="15" hidden="1" customHeight="1">
      <c r="B1414" s="8">
        <v>85000</v>
      </c>
      <c r="C1414" t="s">
        <v>1733</v>
      </c>
      <c r="D1414" t="s">
        <v>3999</v>
      </c>
      <c r="E1414" t="s">
        <v>15</v>
      </c>
      <c r="F1414" t="s">
        <v>9</v>
      </c>
      <c r="G1414">
        <v>10</v>
      </c>
    </row>
    <row r="1415" spans="2:7" ht="15" hidden="1" customHeight="1">
      <c r="B1415" s="8">
        <v>44000</v>
      </c>
      <c r="C1415" t="s">
        <v>1738</v>
      </c>
      <c r="D1415" t="s">
        <v>20</v>
      </c>
      <c r="E1415" t="s">
        <v>15</v>
      </c>
      <c r="F1415" t="s">
        <v>9</v>
      </c>
      <c r="G1415">
        <v>3.5</v>
      </c>
    </row>
    <row r="1416" spans="2:7" ht="15" hidden="1" customHeight="1">
      <c r="B1416" s="8">
        <v>52000</v>
      </c>
      <c r="C1416" t="s">
        <v>523</v>
      </c>
      <c r="D1416" t="s">
        <v>20</v>
      </c>
      <c r="E1416" t="s">
        <v>15</v>
      </c>
      <c r="F1416" t="s">
        <v>13</v>
      </c>
      <c r="G1416">
        <v>5</v>
      </c>
    </row>
    <row r="1417" spans="2:7" ht="15" hidden="1" customHeight="1">
      <c r="B1417" s="8">
        <v>50000</v>
      </c>
      <c r="C1417" t="s">
        <v>481</v>
      </c>
      <c r="D1417" t="s">
        <v>20</v>
      </c>
      <c r="E1417" t="s">
        <v>15</v>
      </c>
      <c r="F1417" t="s">
        <v>13</v>
      </c>
      <c r="G1417">
        <v>2</v>
      </c>
    </row>
    <row r="1418" spans="2:7" ht="15" hidden="1" customHeight="1">
      <c r="B1418" s="8">
        <v>50000</v>
      </c>
      <c r="C1418" t="s">
        <v>1751</v>
      </c>
      <c r="D1418" t="s">
        <v>20</v>
      </c>
      <c r="E1418" t="s">
        <v>15</v>
      </c>
      <c r="F1418" t="s">
        <v>13</v>
      </c>
      <c r="G1418">
        <v>12</v>
      </c>
    </row>
    <row r="1419" spans="2:7" ht="15" hidden="1" customHeight="1">
      <c r="B1419" s="8">
        <v>55000</v>
      </c>
      <c r="C1419" t="s">
        <v>207</v>
      </c>
      <c r="D1419" t="s">
        <v>20</v>
      </c>
      <c r="E1419" t="s">
        <v>15</v>
      </c>
      <c r="F1419" t="s">
        <v>9</v>
      </c>
      <c r="G1419">
        <v>2</v>
      </c>
    </row>
    <row r="1420" spans="2:7" ht="15" hidden="1" customHeight="1">
      <c r="B1420" s="8">
        <v>38000</v>
      </c>
      <c r="C1420" t="s">
        <v>207</v>
      </c>
      <c r="D1420" t="s">
        <v>20</v>
      </c>
      <c r="E1420" t="s">
        <v>15</v>
      </c>
      <c r="F1420" t="s">
        <v>13</v>
      </c>
      <c r="G1420">
        <v>1</v>
      </c>
    </row>
    <row r="1421" spans="2:7" ht="15" hidden="1" customHeight="1">
      <c r="B1421" s="8">
        <v>35500</v>
      </c>
      <c r="C1421" t="s">
        <v>1754</v>
      </c>
      <c r="D1421" t="s">
        <v>20</v>
      </c>
      <c r="E1421" t="s">
        <v>15</v>
      </c>
      <c r="F1421" t="s">
        <v>9</v>
      </c>
      <c r="G1421">
        <v>20</v>
      </c>
    </row>
    <row r="1422" spans="2:7" ht="15" hidden="1" customHeight="1">
      <c r="B1422" s="8">
        <v>62000</v>
      </c>
      <c r="C1422" t="s">
        <v>14</v>
      </c>
      <c r="D1422" t="s">
        <v>20</v>
      </c>
      <c r="E1422" t="s">
        <v>15</v>
      </c>
      <c r="F1422" t="s">
        <v>18</v>
      </c>
      <c r="G1422">
        <v>5</v>
      </c>
    </row>
    <row r="1423" spans="2:7" ht="15" hidden="1" customHeight="1">
      <c r="B1423" s="8">
        <v>60000</v>
      </c>
      <c r="C1423" t="s">
        <v>153</v>
      </c>
      <c r="D1423" t="s">
        <v>20</v>
      </c>
      <c r="E1423" t="s">
        <v>15</v>
      </c>
      <c r="F1423" t="s">
        <v>18</v>
      </c>
      <c r="G1423">
        <v>1</v>
      </c>
    </row>
    <row r="1424" spans="2:7" ht="15" hidden="1" customHeight="1">
      <c r="B1424" s="8">
        <v>32884</v>
      </c>
      <c r="C1424" t="s">
        <v>263</v>
      </c>
      <c r="D1424" t="s">
        <v>20</v>
      </c>
      <c r="E1424" t="s">
        <v>15</v>
      </c>
      <c r="F1424" t="s">
        <v>13</v>
      </c>
      <c r="G1424">
        <v>10</v>
      </c>
    </row>
    <row r="1425" spans="2:7" ht="15" hidden="1" customHeight="1">
      <c r="B1425" s="8">
        <v>42000</v>
      </c>
      <c r="C1425" t="s">
        <v>1757</v>
      </c>
      <c r="D1425" t="s">
        <v>20</v>
      </c>
      <c r="E1425" t="s">
        <v>15</v>
      </c>
      <c r="F1425" t="s">
        <v>9</v>
      </c>
      <c r="G1425">
        <v>2</v>
      </c>
    </row>
    <row r="1426" spans="2:7" ht="15" hidden="1" customHeight="1">
      <c r="B1426" s="8">
        <v>68000</v>
      </c>
      <c r="C1426" t="s">
        <v>411</v>
      </c>
      <c r="D1426" t="s">
        <v>20</v>
      </c>
      <c r="E1426" t="s">
        <v>15</v>
      </c>
      <c r="F1426" t="s">
        <v>9</v>
      </c>
      <c r="G1426">
        <v>12</v>
      </c>
    </row>
    <row r="1427" spans="2:7" ht="15" hidden="1" customHeight="1">
      <c r="B1427" s="8">
        <v>85000</v>
      </c>
      <c r="C1427" t="s">
        <v>89</v>
      </c>
      <c r="D1427" t="s">
        <v>310</v>
      </c>
      <c r="E1427" t="s">
        <v>15</v>
      </c>
      <c r="F1427" t="s">
        <v>18</v>
      </c>
      <c r="G1427">
        <v>8</v>
      </c>
    </row>
    <row r="1428" spans="2:7" ht="15" hidden="1" customHeight="1">
      <c r="B1428" s="8">
        <v>140000</v>
      </c>
      <c r="C1428" t="s">
        <v>1080</v>
      </c>
      <c r="D1428" t="s">
        <v>52</v>
      </c>
      <c r="E1428" t="s">
        <v>15</v>
      </c>
      <c r="F1428" t="s">
        <v>9</v>
      </c>
      <c r="G1428">
        <v>12</v>
      </c>
    </row>
    <row r="1429" spans="2:7" ht="15" hidden="1" customHeight="1">
      <c r="B1429" s="8">
        <v>55000</v>
      </c>
      <c r="C1429" t="s">
        <v>411</v>
      </c>
      <c r="D1429" t="s">
        <v>20</v>
      </c>
      <c r="E1429" t="s">
        <v>15</v>
      </c>
      <c r="F1429" t="s">
        <v>9</v>
      </c>
      <c r="G1429">
        <v>1</v>
      </c>
    </row>
    <row r="1430" spans="2:7" ht="15" hidden="1" customHeight="1">
      <c r="B1430" s="8">
        <v>54000</v>
      </c>
      <c r="C1430" t="s">
        <v>1782</v>
      </c>
      <c r="D1430" t="s">
        <v>4001</v>
      </c>
      <c r="E1430" t="s">
        <v>15</v>
      </c>
      <c r="F1430" t="s">
        <v>9</v>
      </c>
      <c r="G1430">
        <v>10</v>
      </c>
    </row>
    <row r="1431" spans="2:7" ht="15" hidden="1" customHeight="1">
      <c r="B1431" s="8">
        <v>100000</v>
      </c>
      <c r="C1431" t="s">
        <v>356</v>
      </c>
      <c r="D1431" t="s">
        <v>356</v>
      </c>
      <c r="E1431" t="s">
        <v>15</v>
      </c>
      <c r="F1431" t="s">
        <v>18</v>
      </c>
      <c r="G1431">
        <v>4</v>
      </c>
    </row>
    <row r="1432" spans="2:7" ht="15" hidden="1" customHeight="1">
      <c r="B1432" s="8">
        <v>70000</v>
      </c>
      <c r="C1432" t="s">
        <v>1791</v>
      </c>
      <c r="D1432" t="s">
        <v>20</v>
      </c>
      <c r="E1432" t="s">
        <v>15</v>
      </c>
      <c r="F1432" t="s">
        <v>9</v>
      </c>
      <c r="G1432">
        <v>9</v>
      </c>
    </row>
    <row r="1433" spans="2:7" ht="15" hidden="1" customHeight="1">
      <c r="B1433" s="8">
        <v>155000</v>
      </c>
      <c r="C1433" t="s">
        <v>1792</v>
      </c>
      <c r="D1433" t="s">
        <v>52</v>
      </c>
      <c r="E1433" t="s">
        <v>15</v>
      </c>
      <c r="F1433" t="s">
        <v>25</v>
      </c>
      <c r="G1433">
        <v>14</v>
      </c>
    </row>
    <row r="1434" spans="2:7" ht="15" hidden="1" customHeight="1">
      <c r="B1434" s="8">
        <v>225000</v>
      </c>
      <c r="C1434" t="s">
        <v>1793</v>
      </c>
      <c r="D1434" t="s">
        <v>4001</v>
      </c>
      <c r="E1434" t="s">
        <v>15</v>
      </c>
      <c r="F1434" t="s">
        <v>9</v>
      </c>
      <c r="G1434">
        <v>15</v>
      </c>
    </row>
    <row r="1435" spans="2:7" ht="15" hidden="1" customHeight="1">
      <c r="B1435" s="8">
        <v>92000</v>
      </c>
      <c r="C1435" t="s">
        <v>1805</v>
      </c>
      <c r="D1435" t="s">
        <v>3999</v>
      </c>
      <c r="E1435" t="s">
        <v>15</v>
      </c>
      <c r="F1435" t="s">
        <v>18</v>
      </c>
      <c r="G1435">
        <v>12</v>
      </c>
    </row>
    <row r="1436" spans="2:7" ht="15" hidden="1" customHeight="1">
      <c r="B1436" s="8">
        <v>85000</v>
      </c>
      <c r="C1436" t="s">
        <v>1806</v>
      </c>
      <c r="D1436" t="s">
        <v>52</v>
      </c>
      <c r="E1436" t="s">
        <v>15</v>
      </c>
      <c r="F1436" t="s">
        <v>13</v>
      </c>
      <c r="G1436">
        <v>10</v>
      </c>
    </row>
    <row r="1437" spans="2:7" ht="15" hidden="1" customHeight="1">
      <c r="B1437" s="8">
        <v>49000</v>
      </c>
      <c r="C1437" t="s">
        <v>1812</v>
      </c>
      <c r="D1437" t="s">
        <v>20</v>
      </c>
      <c r="E1437" t="s">
        <v>15</v>
      </c>
      <c r="F1437" t="s">
        <v>18</v>
      </c>
      <c r="G1437">
        <v>3</v>
      </c>
    </row>
    <row r="1438" spans="2:7" ht="15" hidden="1" customHeight="1">
      <c r="B1438" s="8">
        <v>59000</v>
      </c>
      <c r="C1438" t="s">
        <v>1813</v>
      </c>
      <c r="D1438" t="s">
        <v>52</v>
      </c>
      <c r="E1438" t="s">
        <v>15</v>
      </c>
      <c r="F1438" t="s">
        <v>25</v>
      </c>
      <c r="G1438">
        <v>3</v>
      </c>
    </row>
    <row r="1439" spans="2:7" ht="15" hidden="1" customHeight="1">
      <c r="B1439" s="8">
        <v>55000</v>
      </c>
      <c r="C1439" t="s">
        <v>1814</v>
      </c>
      <c r="D1439" t="s">
        <v>20</v>
      </c>
      <c r="E1439" t="s">
        <v>15</v>
      </c>
      <c r="F1439" t="s">
        <v>9</v>
      </c>
      <c r="G1439">
        <v>15</v>
      </c>
    </row>
    <row r="1440" spans="2:7" ht="15" hidden="1" customHeight="1">
      <c r="B1440" s="8">
        <v>75000</v>
      </c>
      <c r="C1440" t="s">
        <v>310</v>
      </c>
      <c r="D1440" t="s">
        <v>310</v>
      </c>
      <c r="E1440" t="s">
        <v>15</v>
      </c>
      <c r="F1440" t="s">
        <v>9</v>
      </c>
      <c r="G1440">
        <v>10</v>
      </c>
    </row>
    <row r="1441" spans="2:7" ht="15" hidden="1" customHeight="1">
      <c r="B1441" s="8">
        <v>80000</v>
      </c>
      <c r="C1441" t="s">
        <v>1817</v>
      </c>
      <c r="D1441" t="s">
        <v>67</v>
      </c>
      <c r="E1441" t="s">
        <v>15</v>
      </c>
      <c r="F1441" t="s">
        <v>18</v>
      </c>
      <c r="G1441">
        <v>2</v>
      </c>
    </row>
    <row r="1442" spans="2:7" ht="15" hidden="1" customHeight="1">
      <c r="B1442" s="8">
        <v>12000</v>
      </c>
      <c r="C1442" t="s">
        <v>1818</v>
      </c>
      <c r="D1442" t="s">
        <v>20</v>
      </c>
      <c r="E1442" t="s">
        <v>15</v>
      </c>
      <c r="F1442" t="s">
        <v>18</v>
      </c>
      <c r="G1442">
        <v>1</v>
      </c>
    </row>
    <row r="1443" spans="2:7" ht="15" hidden="1" customHeight="1">
      <c r="B1443" s="8">
        <v>48500</v>
      </c>
      <c r="C1443" t="s">
        <v>1819</v>
      </c>
      <c r="D1443" t="s">
        <v>20</v>
      </c>
      <c r="E1443" t="s">
        <v>15</v>
      </c>
      <c r="F1443" t="s">
        <v>9</v>
      </c>
      <c r="G1443">
        <v>6</v>
      </c>
    </row>
    <row r="1444" spans="2:7" ht="15" hidden="1" customHeight="1">
      <c r="B1444" s="8">
        <v>62000</v>
      </c>
      <c r="C1444" t="s">
        <v>19</v>
      </c>
      <c r="D1444" t="s">
        <v>279</v>
      </c>
      <c r="E1444" t="s">
        <v>15</v>
      </c>
      <c r="F1444" t="s">
        <v>18</v>
      </c>
      <c r="G1444">
        <v>12</v>
      </c>
    </row>
    <row r="1445" spans="2:7" ht="15" hidden="1" customHeight="1">
      <c r="B1445" s="8">
        <v>90000</v>
      </c>
      <c r="C1445" t="s">
        <v>1827</v>
      </c>
      <c r="D1445" t="s">
        <v>20</v>
      </c>
      <c r="E1445" t="s">
        <v>15</v>
      </c>
      <c r="F1445" t="s">
        <v>18</v>
      </c>
      <c r="G1445">
        <v>8</v>
      </c>
    </row>
    <row r="1446" spans="2:7" ht="15" hidden="1" customHeight="1">
      <c r="B1446" s="8">
        <v>85000</v>
      </c>
      <c r="C1446" t="s">
        <v>14</v>
      </c>
      <c r="D1446" t="s">
        <v>20</v>
      </c>
      <c r="E1446" t="s">
        <v>15</v>
      </c>
      <c r="F1446" t="s">
        <v>9</v>
      </c>
      <c r="G1446">
        <v>12</v>
      </c>
    </row>
    <row r="1447" spans="2:7" ht="15" hidden="1" customHeight="1">
      <c r="B1447" s="8">
        <v>65000</v>
      </c>
      <c r="C1447" t="s">
        <v>207</v>
      </c>
      <c r="D1447" t="s">
        <v>20</v>
      </c>
      <c r="E1447" t="s">
        <v>15</v>
      </c>
      <c r="F1447" t="s">
        <v>9</v>
      </c>
      <c r="G1447">
        <v>8</v>
      </c>
    </row>
    <row r="1448" spans="2:7" ht="15" hidden="1" customHeight="1">
      <c r="B1448" s="8">
        <v>75000</v>
      </c>
      <c r="C1448" t="s">
        <v>1831</v>
      </c>
      <c r="D1448" t="s">
        <v>4001</v>
      </c>
      <c r="E1448" t="s">
        <v>15</v>
      </c>
      <c r="F1448" t="s">
        <v>18</v>
      </c>
      <c r="G1448">
        <v>3</v>
      </c>
    </row>
    <row r="1449" spans="2:7" ht="15" hidden="1" customHeight="1">
      <c r="B1449" s="8">
        <v>92000</v>
      </c>
      <c r="C1449" t="s">
        <v>1832</v>
      </c>
      <c r="D1449" t="s">
        <v>20</v>
      </c>
      <c r="E1449" t="s">
        <v>15</v>
      </c>
      <c r="F1449" t="s">
        <v>9</v>
      </c>
      <c r="G1449">
        <v>9</v>
      </c>
    </row>
    <row r="1450" spans="2:7" ht="15" hidden="1" customHeight="1">
      <c r="B1450" s="8">
        <v>45000</v>
      </c>
      <c r="C1450" t="s">
        <v>1834</v>
      </c>
      <c r="D1450" t="s">
        <v>20</v>
      </c>
      <c r="E1450" t="s">
        <v>15</v>
      </c>
      <c r="F1450" t="s">
        <v>18</v>
      </c>
      <c r="G1450">
        <v>4</v>
      </c>
    </row>
    <row r="1451" spans="2:7" ht="15" hidden="1" customHeight="1">
      <c r="B1451" s="8">
        <v>60000</v>
      </c>
      <c r="C1451" t="s">
        <v>20</v>
      </c>
      <c r="D1451" t="s">
        <v>20</v>
      </c>
      <c r="E1451" t="s">
        <v>15</v>
      </c>
      <c r="F1451" t="s">
        <v>13</v>
      </c>
      <c r="G1451">
        <v>1</v>
      </c>
    </row>
    <row r="1452" spans="2:7" ht="15" hidden="1" customHeight="1">
      <c r="B1452" s="8">
        <v>65000</v>
      </c>
      <c r="C1452" t="s">
        <v>1840</v>
      </c>
      <c r="D1452" t="s">
        <v>20</v>
      </c>
      <c r="E1452" t="s">
        <v>15</v>
      </c>
      <c r="F1452" t="s">
        <v>13</v>
      </c>
      <c r="G1452">
        <v>4</v>
      </c>
    </row>
    <row r="1453" spans="2:7" ht="15" hidden="1" customHeight="1">
      <c r="B1453" s="8">
        <v>73000</v>
      </c>
      <c r="C1453" t="s">
        <v>1841</v>
      </c>
      <c r="D1453" t="s">
        <v>52</v>
      </c>
      <c r="E1453" t="s">
        <v>15</v>
      </c>
      <c r="F1453" t="s">
        <v>18</v>
      </c>
      <c r="G1453">
        <v>6</v>
      </c>
    </row>
    <row r="1454" spans="2:7" ht="15" hidden="1" customHeight="1">
      <c r="B1454" s="8">
        <v>54000</v>
      </c>
      <c r="C1454" t="s">
        <v>309</v>
      </c>
      <c r="D1454" t="s">
        <v>20</v>
      </c>
      <c r="E1454" t="s">
        <v>15</v>
      </c>
      <c r="F1454" t="s">
        <v>13</v>
      </c>
      <c r="G1454">
        <v>6</v>
      </c>
    </row>
    <row r="1455" spans="2:7" ht="15" hidden="1" customHeight="1">
      <c r="B1455" s="8">
        <v>81000</v>
      </c>
      <c r="C1455" t="s">
        <v>1842</v>
      </c>
      <c r="D1455" t="s">
        <v>20</v>
      </c>
      <c r="E1455" t="s">
        <v>15</v>
      </c>
      <c r="F1455" t="s">
        <v>9</v>
      </c>
      <c r="G1455">
        <v>6</v>
      </c>
    </row>
    <row r="1456" spans="2:7" ht="15" hidden="1" customHeight="1">
      <c r="B1456" s="8">
        <v>10000</v>
      </c>
      <c r="C1456" t="s">
        <v>1843</v>
      </c>
      <c r="D1456" t="s">
        <v>20</v>
      </c>
      <c r="E1456" t="s">
        <v>15</v>
      </c>
      <c r="F1456" t="s">
        <v>9</v>
      </c>
      <c r="G1456">
        <v>2</v>
      </c>
    </row>
    <row r="1457" spans="2:7" ht="15" hidden="1" customHeight="1">
      <c r="B1457" s="8">
        <v>42000</v>
      </c>
      <c r="C1457" t="s">
        <v>1369</v>
      </c>
      <c r="D1457" t="s">
        <v>310</v>
      </c>
      <c r="E1457" t="s">
        <v>15</v>
      </c>
      <c r="F1457" t="s">
        <v>9</v>
      </c>
      <c r="G1457">
        <v>1</v>
      </c>
    </row>
    <row r="1458" spans="2:7" ht="15" hidden="1" customHeight="1">
      <c r="B1458" s="8">
        <v>45000</v>
      </c>
      <c r="C1458" t="s">
        <v>1865</v>
      </c>
      <c r="D1458" t="s">
        <v>20</v>
      </c>
      <c r="E1458" t="s">
        <v>15</v>
      </c>
      <c r="F1458" t="s">
        <v>13</v>
      </c>
      <c r="G1458">
        <v>2</v>
      </c>
    </row>
    <row r="1459" spans="2:7" ht="15" hidden="1" customHeight="1">
      <c r="B1459" s="8">
        <v>36000</v>
      </c>
      <c r="C1459" t="s">
        <v>569</v>
      </c>
      <c r="D1459" t="s">
        <v>20</v>
      </c>
      <c r="E1459" t="s">
        <v>15</v>
      </c>
      <c r="F1459" t="s">
        <v>9</v>
      </c>
      <c r="G1459">
        <v>4</v>
      </c>
    </row>
    <row r="1460" spans="2:7" ht="15" hidden="1" customHeight="1">
      <c r="B1460" s="8">
        <v>68000</v>
      </c>
      <c r="C1460" t="s">
        <v>1866</v>
      </c>
      <c r="D1460" t="s">
        <v>20</v>
      </c>
      <c r="E1460" t="s">
        <v>15</v>
      </c>
      <c r="F1460" t="s">
        <v>9</v>
      </c>
      <c r="G1460">
        <v>2.5</v>
      </c>
    </row>
    <row r="1461" spans="2:7" ht="15" hidden="1" customHeight="1">
      <c r="B1461" s="8">
        <v>75000</v>
      </c>
      <c r="C1461" t="s">
        <v>424</v>
      </c>
      <c r="D1461" t="s">
        <v>20</v>
      </c>
      <c r="E1461" t="s">
        <v>15</v>
      </c>
      <c r="F1461" t="s">
        <v>13</v>
      </c>
      <c r="G1461">
        <v>5</v>
      </c>
    </row>
    <row r="1462" spans="2:7" ht="15" hidden="1" customHeight="1">
      <c r="B1462" s="8">
        <v>88000</v>
      </c>
      <c r="C1462" t="s">
        <v>1867</v>
      </c>
      <c r="D1462" t="s">
        <v>20</v>
      </c>
      <c r="E1462" t="s">
        <v>15</v>
      </c>
      <c r="F1462" t="s">
        <v>13</v>
      </c>
      <c r="G1462">
        <v>10</v>
      </c>
    </row>
    <row r="1463" spans="2:7" ht="15" hidden="1" customHeight="1">
      <c r="B1463" s="8">
        <v>69000</v>
      </c>
      <c r="C1463" t="s">
        <v>1870</v>
      </c>
      <c r="D1463" t="s">
        <v>20</v>
      </c>
      <c r="E1463" t="s">
        <v>15</v>
      </c>
      <c r="F1463" t="s">
        <v>13</v>
      </c>
      <c r="G1463">
        <v>15</v>
      </c>
    </row>
    <row r="1464" spans="2:7" ht="15" hidden="1" customHeight="1">
      <c r="B1464" s="8">
        <v>30000</v>
      </c>
      <c r="C1464" t="s">
        <v>1257</v>
      </c>
      <c r="D1464" t="s">
        <v>52</v>
      </c>
      <c r="E1464" t="s">
        <v>15</v>
      </c>
      <c r="F1464" t="s">
        <v>9</v>
      </c>
      <c r="G1464">
        <v>1</v>
      </c>
    </row>
    <row r="1465" spans="2:7" ht="15" hidden="1" customHeight="1">
      <c r="B1465" s="8">
        <v>80000</v>
      </c>
      <c r="C1465" t="s">
        <v>1871</v>
      </c>
      <c r="D1465" t="s">
        <v>52</v>
      </c>
      <c r="E1465" t="s">
        <v>15</v>
      </c>
      <c r="F1465" t="s">
        <v>9</v>
      </c>
      <c r="G1465">
        <v>7</v>
      </c>
    </row>
    <row r="1466" spans="2:7" ht="15" hidden="1" customHeight="1">
      <c r="B1466" s="8">
        <v>75000</v>
      </c>
      <c r="C1466" t="s">
        <v>969</v>
      </c>
      <c r="D1466" t="s">
        <v>310</v>
      </c>
      <c r="E1466" t="s">
        <v>15</v>
      </c>
      <c r="F1466" t="s">
        <v>13</v>
      </c>
      <c r="G1466">
        <v>1</v>
      </c>
    </row>
    <row r="1467" spans="2:7" ht="15" hidden="1" customHeight="1">
      <c r="B1467" s="8">
        <v>85000</v>
      </c>
      <c r="C1467" t="s">
        <v>191</v>
      </c>
      <c r="D1467" t="s">
        <v>310</v>
      </c>
      <c r="E1467" t="s">
        <v>15</v>
      </c>
      <c r="F1467" t="s">
        <v>9</v>
      </c>
      <c r="G1467">
        <v>20</v>
      </c>
    </row>
    <row r="1468" spans="2:7" ht="15" hidden="1" customHeight="1">
      <c r="B1468" s="8">
        <v>60000</v>
      </c>
      <c r="C1468" t="s">
        <v>1875</v>
      </c>
      <c r="D1468" t="s">
        <v>52</v>
      </c>
      <c r="E1468" t="s">
        <v>15</v>
      </c>
      <c r="F1468" t="s">
        <v>13</v>
      </c>
      <c r="G1468">
        <v>2</v>
      </c>
    </row>
    <row r="1469" spans="2:7" ht="15" hidden="1" customHeight="1">
      <c r="B1469" s="8">
        <v>60000</v>
      </c>
      <c r="C1469" t="s">
        <v>1875</v>
      </c>
      <c r="D1469" t="s">
        <v>52</v>
      </c>
      <c r="E1469" t="s">
        <v>15</v>
      </c>
      <c r="F1469" t="s">
        <v>13</v>
      </c>
      <c r="G1469">
        <v>2</v>
      </c>
    </row>
    <row r="1470" spans="2:7" ht="15" hidden="1" customHeight="1">
      <c r="B1470" s="8">
        <v>67000</v>
      </c>
      <c r="C1470" t="s">
        <v>52</v>
      </c>
      <c r="D1470" t="s">
        <v>52</v>
      </c>
      <c r="E1470" t="s">
        <v>15</v>
      </c>
      <c r="F1470" t="s">
        <v>9</v>
      </c>
      <c r="G1470">
        <v>16</v>
      </c>
    </row>
    <row r="1471" spans="2:7" ht="15" hidden="1" customHeight="1">
      <c r="B1471" s="8">
        <v>30000</v>
      </c>
      <c r="C1471" t="s">
        <v>1879</v>
      </c>
      <c r="D1471" t="s">
        <v>20</v>
      </c>
      <c r="E1471" t="s">
        <v>15</v>
      </c>
      <c r="F1471" t="s">
        <v>18</v>
      </c>
      <c r="G1471">
        <v>4</v>
      </c>
    </row>
    <row r="1472" spans="2:7" ht="15" hidden="1" customHeight="1">
      <c r="B1472" s="8">
        <v>71500</v>
      </c>
      <c r="C1472" t="s">
        <v>1883</v>
      </c>
      <c r="D1472" t="s">
        <v>52</v>
      </c>
      <c r="E1472" t="s">
        <v>15</v>
      </c>
      <c r="F1472" t="s">
        <v>13</v>
      </c>
      <c r="G1472">
        <v>11</v>
      </c>
    </row>
    <row r="1473" spans="2:7" ht="15" hidden="1" customHeight="1">
      <c r="B1473" s="8">
        <v>67000</v>
      </c>
      <c r="C1473" t="s">
        <v>52</v>
      </c>
      <c r="D1473" t="s">
        <v>52</v>
      </c>
      <c r="E1473" t="s">
        <v>15</v>
      </c>
      <c r="F1473" t="s">
        <v>186</v>
      </c>
      <c r="G1473">
        <v>6</v>
      </c>
    </row>
    <row r="1474" spans="2:7" ht="15" hidden="1" customHeight="1">
      <c r="B1474" s="8">
        <v>40000</v>
      </c>
      <c r="C1474" t="s">
        <v>202</v>
      </c>
      <c r="D1474" t="s">
        <v>20</v>
      </c>
      <c r="E1474" t="s">
        <v>15</v>
      </c>
      <c r="F1474" t="s">
        <v>9</v>
      </c>
      <c r="G1474">
        <v>5</v>
      </c>
    </row>
    <row r="1475" spans="2:7" ht="15" hidden="1" customHeight="1">
      <c r="B1475" s="8">
        <v>65000</v>
      </c>
      <c r="C1475" t="s">
        <v>1884</v>
      </c>
      <c r="D1475" t="s">
        <v>52</v>
      </c>
      <c r="E1475" t="s">
        <v>15</v>
      </c>
      <c r="F1475" t="s">
        <v>9</v>
      </c>
      <c r="G1475">
        <v>2</v>
      </c>
    </row>
    <row r="1476" spans="2:7" ht="15" hidden="1" customHeight="1">
      <c r="B1476" s="8">
        <v>72000</v>
      </c>
      <c r="C1476" t="s">
        <v>356</v>
      </c>
      <c r="D1476" t="s">
        <v>356</v>
      </c>
      <c r="E1476" t="s">
        <v>15</v>
      </c>
      <c r="F1476" t="s">
        <v>18</v>
      </c>
      <c r="G1476">
        <v>13</v>
      </c>
    </row>
    <row r="1477" spans="2:7" ht="15" hidden="1" customHeight="1">
      <c r="B1477" s="8">
        <v>52500</v>
      </c>
      <c r="C1477" t="s">
        <v>1885</v>
      </c>
      <c r="D1477" t="s">
        <v>52</v>
      </c>
      <c r="E1477" t="s">
        <v>15</v>
      </c>
      <c r="F1477" t="s">
        <v>13</v>
      </c>
      <c r="G1477">
        <v>3</v>
      </c>
    </row>
    <row r="1478" spans="2:7" ht="15" hidden="1" customHeight="1">
      <c r="B1478" s="8">
        <v>85000</v>
      </c>
      <c r="C1478" t="s">
        <v>1890</v>
      </c>
      <c r="D1478" t="s">
        <v>52</v>
      </c>
      <c r="E1478" t="s">
        <v>15</v>
      </c>
      <c r="F1478" t="s">
        <v>18</v>
      </c>
      <c r="G1478">
        <v>15</v>
      </c>
    </row>
    <row r="1479" spans="2:7" ht="15" hidden="1" customHeight="1">
      <c r="B1479" s="8">
        <v>125000</v>
      </c>
      <c r="C1479" t="s">
        <v>204</v>
      </c>
      <c r="D1479" t="s">
        <v>52</v>
      </c>
      <c r="E1479" t="s">
        <v>15</v>
      </c>
      <c r="F1479" t="s">
        <v>13</v>
      </c>
      <c r="G1479">
        <v>10</v>
      </c>
    </row>
    <row r="1480" spans="2:7" ht="15" hidden="1" customHeight="1">
      <c r="B1480" s="8">
        <v>74461</v>
      </c>
      <c r="C1480" t="s">
        <v>1901</v>
      </c>
      <c r="D1480" t="s">
        <v>4000</v>
      </c>
      <c r="E1480" t="s">
        <v>15</v>
      </c>
      <c r="F1480" t="s">
        <v>25</v>
      </c>
      <c r="G1480">
        <v>9</v>
      </c>
    </row>
    <row r="1481" spans="2:7" ht="15" hidden="1" customHeight="1">
      <c r="B1481" s="8">
        <v>40000</v>
      </c>
      <c r="C1481" t="s">
        <v>811</v>
      </c>
      <c r="D1481" t="s">
        <v>20</v>
      </c>
      <c r="E1481" t="s">
        <v>15</v>
      </c>
      <c r="F1481" t="s">
        <v>18</v>
      </c>
      <c r="G1481">
        <v>2</v>
      </c>
    </row>
    <row r="1482" spans="2:7" ht="15" hidden="1" customHeight="1">
      <c r="B1482" s="8">
        <v>56600</v>
      </c>
      <c r="C1482" t="s">
        <v>1906</v>
      </c>
      <c r="D1482" t="s">
        <v>52</v>
      </c>
      <c r="E1482" t="s">
        <v>15</v>
      </c>
      <c r="F1482" t="s">
        <v>9</v>
      </c>
      <c r="G1482">
        <v>12</v>
      </c>
    </row>
    <row r="1483" spans="2:7" ht="15" hidden="1" customHeight="1">
      <c r="B1483" s="8">
        <v>100000</v>
      </c>
      <c r="C1483" t="s">
        <v>256</v>
      </c>
      <c r="D1483" t="s">
        <v>20</v>
      </c>
      <c r="E1483" t="s">
        <v>15</v>
      </c>
      <c r="F1483" t="s">
        <v>13</v>
      </c>
      <c r="G1483">
        <v>12</v>
      </c>
    </row>
    <row r="1484" spans="2:7" ht="15" hidden="1" customHeight="1">
      <c r="B1484" s="8">
        <v>65000</v>
      </c>
      <c r="C1484" t="s">
        <v>1909</v>
      </c>
      <c r="D1484" t="s">
        <v>20</v>
      </c>
      <c r="E1484" t="s">
        <v>15</v>
      </c>
      <c r="F1484" t="s">
        <v>9</v>
      </c>
      <c r="G1484">
        <v>14</v>
      </c>
    </row>
    <row r="1485" spans="2:7" ht="15" hidden="1" customHeight="1">
      <c r="B1485" s="8">
        <v>65000</v>
      </c>
      <c r="C1485" t="s">
        <v>153</v>
      </c>
      <c r="D1485" t="s">
        <v>20</v>
      </c>
      <c r="E1485" t="s">
        <v>15</v>
      </c>
      <c r="F1485" t="s">
        <v>18</v>
      </c>
      <c r="G1485">
        <v>10</v>
      </c>
    </row>
    <row r="1486" spans="2:7" ht="15" hidden="1" customHeight="1">
      <c r="B1486" s="8">
        <v>65000</v>
      </c>
      <c r="C1486" t="s">
        <v>296</v>
      </c>
      <c r="D1486" t="s">
        <v>488</v>
      </c>
      <c r="E1486" t="s">
        <v>15</v>
      </c>
      <c r="F1486" t="s">
        <v>18</v>
      </c>
      <c r="G1486">
        <v>13</v>
      </c>
    </row>
    <row r="1487" spans="2:7" ht="15" hidden="1" customHeight="1">
      <c r="B1487" s="8">
        <v>63000</v>
      </c>
      <c r="C1487" t="s">
        <v>108</v>
      </c>
      <c r="D1487" t="s">
        <v>20</v>
      </c>
      <c r="E1487" t="s">
        <v>15</v>
      </c>
      <c r="F1487" t="s">
        <v>13</v>
      </c>
      <c r="G1487">
        <v>10</v>
      </c>
    </row>
    <row r="1488" spans="2:7" ht="15" hidden="1" customHeight="1">
      <c r="B1488" s="8">
        <v>87000</v>
      </c>
      <c r="C1488" t="s">
        <v>1911</v>
      </c>
      <c r="D1488" t="s">
        <v>4000</v>
      </c>
      <c r="E1488" t="s">
        <v>15</v>
      </c>
      <c r="F1488" t="s">
        <v>9</v>
      </c>
      <c r="G1488">
        <v>3</v>
      </c>
    </row>
    <row r="1489" spans="2:7" ht="15" hidden="1" customHeight="1">
      <c r="B1489" s="8">
        <v>45000</v>
      </c>
      <c r="C1489" t="s">
        <v>1912</v>
      </c>
      <c r="D1489" t="s">
        <v>20</v>
      </c>
      <c r="E1489" t="s">
        <v>15</v>
      </c>
      <c r="F1489" t="s">
        <v>9</v>
      </c>
      <c r="G1489">
        <v>4</v>
      </c>
    </row>
    <row r="1490" spans="2:7" ht="15" hidden="1" customHeight="1">
      <c r="B1490" s="8">
        <v>85000</v>
      </c>
      <c r="C1490" t="s">
        <v>1913</v>
      </c>
      <c r="D1490" t="s">
        <v>20</v>
      </c>
      <c r="E1490" t="s">
        <v>15</v>
      </c>
      <c r="F1490" t="s">
        <v>13</v>
      </c>
      <c r="G1490">
        <v>3</v>
      </c>
    </row>
    <row r="1491" spans="2:7" ht="15" hidden="1" customHeight="1">
      <c r="B1491" s="8">
        <v>80000</v>
      </c>
      <c r="C1491" t="s">
        <v>1921</v>
      </c>
      <c r="D1491" t="s">
        <v>52</v>
      </c>
      <c r="E1491" t="s">
        <v>15</v>
      </c>
      <c r="F1491" t="s">
        <v>9</v>
      </c>
      <c r="G1491">
        <v>2</v>
      </c>
    </row>
    <row r="1492" spans="2:7" ht="15" hidden="1" customHeight="1">
      <c r="B1492" s="8">
        <v>70000</v>
      </c>
      <c r="C1492" t="s">
        <v>42</v>
      </c>
      <c r="D1492" t="s">
        <v>20</v>
      </c>
      <c r="E1492" t="s">
        <v>15</v>
      </c>
      <c r="F1492" t="s">
        <v>18</v>
      </c>
      <c r="G1492">
        <v>5</v>
      </c>
    </row>
    <row r="1493" spans="2:7" ht="15" hidden="1" customHeight="1">
      <c r="B1493" s="8">
        <v>214000</v>
      </c>
      <c r="C1493" t="s">
        <v>1925</v>
      </c>
      <c r="D1493" t="s">
        <v>488</v>
      </c>
      <c r="E1493" t="s">
        <v>15</v>
      </c>
      <c r="F1493" t="s">
        <v>13</v>
      </c>
      <c r="G1493">
        <v>20</v>
      </c>
    </row>
    <row r="1494" spans="2:7" ht="15" hidden="1" customHeight="1">
      <c r="B1494" s="8">
        <v>78000</v>
      </c>
      <c r="C1494" t="s">
        <v>1926</v>
      </c>
      <c r="D1494" t="s">
        <v>279</v>
      </c>
      <c r="E1494" t="s">
        <v>15</v>
      </c>
      <c r="F1494" t="s">
        <v>13</v>
      </c>
      <c r="G1494">
        <v>5</v>
      </c>
    </row>
    <row r="1495" spans="2:7" ht="15" hidden="1" customHeight="1">
      <c r="B1495" s="8">
        <v>42307</v>
      </c>
      <c r="C1495" t="s">
        <v>1927</v>
      </c>
      <c r="D1495" t="s">
        <v>20</v>
      </c>
      <c r="E1495" t="s">
        <v>15</v>
      </c>
      <c r="F1495" t="s">
        <v>18</v>
      </c>
      <c r="G1495">
        <v>25</v>
      </c>
    </row>
    <row r="1496" spans="2:7" ht="15" hidden="1" customHeight="1">
      <c r="B1496" s="8">
        <v>33250</v>
      </c>
      <c r="C1496" t="s">
        <v>1928</v>
      </c>
      <c r="D1496" t="s">
        <v>52</v>
      </c>
      <c r="E1496" t="s">
        <v>15</v>
      </c>
      <c r="F1496" t="s">
        <v>13</v>
      </c>
      <c r="G1496">
        <v>20</v>
      </c>
    </row>
    <row r="1497" spans="2:7" ht="15" hidden="1" customHeight="1">
      <c r="B1497" s="8">
        <v>120000</v>
      </c>
      <c r="C1497" t="s">
        <v>1931</v>
      </c>
      <c r="D1497" t="s">
        <v>310</v>
      </c>
      <c r="E1497" t="s">
        <v>15</v>
      </c>
      <c r="F1497" t="s">
        <v>9</v>
      </c>
      <c r="G1497">
        <v>20</v>
      </c>
    </row>
    <row r="1498" spans="2:7" ht="15" hidden="1" customHeight="1">
      <c r="B1498" s="8">
        <v>60000</v>
      </c>
      <c r="C1498" t="s">
        <v>207</v>
      </c>
      <c r="D1498" t="s">
        <v>20</v>
      </c>
      <c r="E1498" t="s">
        <v>15</v>
      </c>
      <c r="F1498" t="s">
        <v>9</v>
      </c>
      <c r="G1498">
        <v>15</v>
      </c>
    </row>
    <row r="1499" spans="2:7" ht="15" hidden="1" customHeight="1">
      <c r="B1499" s="8">
        <v>57000</v>
      </c>
      <c r="C1499" t="s">
        <v>1369</v>
      </c>
      <c r="D1499" t="s">
        <v>310</v>
      </c>
      <c r="E1499" t="s">
        <v>15</v>
      </c>
      <c r="F1499" t="s">
        <v>9</v>
      </c>
      <c r="G1499">
        <v>9</v>
      </c>
    </row>
    <row r="1500" spans="2:7" ht="15" hidden="1" customHeight="1">
      <c r="B1500" s="8">
        <v>40000</v>
      </c>
      <c r="C1500" t="s">
        <v>1940</v>
      </c>
      <c r="D1500" t="s">
        <v>20</v>
      </c>
      <c r="E1500" t="s">
        <v>15</v>
      </c>
      <c r="F1500" t="s">
        <v>18</v>
      </c>
      <c r="G1500">
        <v>0</v>
      </c>
    </row>
    <row r="1501" spans="2:7" ht="15" hidden="1" customHeight="1">
      <c r="B1501" s="8">
        <v>80000</v>
      </c>
      <c r="C1501" t="s">
        <v>1941</v>
      </c>
      <c r="D1501" t="s">
        <v>488</v>
      </c>
      <c r="E1501" t="s">
        <v>15</v>
      </c>
      <c r="F1501" t="s">
        <v>9</v>
      </c>
      <c r="G1501">
        <v>9</v>
      </c>
    </row>
    <row r="1502" spans="2:7" ht="15" hidden="1" customHeight="1">
      <c r="B1502" s="8">
        <v>118000</v>
      </c>
      <c r="C1502" t="s">
        <v>1741</v>
      </c>
      <c r="D1502" t="s">
        <v>4001</v>
      </c>
      <c r="E1502" t="s">
        <v>15</v>
      </c>
      <c r="F1502" t="s">
        <v>9</v>
      </c>
      <c r="G1502">
        <v>6</v>
      </c>
    </row>
    <row r="1503" spans="2:7" ht="15" hidden="1" customHeight="1">
      <c r="B1503" s="8">
        <v>50000</v>
      </c>
      <c r="C1503" t="s">
        <v>1944</v>
      </c>
      <c r="D1503" t="s">
        <v>20</v>
      </c>
      <c r="E1503" t="s">
        <v>15</v>
      </c>
      <c r="F1503" t="s">
        <v>13</v>
      </c>
      <c r="G1503">
        <v>15</v>
      </c>
    </row>
    <row r="1504" spans="2:7" ht="15" hidden="1" customHeight="1">
      <c r="B1504" s="8">
        <v>60000</v>
      </c>
      <c r="C1504" t="s">
        <v>207</v>
      </c>
      <c r="D1504" t="s">
        <v>20</v>
      </c>
      <c r="E1504" t="s">
        <v>15</v>
      </c>
      <c r="F1504" t="s">
        <v>18</v>
      </c>
      <c r="G1504">
        <v>3</v>
      </c>
    </row>
    <row r="1505" spans="2:7" ht="15" hidden="1" customHeight="1">
      <c r="B1505" s="8">
        <v>40000</v>
      </c>
      <c r="C1505" t="s">
        <v>1945</v>
      </c>
      <c r="D1505" t="s">
        <v>67</v>
      </c>
      <c r="E1505" t="s">
        <v>15</v>
      </c>
      <c r="F1505" t="s">
        <v>9</v>
      </c>
      <c r="G1505">
        <v>1</v>
      </c>
    </row>
    <row r="1506" spans="2:7" ht="15" hidden="1" customHeight="1">
      <c r="B1506" s="8">
        <v>85000</v>
      </c>
      <c r="C1506" t="s">
        <v>1947</v>
      </c>
      <c r="D1506" t="s">
        <v>4001</v>
      </c>
      <c r="E1506" t="s">
        <v>15</v>
      </c>
      <c r="F1506" t="s">
        <v>18</v>
      </c>
      <c r="G1506">
        <v>15</v>
      </c>
    </row>
    <row r="1507" spans="2:7" ht="15" hidden="1" customHeight="1">
      <c r="B1507" s="8">
        <v>29000</v>
      </c>
      <c r="C1507" t="s">
        <v>1950</v>
      </c>
      <c r="D1507" t="s">
        <v>279</v>
      </c>
      <c r="E1507" t="s">
        <v>15</v>
      </c>
      <c r="F1507" t="s">
        <v>13</v>
      </c>
      <c r="G1507">
        <v>1</v>
      </c>
    </row>
    <row r="1508" spans="2:7" ht="15" hidden="1" customHeight="1">
      <c r="B1508" s="8">
        <v>48000</v>
      </c>
      <c r="C1508" t="s">
        <v>310</v>
      </c>
      <c r="D1508" t="s">
        <v>310</v>
      </c>
      <c r="E1508" t="s">
        <v>15</v>
      </c>
      <c r="F1508" t="s">
        <v>9</v>
      </c>
      <c r="G1508">
        <v>1</v>
      </c>
    </row>
    <row r="1509" spans="2:7" ht="15" hidden="1" customHeight="1">
      <c r="B1509" s="8">
        <v>48000</v>
      </c>
      <c r="C1509" t="s">
        <v>310</v>
      </c>
      <c r="D1509" t="s">
        <v>310</v>
      </c>
      <c r="E1509" t="s">
        <v>15</v>
      </c>
      <c r="F1509" t="s">
        <v>9</v>
      </c>
      <c r="G1509">
        <v>1</v>
      </c>
    </row>
    <row r="1510" spans="2:7" ht="15" hidden="1" customHeight="1">
      <c r="B1510" s="8">
        <v>112000</v>
      </c>
      <c r="C1510" t="s">
        <v>635</v>
      </c>
      <c r="D1510" t="s">
        <v>52</v>
      </c>
      <c r="E1510" t="s">
        <v>15</v>
      </c>
      <c r="F1510" t="s">
        <v>18</v>
      </c>
      <c r="G1510">
        <v>8</v>
      </c>
    </row>
    <row r="1511" spans="2:7" ht="15" hidden="1" customHeight="1">
      <c r="B1511" s="8">
        <v>72000</v>
      </c>
      <c r="C1511" t="s">
        <v>1960</v>
      </c>
      <c r="D1511" t="s">
        <v>52</v>
      </c>
      <c r="E1511" t="s">
        <v>15</v>
      </c>
      <c r="F1511" t="s">
        <v>9</v>
      </c>
      <c r="G1511">
        <v>10</v>
      </c>
    </row>
    <row r="1512" spans="2:7" ht="15" hidden="1" customHeight="1">
      <c r="B1512" s="8">
        <v>60000</v>
      </c>
      <c r="C1512" t="s">
        <v>1961</v>
      </c>
      <c r="D1512" t="s">
        <v>20</v>
      </c>
      <c r="E1512" t="s">
        <v>15</v>
      </c>
      <c r="F1512" t="s">
        <v>13</v>
      </c>
      <c r="G1512">
        <v>10</v>
      </c>
    </row>
    <row r="1513" spans="2:7" ht="15" hidden="1" customHeight="1">
      <c r="B1513" s="8">
        <v>67000</v>
      </c>
      <c r="C1513" t="s">
        <v>1962</v>
      </c>
      <c r="D1513" t="s">
        <v>20</v>
      </c>
      <c r="E1513" t="s">
        <v>15</v>
      </c>
      <c r="F1513" t="s">
        <v>9</v>
      </c>
      <c r="G1513">
        <v>6</v>
      </c>
    </row>
    <row r="1514" spans="2:7" ht="15" hidden="1" customHeight="1">
      <c r="B1514" s="8">
        <v>54000</v>
      </c>
      <c r="C1514" t="s">
        <v>1963</v>
      </c>
      <c r="D1514" t="s">
        <v>20</v>
      </c>
      <c r="E1514" t="s">
        <v>15</v>
      </c>
      <c r="F1514" t="s">
        <v>9</v>
      </c>
      <c r="G1514">
        <v>18</v>
      </c>
    </row>
    <row r="1515" spans="2:7" ht="15" hidden="1" customHeight="1">
      <c r="B1515" s="8">
        <v>63000</v>
      </c>
      <c r="C1515" t="s">
        <v>1965</v>
      </c>
      <c r="D1515" t="s">
        <v>20</v>
      </c>
      <c r="E1515" t="s">
        <v>15</v>
      </c>
      <c r="F1515" t="s">
        <v>9</v>
      </c>
      <c r="G1515">
        <v>6</v>
      </c>
    </row>
    <row r="1516" spans="2:7" ht="15" hidden="1" customHeight="1">
      <c r="B1516" s="8">
        <v>63000</v>
      </c>
      <c r="C1516" t="s">
        <v>14</v>
      </c>
      <c r="D1516" t="s">
        <v>20</v>
      </c>
      <c r="E1516" t="s">
        <v>15</v>
      </c>
      <c r="F1516" t="s">
        <v>13</v>
      </c>
      <c r="G1516">
        <v>1</v>
      </c>
    </row>
    <row r="1517" spans="2:7" ht="15" hidden="1" customHeight="1">
      <c r="B1517" s="8">
        <v>46000</v>
      </c>
      <c r="C1517" t="s">
        <v>1979</v>
      </c>
      <c r="D1517" t="s">
        <v>20</v>
      </c>
      <c r="E1517" t="s">
        <v>15</v>
      </c>
      <c r="F1517" t="s">
        <v>13</v>
      </c>
      <c r="G1517">
        <v>1</v>
      </c>
    </row>
    <row r="1518" spans="2:7" ht="15" hidden="1" customHeight="1">
      <c r="B1518" s="8">
        <v>45000</v>
      </c>
      <c r="C1518" t="s">
        <v>89</v>
      </c>
      <c r="D1518" t="s">
        <v>310</v>
      </c>
      <c r="E1518" t="s">
        <v>15</v>
      </c>
      <c r="F1518" t="s">
        <v>18</v>
      </c>
      <c r="G1518">
        <v>5</v>
      </c>
    </row>
    <row r="1519" spans="2:7" ht="15" hidden="1" customHeight="1">
      <c r="B1519" s="8">
        <v>43000</v>
      </c>
      <c r="C1519" t="s">
        <v>687</v>
      </c>
      <c r="D1519" t="s">
        <v>20</v>
      </c>
      <c r="E1519" t="s">
        <v>15</v>
      </c>
      <c r="F1519" t="s">
        <v>9</v>
      </c>
      <c r="G1519">
        <v>5</v>
      </c>
    </row>
    <row r="1520" spans="2:7" ht="15" hidden="1" customHeight="1">
      <c r="B1520" s="8">
        <v>48000</v>
      </c>
      <c r="C1520" t="s">
        <v>1986</v>
      </c>
      <c r="D1520" t="s">
        <v>20</v>
      </c>
      <c r="E1520" t="s">
        <v>15</v>
      </c>
      <c r="F1520" t="s">
        <v>9</v>
      </c>
      <c r="G1520">
        <v>12</v>
      </c>
    </row>
    <row r="1521" spans="2:7" ht="15" hidden="1" customHeight="1">
      <c r="B1521" s="8">
        <v>62000</v>
      </c>
      <c r="C1521" t="s">
        <v>20</v>
      </c>
      <c r="D1521" t="s">
        <v>20</v>
      </c>
      <c r="E1521" t="s">
        <v>15</v>
      </c>
      <c r="F1521" t="s">
        <v>9</v>
      </c>
      <c r="G1521">
        <v>4</v>
      </c>
    </row>
    <row r="1522" spans="2:7" ht="15" hidden="1" customHeight="1">
      <c r="B1522" s="8">
        <v>48000</v>
      </c>
      <c r="C1522" t="s">
        <v>1992</v>
      </c>
      <c r="D1522" t="s">
        <v>20</v>
      </c>
      <c r="E1522" t="s">
        <v>15</v>
      </c>
      <c r="F1522" t="s">
        <v>9</v>
      </c>
      <c r="G1522">
        <v>1</v>
      </c>
    </row>
    <row r="1523" spans="2:7" ht="15" hidden="1" customHeight="1">
      <c r="B1523" s="8">
        <v>75000</v>
      </c>
      <c r="C1523" t="s">
        <v>153</v>
      </c>
      <c r="D1523" t="s">
        <v>20</v>
      </c>
      <c r="E1523" t="s">
        <v>15</v>
      </c>
      <c r="F1523" t="s">
        <v>25</v>
      </c>
      <c r="G1523">
        <v>3</v>
      </c>
    </row>
    <row r="1524" spans="2:7" ht="15" hidden="1" customHeight="1">
      <c r="B1524" s="8">
        <v>110000</v>
      </c>
      <c r="C1524" t="s">
        <v>1998</v>
      </c>
      <c r="D1524" t="s">
        <v>4001</v>
      </c>
      <c r="E1524" t="s">
        <v>15</v>
      </c>
      <c r="F1524" t="s">
        <v>9</v>
      </c>
      <c r="G1524">
        <v>10</v>
      </c>
    </row>
    <row r="1525" spans="2:7" ht="15" hidden="1" customHeight="1">
      <c r="B1525" s="8">
        <v>50000</v>
      </c>
      <c r="C1525" t="s">
        <v>1999</v>
      </c>
      <c r="D1525" t="s">
        <v>20</v>
      </c>
      <c r="E1525" t="s">
        <v>15</v>
      </c>
      <c r="F1525" t="s">
        <v>13</v>
      </c>
      <c r="G1525">
        <v>3.5</v>
      </c>
    </row>
    <row r="1526" spans="2:7" ht="15" hidden="1" customHeight="1">
      <c r="B1526" s="8">
        <v>46000</v>
      </c>
      <c r="C1526" t="s">
        <v>2000</v>
      </c>
      <c r="D1526" t="s">
        <v>20</v>
      </c>
      <c r="E1526" t="s">
        <v>15</v>
      </c>
      <c r="F1526" t="s">
        <v>9</v>
      </c>
      <c r="G1526">
        <v>8</v>
      </c>
    </row>
    <row r="1527" spans="2:7" ht="15" hidden="1" customHeight="1">
      <c r="B1527" s="8">
        <v>115000</v>
      </c>
      <c r="C1527" t="s">
        <v>207</v>
      </c>
      <c r="D1527" t="s">
        <v>20</v>
      </c>
      <c r="E1527" t="s">
        <v>15</v>
      </c>
      <c r="F1527" t="s">
        <v>13</v>
      </c>
      <c r="G1527">
        <v>15</v>
      </c>
    </row>
    <row r="1528" spans="2:7" ht="15" hidden="1" customHeight="1">
      <c r="B1528" s="8">
        <v>40000</v>
      </c>
      <c r="C1528" t="s">
        <v>2006</v>
      </c>
      <c r="D1528" t="s">
        <v>20</v>
      </c>
      <c r="E1528" t="s">
        <v>15</v>
      </c>
      <c r="F1528" t="s">
        <v>25</v>
      </c>
      <c r="G1528">
        <v>3</v>
      </c>
    </row>
    <row r="1529" spans="2:7" ht="15" hidden="1" customHeight="1">
      <c r="B1529" s="8">
        <v>46359</v>
      </c>
      <c r="C1529" t="s">
        <v>153</v>
      </c>
      <c r="D1529" t="s">
        <v>20</v>
      </c>
      <c r="E1529" t="s">
        <v>15</v>
      </c>
      <c r="F1529" t="s">
        <v>13</v>
      </c>
      <c r="G1529">
        <v>5</v>
      </c>
    </row>
    <row r="1530" spans="2:7" ht="15" hidden="1" customHeight="1">
      <c r="B1530" s="8">
        <v>70000</v>
      </c>
      <c r="C1530" t="s">
        <v>2007</v>
      </c>
      <c r="D1530" t="s">
        <v>20</v>
      </c>
      <c r="E1530" t="s">
        <v>15</v>
      </c>
      <c r="F1530" t="s">
        <v>9</v>
      </c>
      <c r="G1530">
        <v>10</v>
      </c>
    </row>
  </sheetData>
  <conditionalFormatting sqref="B5:G1530">
    <cfRule type="expression" dxfId="10" priority="2">
      <formula>#REF!="ERR"</formula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3:X37"/>
  <sheetViews>
    <sheetView topLeftCell="P1" workbookViewId="0">
      <selection activeCell="M4" sqref="M4:M137"/>
    </sheetView>
  </sheetViews>
  <sheetFormatPr defaultRowHeight="15"/>
  <cols>
    <col min="1" max="1" width="23" customWidth="1"/>
    <col min="2" max="2" width="16.28515625" customWidth="1"/>
    <col min="3" max="3" width="11.85546875" customWidth="1"/>
    <col min="4" max="4" width="9.7109375" customWidth="1"/>
    <col min="5" max="5" width="11.85546875" customWidth="1"/>
    <col min="6" max="6" width="9" customWidth="1"/>
    <col min="7" max="7" width="10.5703125" customWidth="1"/>
    <col min="8" max="8" width="11.7109375" customWidth="1"/>
    <col min="9" max="9" width="12.140625" customWidth="1"/>
    <col min="10" max="10" width="10.42578125" bestFit="1" customWidth="1"/>
    <col min="11" max="11" width="10.5703125" bestFit="1" customWidth="1"/>
    <col min="12" max="12" width="11.140625" customWidth="1"/>
    <col min="13" max="13" width="11.5703125" bestFit="1" customWidth="1"/>
    <col min="14" max="14" width="9" customWidth="1"/>
    <col min="15" max="15" width="12.140625" bestFit="1" customWidth="1"/>
    <col min="16" max="18" width="11.5703125" bestFit="1" customWidth="1"/>
    <col min="19" max="19" width="14.28515625" bestFit="1" customWidth="1"/>
    <col min="20" max="20" width="9.85546875" bestFit="1" customWidth="1"/>
    <col min="21" max="21" width="8.5703125" customWidth="1"/>
    <col min="22" max="22" width="7.5703125" customWidth="1"/>
    <col min="23" max="23" width="17" bestFit="1" customWidth="1"/>
    <col min="24" max="24" width="23" customWidth="1"/>
    <col min="25" max="25" width="9.42578125" customWidth="1"/>
    <col min="26" max="26" width="9.85546875" customWidth="1"/>
    <col min="27" max="27" width="7.5703125" customWidth="1"/>
    <col min="28" max="28" width="14.42578125" bestFit="1" customWidth="1"/>
    <col min="29" max="29" width="9" customWidth="1"/>
    <col min="30" max="30" width="18.85546875" bestFit="1" customWidth="1"/>
    <col min="31" max="33" width="7.5703125" customWidth="1"/>
    <col min="34" max="34" width="8.28515625" customWidth="1"/>
    <col min="35" max="35" width="8.5703125" customWidth="1"/>
    <col min="36" max="37" width="7.5703125" customWidth="1"/>
    <col min="38" max="38" width="9.140625" customWidth="1"/>
    <col min="39" max="40" width="7.5703125" customWidth="1"/>
    <col min="41" max="41" width="7.7109375" customWidth="1"/>
    <col min="42" max="42" width="10.42578125" bestFit="1" customWidth="1"/>
    <col min="43" max="43" width="8.28515625" customWidth="1"/>
    <col min="44" max="45" width="7.5703125" customWidth="1"/>
    <col min="46" max="46" width="9.7109375" customWidth="1"/>
    <col min="47" max="54" width="7.5703125" customWidth="1"/>
    <col min="55" max="55" width="13.140625" bestFit="1" customWidth="1"/>
    <col min="56" max="56" width="8.5703125" customWidth="1"/>
    <col min="57" max="57" width="7.5703125" customWidth="1"/>
    <col min="59" max="59" width="8.7109375" customWidth="1"/>
    <col min="60" max="60" width="9.5703125" customWidth="1"/>
    <col min="61" max="61" width="7.5703125" customWidth="1"/>
    <col min="62" max="62" width="9.42578125" customWidth="1"/>
    <col min="63" max="63" width="12.140625" bestFit="1" customWidth="1"/>
    <col min="64" max="64" width="8.7109375" customWidth="1"/>
    <col min="65" max="65" width="12.5703125" bestFit="1" customWidth="1"/>
    <col min="66" max="66" width="9.42578125" bestFit="1" customWidth="1"/>
    <col min="67" max="67" width="7.5703125" customWidth="1"/>
    <col min="68" max="68" width="12" bestFit="1" customWidth="1"/>
    <col min="69" max="69" width="12.5703125" bestFit="1" customWidth="1"/>
    <col min="70" max="70" width="7.5703125" customWidth="1"/>
    <col min="71" max="72" width="8.5703125" customWidth="1"/>
    <col min="73" max="73" width="8.42578125" customWidth="1"/>
    <col min="74" max="74" width="8" customWidth="1"/>
    <col min="75" max="75" width="9" customWidth="1"/>
    <col min="76" max="76" width="7.5703125" customWidth="1"/>
    <col min="77" max="77" width="11" customWidth="1"/>
    <col min="78" max="78" width="7.5703125" customWidth="1"/>
    <col min="79" max="79" width="8.42578125" customWidth="1"/>
    <col min="80" max="80" width="7.5703125" customWidth="1"/>
    <col min="81" max="81" width="18.7109375" bestFit="1" customWidth="1"/>
    <col min="82" max="82" width="20.85546875" bestFit="1" customWidth="1"/>
    <col min="83" max="83" width="8.7109375" customWidth="1"/>
    <col min="84" max="84" width="7.5703125" customWidth="1"/>
    <col min="85" max="85" width="12" bestFit="1" customWidth="1"/>
    <col min="86" max="86" width="14.140625" bestFit="1" customWidth="1"/>
    <col min="87" max="87" width="9.85546875" customWidth="1"/>
    <col min="88" max="88" width="8.28515625" customWidth="1"/>
    <col min="89" max="89" width="8.5703125" customWidth="1"/>
    <col min="90" max="90" width="8" customWidth="1"/>
    <col min="91" max="91" width="11.7109375" customWidth="1"/>
    <col min="92" max="92" width="8.5703125" customWidth="1"/>
    <col min="93" max="93" width="8.7109375" customWidth="1"/>
    <col min="94" max="94" width="8.5703125" customWidth="1"/>
    <col min="95" max="95" width="11.42578125" customWidth="1"/>
    <col min="96" max="96" width="8.5703125" customWidth="1"/>
    <col min="97" max="99" width="7.5703125" customWidth="1"/>
    <col min="100" max="101" width="8.5703125" customWidth="1"/>
    <col min="102" max="102" width="8" customWidth="1"/>
    <col min="103" max="103" width="8.42578125" customWidth="1"/>
    <col min="104" max="104" width="8.5703125" customWidth="1"/>
    <col min="105" max="105" width="9.28515625" bestFit="1" customWidth="1"/>
    <col min="106" max="106" width="8.5703125" customWidth="1"/>
    <col min="107" max="107" width="7.5703125" customWidth="1"/>
    <col min="108" max="108" width="10.28515625" bestFit="1" customWidth="1"/>
    <col min="109" max="109" width="11.28515625" customWidth="1"/>
  </cols>
  <sheetData>
    <row r="3" spans="1:24">
      <c r="A3" s="10" t="s">
        <v>4011</v>
      </c>
      <c r="B3" s="10" t="s">
        <v>4012</v>
      </c>
    </row>
    <row r="4" spans="1:24">
      <c r="A4" s="10" t="s">
        <v>4009</v>
      </c>
      <c r="B4" t="s">
        <v>84</v>
      </c>
      <c r="C4" t="s">
        <v>88</v>
      </c>
      <c r="D4" t="s">
        <v>8</v>
      </c>
      <c r="E4" t="s">
        <v>628</v>
      </c>
      <c r="F4" t="s">
        <v>17</v>
      </c>
      <c r="G4" t="s">
        <v>71</v>
      </c>
      <c r="H4" t="s">
        <v>15</v>
      </c>
      <c r="I4" t="s">
        <v>4010</v>
      </c>
      <c r="W4" s="10" t="s">
        <v>4009</v>
      </c>
      <c r="X4" t="s">
        <v>4011</v>
      </c>
    </row>
    <row r="5" spans="1:24">
      <c r="A5" s="11" t="s">
        <v>4001</v>
      </c>
      <c r="B5" s="12">
        <v>95191.567930912672</v>
      </c>
      <c r="C5" s="12">
        <v>98336.152303032693</v>
      </c>
      <c r="D5" s="12">
        <v>28659.371813410293</v>
      </c>
      <c r="E5" s="12"/>
      <c r="F5" s="12"/>
      <c r="G5" s="12">
        <v>114272.92472487809</v>
      </c>
      <c r="H5" s="12">
        <v>125615.38461538461</v>
      </c>
      <c r="I5" s="12">
        <v>102276.13287128022</v>
      </c>
      <c r="W5" s="11" t="s">
        <v>310</v>
      </c>
      <c r="X5" s="19">
        <v>45427.743095016885</v>
      </c>
    </row>
    <row r="6" spans="1:24">
      <c r="A6" s="11" t="s">
        <v>488</v>
      </c>
      <c r="B6" s="12">
        <v>82952.652054081045</v>
      </c>
      <c r="C6" s="12">
        <v>89485.898595759732</v>
      </c>
      <c r="D6" s="12">
        <v>10468.177151120017</v>
      </c>
      <c r="E6" s="12">
        <v>71142.368583530042</v>
      </c>
      <c r="F6" s="12">
        <v>48000</v>
      </c>
      <c r="G6" s="12">
        <v>109281.69352999836</v>
      </c>
      <c r="H6" s="12">
        <v>87813.23529411765</v>
      </c>
      <c r="I6" s="12">
        <v>74734.391888385609</v>
      </c>
      <c r="W6" s="11" t="s">
        <v>20</v>
      </c>
      <c r="X6" s="19">
        <v>46295.769417049465</v>
      </c>
    </row>
    <row r="7" spans="1:24">
      <c r="A7" s="11" t="s">
        <v>356</v>
      </c>
      <c r="B7" s="12">
        <v>103302.27805563841</v>
      </c>
      <c r="C7" s="12">
        <v>100958.44969778023</v>
      </c>
      <c r="D7" s="12">
        <v>13928.395969712297</v>
      </c>
      <c r="E7" s="12">
        <v>146095.93548403488</v>
      </c>
      <c r="F7" s="12">
        <v>12899.157665919436</v>
      </c>
      <c r="G7" s="12">
        <v>83902.612935800164</v>
      </c>
      <c r="H7" s="12">
        <v>98388.888888888891</v>
      </c>
      <c r="I7" s="12">
        <v>67063.319268763706</v>
      </c>
      <c r="W7" s="11" t="s">
        <v>356</v>
      </c>
      <c r="X7" s="19">
        <v>65051.053601116277</v>
      </c>
    </row>
    <row r="8" spans="1:24">
      <c r="A8" s="11" t="s">
        <v>67</v>
      </c>
      <c r="B8" s="12">
        <v>94851.598045445135</v>
      </c>
      <c r="C8" s="12">
        <v>51356.055540258822</v>
      </c>
      <c r="D8" s="12">
        <v>25575.072240782029</v>
      </c>
      <c r="E8" s="12"/>
      <c r="F8" s="12"/>
      <c r="G8" s="12">
        <v>93624.989360796666</v>
      </c>
      <c r="H8" s="12">
        <v>69800</v>
      </c>
      <c r="I8" s="12">
        <v>66474.767185502089</v>
      </c>
      <c r="W8" s="11" t="s">
        <v>488</v>
      </c>
      <c r="X8" s="19">
        <v>65103.929025765538</v>
      </c>
    </row>
    <row r="9" spans="1:24">
      <c r="A9" s="11" t="s">
        <v>279</v>
      </c>
      <c r="B9" s="12">
        <v>163695.49985262303</v>
      </c>
      <c r="C9" s="12">
        <v>68835.306612122877</v>
      </c>
      <c r="D9" s="12">
        <v>12397.82557404629</v>
      </c>
      <c r="E9" s="12">
        <v>64790.371388571999</v>
      </c>
      <c r="F9" s="12"/>
      <c r="G9" s="12">
        <v>81372.725180708847</v>
      </c>
      <c r="H9" s="12">
        <v>72056.153846153844</v>
      </c>
      <c r="I9" s="12">
        <v>53084.186855639236</v>
      </c>
      <c r="W9" s="11" t="s">
        <v>4001</v>
      </c>
      <c r="X9" s="19">
        <v>97265.875618660837</v>
      </c>
    </row>
    <row r="10" spans="1:24">
      <c r="A10" s="11" t="s">
        <v>20</v>
      </c>
      <c r="B10" s="12">
        <v>86525.394195457935</v>
      </c>
      <c r="C10" s="12">
        <v>63558.641342985735</v>
      </c>
      <c r="D10" s="12">
        <v>11264.716264070179</v>
      </c>
      <c r="E10" s="12">
        <v>62090.772580714809</v>
      </c>
      <c r="F10" s="12">
        <v>14887</v>
      </c>
      <c r="G10" s="12">
        <v>57469.44941484111</v>
      </c>
      <c r="H10" s="12">
        <v>62583.737373737371</v>
      </c>
      <c r="I10" s="12">
        <v>47769.134028523898</v>
      </c>
      <c r="W10" s="11" t="s">
        <v>279</v>
      </c>
      <c r="X10" s="19">
        <v>51715.151424567106</v>
      </c>
    </row>
    <row r="11" spans="1:24">
      <c r="A11" s="11" t="s">
        <v>310</v>
      </c>
      <c r="B11" s="12">
        <v>92811.778732639854</v>
      </c>
      <c r="C11" s="12">
        <v>131770.4440860638</v>
      </c>
      <c r="D11" s="12">
        <v>10766.881887825843</v>
      </c>
      <c r="E11" s="12">
        <v>62564.631571458704</v>
      </c>
      <c r="F11" s="12">
        <v>4633.3537123836695</v>
      </c>
      <c r="G11" s="12">
        <v>55820.304736452817</v>
      </c>
      <c r="H11" s="12">
        <v>64737.190476190473</v>
      </c>
      <c r="I11" s="12">
        <v>47498.859181695429</v>
      </c>
      <c r="W11" s="11" t="s">
        <v>52</v>
      </c>
      <c r="X11" s="19">
        <v>46488.240712802522</v>
      </c>
    </row>
    <row r="12" spans="1:24">
      <c r="A12" s="11" t="s">
        <v>52</v>
      </c>
      <c r="B12" s="12">
        <v>95631.029699178704</v>
      </c>
      <c r="C12" s="12">
        <v>70334.475671635926</v>
      </c>
      <c r="D12" s="12">
        <v>15642.546484974009</v>
      </c>
      <c r="E12" s="12">
        <v>76859.166058992269</v>
      </c>
      <c r="F12" s="12">
        <v>10382.341810335902</v>
      </c>
      <c r="G12" s="12">
        <v>66390.12811100109</v>
      </c>
      <c r="H12" s="12">
        <v>77581.710344827588</v>
      </c>
      <c r="I12" s="12">
        <v>45737.834502475431</v>
      </c>
      <c r="W12" s="11" t="s">
        <v>3999</v>
      </c>
      <c r="X12" s="19">
        <v>16714.332565690933</v>
      </c>
    </row>
    <row r="13" spans="1:24">
      <c r="A13" s="11" t="s">
        <v>3999</v>
      </c>
      <c r="B13" s="12">
        <v>85000</v>
      </c>
      <c r="C13" s="12"/>
      <c r="D13" s="12">
        <v>10314.751394359879</v>
      </c>
      <c r="E13" s="12"/>
      <c r="F13" s="12">
        <v>1910.5359690238436</v>
      </c>
      <c r="G13" s="12">
        <v>31939.07519316065</v>
      </c>
      <c r="H13" s="12">
        <v>58200</v>
      </c>
      <c r="I13" s="12">
        <v>15838.759442299424</v>
      </c>
      <c r="W13" s="11" t="s">
        <v>67</v>
      </c>
      <c r="X13" s="19">
        <v>59812.969274133829</v>
      </c>
    </row>
    <row r="14" spans="1:24">
      <c r="A14" s="11" t="s">
        <v>4010</v>
      </c>
      <c r="B14" s="12">
        <v>92857.629854916348</v>
      </c>
      <c r="C14" s="12">
        <v>69810.011451672413</v>
      </c>
      <c r="D14" s="12">
        <v>13500.754216911524</v>
      </c>
      <c r="E14" s="12">
        <v>73006.431203838249</v>
      </c>
      <c r="F14" s="12">
        <v>11873.552586779413</v>
      </c>
      <c r="G14" s="12">
        <v>67240.730112795834</v>
      </c>
      <c r="H14" s="12">
        <v>72683.98208469055</v>
      </c>
      <c r="I14" s="12">
        <v>50086.293724000228</v>
      </c>
      <c r="W14" s="11" t="s">
        <v>4010</v>
      </c>
      <c r="X14" s="19">
        <v>49200.010811710279</v>
      </c>
    </row>
    <row r="16" spans="1:24">
      <c r="A16" s="11" t="s">
        <v>4013</v>
      </c>
      <c r="B16" s="14" t="str">
        <f t="shared" ref="B16:H16" si="0">B4</f>
        <v>Australia</v>
      </c>
      <c r="C16" s="14" t="str">
        <f t="shared" si="0"/>
        <v>Canada</v>
      </c>
      <c r="D16" s="14" t="str">
        <f t="shared" si="0"/>
        <v>India</v>
      </c>
      <c r="E16" s="14" t="str">
        <f t="shared" si="0"/>
        <v>Netherlands</v>
      </c>
      <c r="F16" s="14" t="str">
        <f t="shared" si="0"/>
        <v>Pakistan</v>
      </c>
      <c r="G16" s="14" t="str">
        <f t="shared" si="0"/>
        <v>UK</v>
      </c>
      <c r="H16" s="14" t="str">
        <f t="shared" si="0"/>
        <v>USA</v>
      </c>
      <c r="I16" t="s">
        <v>4014</v>
      </c>
      <c r="L16" s="14" t="str">
        <f>B16</f>
        <v>Australia</v>
      </c>
      <c r="M16" s="14" t="str">
        <f t="shared" ref="M16:S16" si="1">C16</f>
        <v>Canada</v>
      </c>
      <c r="N16" s="14" t="str">
        <f t="shared" si="1"/>
        <v>India</v>
      </c>
      <c r="O16" s="14" t="str">
        <f t="shared" si="1"/>
        <v>Netherlands</v>
      </c>
      <c r="P16" s="14" t="str">
        <f t="shared" si="1"/>
        <v>Pakistan</v>
      </c>
      <c r="Q16" s="14" t="str">
        <f t="shared" si="1"/>
        <v>UK</v>
      </c>
      <c r="R16" s="14" t="str">
        <f t="shared" si="1"/>
        <v>USA</v>
      </c>
      <c r="S16" s="14" t="str">
        <f t="shared" si="1"/>
        <v>World Average</v>
      </c>
    </row>
    <row r="17" spans="1:19">
      <c r="A17" t="str">
        <f>A5</f>
        <v>CXO or Top Mgmt.</v>
      </c>
      <c r="B17" s="18">
        <f t="shared" ref="B17:H17" si="2">B5</f>
        <v>95191.567930912672</v>
      </c>
      <c r="C17" s="18">
        <f t="shared" si="2"/>
        <v>98336.152303032693</v>
      </c>
      <c r="D17" s="18">
        <f t="shared" si="2"/>
        <v>28659.371813410293</v>
      </c>
      <c r="E17" s="18">
        <f t="shared" si="2"/>
        <v>0</v>
      </c>
      <c r="F17" s="18">
        <f t="shared" si="2"/>
        <v>0</v>
      </c>
      <c r="G17" s="18">
        <f t="shared" si="2"/>
        <v>114272.92472487809</v>
      </c>
      <c r="H17" s="18">
        <f t="shared" si="2"/>
        <v>125615.38461538461</v>
      </c>
      <c r="I17" s="18">
        <f>GETPIVOTDATA("Salary in USD",$W$4,"Job Type",A17)</f>
        <v>97265.875618660837</v>
      </c>
      <c r="K17" t="str">
        <f>Dashboard!A2</f>
        <v>Manager</v>
      </c>
      <c r="L17" s="18">
        <f>INT(VLOOKUP($K$17,$A$17:$I$25,MATCH(L16,$A$16:$I$16,0),FALSE)/1000)</f>
        <v>95</v>
      </c>
      <c r="M17" s="18">
        <f t="shared" ref="M17:R17" si="3">INT(VLOOKUP($K$17,$A$17:$I$25,MATCH(M16,$A$16:$I$16,0),FALSE)/1000)</f>
        <v>70</v>
      </c>
      <c r="N17" s="18">
        <f t="shared" si="3"/>
        <v>15</v>
      </c>
      <c r="O17" s="18">
        <f t="shared" si="3"/>
        <v>76</v>
      </c>
      <c r="P17" s="18">
        <f t="shared" si="3"/>
        <v>10</v>
      </c>
      <c r="Q17" s="18">
        <f t="shared" si="3"/>
        <v>66</v>
      </c>
      <c r="R17" s="18">
        <f t="shared" si="3"/>
        <v>77</v>
      </c>
      <c r="S17" s="18">
        <f t="shared" ref="S17" si="4">VLOOKUP($K$17,$A$17:$I$25,MATCH(S16,$A$16:$I$16,0),FALSE)</f>
        <v>46488.240712802522</v>
      </c>
    </row>
    <row r="18" spans="1:19">
      <c r="A18" t="str">
        <f t="shared" ref="A18:H25" si="5">A6</f>
        <v>Controller</v>
      </c>
      <c r="B18" s="18">
        <f t="shared" si="5"/>
        <v>82952.652054081045</v>
      </c>
      <c r="C18" s="18">
        <f t="shared" si="5"/>
        <v>89485.898595759732</v>
      </c>
      <c r="D18" s="18">
        <f t="shared" si="5"/>
        <v>10468.177151120017</v>
      </c>
      <c r="E18" s="18">
        <f t="shared" si="5"/>
        <v>71142.368583530042</v>
      </c>
      <c r="F18" s="18">
        <f t="shared" si="5"/>
        <v>48000</v>
      </c>
      <c r="G18" s="18">
        <f t="shared" si="5"/>
        <v>109281.69352999836</v>
      </c>
      <c r="H18" s="18">
        <f t="shared" si="5"/>
        <v>87813.23529411765</v>
      </c>
      <c r="I18" s="18">
        <f t="shared" ref="I18:I25" si="6">GETPIVOTDATA("Salary in USD",$W$4,"Job Type",A18)</f>
        <v>65103.929025765538</v>
      </c>
      <c r="L18" s="18">
        <f>INT(VLOOKUP($K$17,$A$17:$I$25,MATCH(S16,$A$16:$I$16,0),FALSE)/1000)</f>
        <v>46</v>
      </c>
      <c r="M18" s="18">
        <f>L18</f>
        <v>46</v>
      </c>
      <c r="N18" s="18">
        <f t="shared" ref="N18:R18" si="7">M18</f>
        <v>46</v>
      </c>
      <c r="O18" s="18">
        <f t="shared" si="7"/>
        <v>46</v>
      </c>
      <c r="P18" s="18">
        <f t="shared" si="7"/>
        <v>46</v>
      </c>
      <c r="Q18" s="18">
        <f t="shared" si="7"/>
        <v>46</v>
      </c>
      <c r="R18" s="18">
        <f t="shared" si="7"/>
        <v>46</v>
      </c>
    </row>
    <row r="19" spans="1:19">
      <c r="A19" t="str">
        <f t="shared" si="5"/>
        <v>Consultant</v>
      </c>
      <c r="B19" s="18">
        <f t="shared" si="5"/>
        <v>103302.27805563841</v>
      </c>
      <c r="C19" s="18">
        <f t="shared" si="5"/>
        <v>100958.44969778023</v>
      </c>
      <c r="D19" s="18">
        <f t="shared" si="5"/>
        <v>13928.395969712297</v>
      </c>
      <c r="E19" s="18">
        <f t="shared" si="5"/>
        <v>146095.93548403488</v>
      </c>
      <c r="F19" s="18">
        <f t="shared" si="5"/>
        <v>12899.157665919436</v>
      </c>
      <c r="G19" s="18">
        <f t="shared" si="5"/>
        <v>83902.612935800164</v>
      </c>
      <c r="H19" s="18">
        <f t="shared" si="5"/>
        <v>98388.888888888891</v>
      </c>
      <c r="I19" s="18">
        <f t="shared" si="6"/>
        <v>65051.053601116277</v>
      </c>
    </row>
    <row r="20" spans="1:19">
      <c r="A20" t="str">
        <f t="shared" si="5"/>
        <v>Specialist</v>
      </c>
      <c r="B20" s="18">
        <f t="shared" si="5"/>
        <v>94851.598045445135</v>
      </c>
      <c r="C20" s="18">
        <f t="shared" si="5"/>
        <v>51356.055540258822</v>
      </c>
      <c r="D20" s="18">
        <f t="shared" si="5"/>
        <v>25575.072240782029</v>
      </c>
      <c r="E20" s="18">
        <f t="shared" si="5"/>
        <v>0</v>
      </c>
      <c r="F20" s="18">
        <f t="shared" si="5"/>
        <v>0</v>
      </c>
      <c r="G20" s="18">
        <f t="shared" si="5"/>
        <v>93624.989360796666</v>
      </c>
      <c r="H20" s="18">
        <f t="shared" si="5"/>
        <v>69800</v>
      </c>
      <c r="I20" s="18">
        <f t="shared" si="6"/>
        <v>59812.969274133829</v>
      </c>
      <c r="K20" t="s">
        <v>4015</v>
      </c>
      <c r="L20" s="14" t="str">
        <f>CONCATENATE("$",INT(L17/1000),"k")</f>
        <v>$0k</v>
      </c>
      <c r="M20" s="14" t="str">
        <f t="shared" ref="M20:R20" si="8">CONCATENATE("$",INT(M17/1000),"k")</f>
        <v>$0k</v>
      </c>
      <c r="N20" s="14" t="str">
        <f t="shared" si="8"/>
        <v>$0k</v>
      </c>
      <c r="O20" s="14" t="str">
        <f t="shared" si="8"/>
        <v>$0k</v>
      </c>
      <c r="P20" s="14" t="str">
        <f t="shared" si="8"/>
        <v>$0k</v>
      </c>
      <c r="Q20" s="14" t="str">
        <f t="shared" si="8"/>
        <v>$0k</v>
      </c>
      <c r="R20" s="14" t="str">
        <f t="shared" si="8"/>
        <v>$0k</v>
      </c>
    </row>
    <row r="21" spans="1:19">
      <c r="A21" t="str">
        <f t="shared" si="5"/>
        <v>Engineer</v>
      </c>
      <c r="B21" s="18">
        <f t="shared" si="5"/>
        <v>163695.49985262303</v>
      </c>
      <c r="C21" s="18">
        <f t="shared" si="5"/>
        <v>68835.306612122877</v>
      </c>
      <c r="D21" s="18">
        <f t="shared" si="5"/>
        <v>12397.82557404629</v>
      </c>
      <c r="E21" s="18">
        <f t="shared" si="5"/>
        <v>64790.371388571999</v>
      </c>
      <c r="F21" s="18">
        <f t="shared" si="5"/>
        <v>0</v>
      </c>
      <c r="G21" s="18">
        <f t="shared" si="5"/>
        <v>81372.725180708847</v>
      </c>
      <c r="H21" s="18">
        <f t="shared" si="5"/>
        <v>72056.153846153844</v>
      </c>
      <c r="I21" s="18">
        <f t="shared" si="6"/>
        <v>51715.151424567106</v>
      </c>
    </row>
    <row r="22" spans="1:19">
      <c r="A22" t="str">
        <f t="shared" si="5"/>
        <v>Analyst</v>
      </c>
      <c r="B22" s="18">
        <f t="shared" si="5"/>
        <v>86525.394195457935</v>
      </c>
      <c r="C22" s="18">
        <f t="shared" si="5"/>
        <v>63558.641342985735</v>
      </c>
      <c r="D22" s="18">
        <f t="shared" si="5"/>
        <v>11264.716264070179</v>
      </c>
      <c r="E22" s="18">
        <f t="shared" si="5"/>
        <v>62090.772580714809</v>
      </c>
      <c r="F22" s="18">
        <f t="shared" si="5"/>
        <v>14887</v>
      </c>
      <c r="G22" s="18">
        <f t="shared" si="5"/>
        <v>57469.44941484111</v>
      </c>
      <c r="H22" s="18">
        <f t="shared" si="5"/>
        <v>62583.737373737371</v>
      </c>
      <c r="I22" s="18">
        <f t="shared" si="6"/>
        <v>46295.769417049465</v>
      </c>
    </row>
    <row r="23" spans="1:19">
      <c r="A23" t="str">
        <f t="shared" si="5"/>
        <v>Accountant</v>
      </c>
      <c r="B23" s="18">
        <f t="shared" si="5"/>
        <v>92811.778732639854</v>
      </c>
      <c r="C23" s="18">
        <f t="shared" si="5"/>
        <v>131770.4440860638</v>
      </c>
      <c r="D23" s="18">
        <f t="shared" si="5"/>
        <v>10766.881887825843</v>
      </c>
      <c r="E23" s="18">
        <f t="shared" si="5"/>
        <v>62564.631571458704</v>
      </c>
      <c r="F23" s="18">
        <f t="shared" si="5"/>
        <v>4633.3537123836695</v>
      </c>
      <c r="G23" s="18">
        <f t="shared" si="5"/>
        <v>55820.304736452817</v>
      </c>
      <c r="H23" s="18">
        <f t="shared" si="5"/>
        <v>64737.190476190473</v>
      </c>
      <c r="I23" s="18">
        <f t="shared" si="6"/>
        <v>45427.743095016885</v>
      </c>
    </row>
    <row r="24" spans="1:19">
      <c r="A24" t="str">
        <f t="shared" si="5"/>
        <v>Manager</v>
      </c>
      <c r="B24" s="18">
        <f t="shared" si="5"/>
        <v>95631.029699178704</v>
      </c>
      <c r="C24" s="18">
        <f t="shared" si="5"/>
        <v>70334.475671635926</v>
      </c>
      <c r="D24" s="18">
        <f t="shared" si="5"/>
        <v>15642.546484974009</v>
      </c>
      <c r="E24" s="18">
        <f t="shared" si="5"/>
        <v>76859.166058992269</v>
      </c>
      <c r="F24" s="18">
        <f t="shared" si="5"/>
        <v>10382.341810335902</v>
      </c>
      <c r="G24" s="18">
        <f t="shared" si="5"/>
        <v>66390.12811100109</v>
      </c>
      <c r="H24" s="18">
        <f t="shared" si="5"/>
        <v>77581.710344827588</v>
      </c>
      <c r="I24" s="18">
        <f t="shared" si="6"/>
        <v>46488.240712802522</v>
      </c>
    </row>
    <row r="25" spans="1:19">
      <c r="A25" t="str">
        <f t="shared" si="5"/>
        <v>Reporting</v>
      </c>
      <c r="B25" s="18">
        <f t="shared" si="5"/>
        <v>85000</v>
      </c>
      <c r="C25" s="18">
        <f t="shared" si="5"/>
        <v>0</v>
      </c>
      <c r="D25" s="18">
        <f t="shared" si="5"/>
        <v>10314.751394359879</v>
      </c>
      <c r="E25" s="18">
        <f t="shared" si="5"/>
        <v>0</v>
      </c>
      <c r="F25" s="18">
        <f t="shared" si="5"/>
        <v>1910.5359690238436</v>
      </c>
      <c r="G25" s="18">
        <f t="shared" si="5"/>
        <v>31939.07519316065</v>
      </c>
      <c r="H25" s="18">
        <f t="shared" si="5"/>
        <v>58200</v>
      </c>
      <c r="I25" s="18">
        <f t="shared" si="6"/>
        <v>16714.332565690933</v>
      </c>
    </row>
    <row r="28" spans="1:19" ht="30">
      <c r="A28" s="15"/>
      <c r="B28" s="16" t="str">
        <f>B4</f>
        <v>Australia</v>
      </c>
      <c r="C28" s="16" t="str">
        <f t="shared" ref="C28:H28" si="9">C4</f>
        <v>Canada</v>
      </c>
      <c r="D28" s="16" t="str">
        <f t="shared" si="9"/>
        <v>India</v>
      </c>
      <c r="E28" s="16" t="str">
        <f t="shared" si="9"/>
        <v>Netherlands</v>
      </c>
      <c r="F28" s="16" t="str">
        <f t="shared" si="9"/>
        <v>Pakistan</v>
      </c>
      <c r="G28" s="16" t="str">
        <f t="shared" si="9"/>
        <v>UK</v>
      </c>
      <c r="H28" s="16" t="str">
        <f t="shared" si="9"/>
        <v>USA</v>
      </c>
      <c r="I28" s="16" t="str">
        <f>I4</f>
        <v>Grand Total</v>
      </c>
    </row>
    <row r="29" spans="1:19">
      <c r="A29" s="15" t="str">
        <f>A5</f>
        <v>CXO or Top Mgmt.</v>
      </c>
      <c r="B29" s="17">
        <f>IF(B5="","",B5/B$14*100)</f>
        <v>102.51345859208656</v>
      </c>
      <c r="C29" s="17">
        <f t="shared" ref="C29:I29" si="10">IF(C5="","",C5/C$14*100)</f>
        <v>140.86253569963694</v>
      </c>
      <c r="D29" s="17">
        <f t="shared" si="10"/>
        <v>212.27978343247332</v>
      </c>
      <c r="E29" s="17" t="str">
        <f t="shared" si="10"/>
        <v/>
      </c>
      <c r="F29" s="17" t="str">
        <f t="shared" si="10"/>
        <v/>
      </c>
      <c r="G29" s="17">
        <f t="shared" si="10"/>
        <v>169.94599037396841</v>
      </c>
      <c r="H29" s="17">
        <f t="shared" si="10"/>
        <v>172.82402671474298</v>
      </c>
      <c r="I29" s="17">
        <f t="shared" si="10"/>
        <v>204.19984244566254</v>
      </c>
    </row>
    <row r="30" spans="1:19">
      <c r="A30" s="15" t="str">
        <f t="shared" ref="A30:A37" si="11">A6</f>
        <v>Controller</v>
      </c>
      <c r="B30" s="17">
        <f t="shared" ref="B30:I30" si="12">IF(B6="","",B6/B$14*100)</f>
        <v>89.333156773104008</v>
      </c>
      <c r="C30" s="17">
        <f t="shared" si="12"/>
        <v>128.1849074866696</v>
      </c>
      <c r="D30" s="17">
        <f t="shared" si="12"/>
        <v>77.537721100108655</v>
      </c>
      <c r="E30" s="17">
        <f t="shared" si="12"/>
        <v>97.446714502310584</v>
      </c>
      <c r="F30" s="17">
        <f t="shared" si="12"/>
        <v>404.25980050356213</v>
      </c>
      <c r="G30" s="17">
        <f t="shared" si="12"/>
        <v>162.52306205878361</v>
      </c>
      <c r="H30" s="17">
        <f t="shared" si="12"/>
        <v>120.815113282867</v>
      </c>
      <c r="I30" s="17">
        <f t="shared" si="12"/>
        <v>149.21126386433855</v>
      </c>
    </row>
    <row r="31" spans="1:19">
      <c r="A31" s="15" t="str">
        <f t="shared" si="11"/>
        <v>Consultant</v>
      </c>
      <c r="B31" s="17">
        <f t="shared" ref="B31:I31" si="13">IF(B7="","",B7/B$14*100)</f>
        <v>111.24802368641231</v>
      </c>
      <c r="C31" s="17">
        <f t="shared" si="13"/>
        <v>144.61886998496061</v>
      </c>
      <c r="D31" s="17">
        <f t="shared" si="13"/>
        <v>103.16753972355926</v>
      </c>
      <c r="E31" s="17">
        <f t="shared" si="13"/>
        <v>200.11378871010206</v>
      </c>
      <c r="F31" s="17">
        <f t="shared" si="13"/>
        <v>108.63772718101221</v>
      </c>
      <c r="G31" s="17">
        <f t="shared" si="13"/>
        <v>124.77944959112452</v>
      </c>
      <c r="H31" s="17">
        <f t="shared" si="13"/>
        <v>135.36529791976349</v>
      </c>
      <c r="I31" s="17">
        <f t="shared" si="13"/>
        <v>133.89555162199687</v>
      </c>
    </row>
    <row r="32" spans="1:19">
      <c r="A32" s="15" t="str">
        <f t="shared" si="11"/>
        <v>Specialist</v>
      </c>
      <c r="B32" s="17">
        <f t="shared" ref="B32:I32" si="14">IF(B8="","",B8/B$14*100)</f>
        <v>102.14733909711482</v>
      </c>
      <c r="C32" s="17">
        <f t="shared" si="14"/>
        <v>73.565459269135388</v>
      </c>
      <c r="D32" s="17">
        <f t="shared" si="14"/>
        <v>189.43439625577204</v>
      </c>
      <c r="E32" s="17" t="str">
        <f t="shared" si="14"/>
        <v/>
      </c>
      <c r="F32" s="17" t="str">
        <f t="shared" si="14"/>
        <v/>
      </c>
      <c r="G32" s="17">
        <f t="shared" si="14"/>
        <v>139.2385079753617</v>
      </c>
      <c r="H32" s="17">
        <f t="shared" si="14"/>
        <v>96.032162792993148</v>
      </c>
      <c r="I32" s="17">
        <f t="shared" si="14"/>
        <v>132.72047548938298</v>
      </c>
    </row>
    <row r="33" spans="1:9">
      <c r="A33" s="15" t="str">
        <f t="shared" si="11"/>
        <v>Engineer</v>
      </c>
      <c r="B33" s="17">
        <f t="shared" ref="B33:I33" si="15">IF(B9="","",B9/B$14*100)</f>
        <v>176.28653682889168</v>
      </c>
      <c r="C33" s="17">
        <f t="shared" si="15"/>
        <v>98.603774989745858</v>
      </c>
      <c r="D33" s="17">
        <f t="shared" si="15"/>
        <v>91.830614607562694</v>
      </c>
      <c r="E33" s="17">
        <f t="shared" si="15"/>
        <v>88.746114993175695</v>
      </c>
      <c r="F33" s="17" t="str">
        <f t="shared" si="15"/>
        <v/>
      </c>
      <c r="G33" s="17">
        <f t="shared" si="15"/>
        <v>121.01701609159612</v>
      </c>
      <c r="H33" s="17">
        <f t="shared" si="15"/>
        <v>99.136222011329593</v>
      </c>
      <c r="I33" s="17">
        <f t="shared" si="15"/>
        <v>105.98545611731396</v>
      </c>
    </row>
    <row r="34" spans="1:9">
      <c r="A34" s="15" t="str">
        <f t="shared" si="11"/>
        <v>Analyst</v>
      </c>
      <c r="B34" s="17">
        <f t="shared" ref="B34:I34" si="16">IF(B10="","",B10/B$14*100)</f>
        <v>93.180705054229691</v>
      </c>
      <c r="C34" s="17">
        <f t="shared" si="16"/>
        <v>91.04516676234276</v>
      </c>
      <c r="D34" s="17">
        <f t="shared" si="16"/>
        <v>83.437681207169859</v>
      </c>
      <c r="E34" s="17">
        <f t="shared" si="16"/>
        <v>85.048360201793344</v>
      </c>
      <c r="F34" s="17">
        <f t="shared" si="16"/>
        <v>125.37949271034437</v>
      </c>
      <c r="G34" s="17">
        <f t="shared" si="16"/>
        <v>85.468211481993919</v>
      </c>
      <c r="H34" s="17">
        <f t="shared" si="16"/>
        <v>86.103891915024022</v>
      </c>
      <c r="I34" s="17">
        <f t="shared" si="16"/>
        <v>95.373665082417546</v>
      </c>
    </row>
    <row r="35" spans="1:9">
      <c r="A35" s="15" t="str">
        <f t="shared" si="11"/>
        <v>Accountant</v>
      </c>
      <c r="B35" s="17">
        <f t="shared" ref="B35:I35" si="17">IF(B11="","",B11/B$14*100)</f>
        <v>99.95062212728439</v>
      </c>
      <c r="C35" s="17">
        <f t="shared" si="17"/>
        <v>188.75579783751348</v>
      </c>
      <c r="D35" s="17">
        <f t="shared" si="17"/>
        <v>79.750225171412012</v>
      </c>
      <c r="E35" s="17">
        <f t="shared" si="17"/>
        <v>85.697424925174843</v>
      </c>
      <c r="F35" s="17">
        <f t="shared" si="17"/>
        <v>39.022471821472109</v>
      </c>
      <c r="G35" s="17">
        <f t="shared" si="17"/>
        <v>83.015613665727102</v>
      </c>
      <c r="H35" s="17">
        <f t="shared" si="17"/>
        <v>89.06665350387577</v>
      </c>
      <c r="I35" s="17">
        <f t="shared" si="17"/>
        <v>94.834046702351699</v>
      </c>
    </row>
    <row r="36" spans="1:9">
      <c r="A36" s="15" t="str">
        <f t="shared" si="11"/>
        <v>Manager</v>
      </c>
      <c r="B36" s="17">
        <f t="shared" ref="B36:I36" si="18">IF(B12="","",B12/B$14*100)</f>
        <v>102.98672262968115</v>
      </c>
      <c r="C36" s="17">
        <f t="shared" si="18"/>
        <v>100.75127364837432</v>
      </c>
      <c r="D36" s="17">
        <f t="shared" si="18"/>
        <v>115.86424160940282</v>
      </c>
      <c r="E36" s="17">
        <f t="shared" si="18"/>
        <v>105.27725406053194</v>
      </c>
      <c r="F36" s="17">
        <f t="shared" si="18"/>
        <v>87.440904770962163</v>
      </c>
      <c r="G36" s="17">
        <f t="shared" si="18"/>
        <v>98.734989937842926</v>
      </c>
      <c r="H36" s="17">
        <f t="shared" si="18"/>
        <v>106.73838735807053</v>
      </c>
      <c r="I36" s="17">
        <f t="shared" si="18"/>
        <v>91.318065486164897</v>
      </c>
    </row>
    <row r="37" spans="1:9">
      <c r="A37" s="15" t="str">
        <f t="shared" si="11"/>
        <v>Reporting</v>
      </c>
      <c r="B37" s="17">
        <f t="shared" ref="B37:I37" si="19">IF(B13="","",B13/B$14*100)</f>
        <v>91.537981459150572</v>
      </c>
      <c r="C37" s="17" t="str">
        <f t="shared" si="19"/>
        <v/>
      </c>
      <c r="D37" s="17">
        <f t="shared" si="19"/>
        <v>76.401297502618448</v>
      </c>
      <c r="E37" s="17" t="str">
        <f t="shared" si="19"/>
        <v/>
      </c>
      <c r="F37" s="17">
        <f t="shared" si="19"/>
        <v>16.090685201926224</v>
      </c>
      <c r="G37" s="17">
        <f t="shared" si="19"/>
        <v>47.499596062658874</v>
      </c>
      <c r="H37" s="17">
        <f t="shared" si="19"/>
        <v>80.072662959200585</v>
      </c>
      <c r="I37" s="17">
        <f t="shared" si="19"/>
        <v>31.62294165661103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32"/>
  <sheetViews>
    <sheetView tabSelected="1" zoomScale="130" zoomScaleNormal="130" workbookViewId="0"/>
  </sheetViews>
  <sheetFormatPr defaultRowHeight="15"/>
  <cols>
    <col min="1" max="1" width="64" style="22" customWidth="1"/>
    <col min="2" max="2" width="63.28515625" style="22" customWidth="1"/>
    <col min="3" max="16384" width="9.140625" style="22"/>
  </cols>
  <sheetData>
    <row r="1" spans="1:2">
      <c r="A1" s="21" t="s">
        <v>4016</v>
      </c>
      <c r="B1" s="21" t="s">
        <v>4018</v>
      </c>
    </row>
    <row r="2" spans="1:2">
      <c r="A2" s="20" t="s">
        <v>52</v>
      </c>
      <c r="B2" s="20" t="s">
        <v>15</v>
      </c>
    </row>
    <row r="18" spans="1:2">
      <c r="A18" s="21" t="s">
        <v>4024</v>
      </c>
      <c r="B18" s="21" t="s">
        <v>4026</v>
      </c>
    </row>
    <row r="32" spans="1:2">
      <c r="A32" s="21" t="s">
        <v>4029</v>
      </c>
      <c r="B32" s="21" t="s">
        <v>4030</v>
      </c>
    </row>
  </sheetData>
  <dataValidations count="2">
    <dataValidation type="list" allowBlank="1" showInputMessage="1" showErrorMessage="1" sqref="A2">
      <formula1>Function</formula1>
    </dataValidation>
    <dataValidation type="list" allowBlank="1" showInputMessage="1" showErrorMessage="1" sqref="B2">
      <formula1>Countries</formula1>
    </dataValidation>
  </dataValidation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2:E26"/>
  <sheetViews>
    <sheetView workbookViewId="0">
      <selection activeCell="B26" sqref="B26:E26"/>
    </sheetView>
  </sheetViews>
  <sheetFormatPr defaultRowHeight="15"/>
  <cols>
    <col min="1" max="1" width="40.28515625" customWidth="1"/>
    <col min="2" max="2" width="17.85546875" customWidth="1"/>
    <col min="3" max="5" width="9" customWidth="1"/>
    <col min="6" max="6" width="11.28515625" customWidth="1"/>
    <col min="7" max="8" width="8.85546875" customWidth="1"/>
    <col min="9" max="9" width="9.42578125" customWidth="1"/>
    <col min="10" max="10" width="11.28515625" bestFit="1" customWidth="1"/>
    <col min="11" max="11" width="9.42578125" bestFit="1" customWidth="1"/>
    <col min="12" max="12" width="11.28515625" bestFit="1" customWidth="1"/>
  </cols>
  <sheetData>
    <row r="2" spans="1:5">
      <c r="A2" s="10" t="s">
        <v>5</v>
      </c>
      <c r="B2" t="s">
        <v>4025</v>
      </c>
    </row>
    <row r="4" spans="1:5">
      <c r="A4" s="10" t="s">
        <v>4011</v>
      </c>
      <c r="B4" s="10" t="s">
        <v>4012</v>
      </c>
    </row>
    <row r="5" spans="1:5">
      <c r="A5" s="10" t="s">
        <v>4009</v>
      </c>
      <c r="B5" t="s">
        <v>15</v>
      </c>
      <c r="C5" t="s">
        <v>8</v>
      </c>
      <c r="D5" t="s">
        <v>71</v>
      </c>
      <c r="E5" t="s">
        <v>84</v>
      </c>
    </row>
    <row r="6" spans="1:5">
      <c r="A6" s="11" t="s">
        <v>20</v>
      </c>
      <c r="B6" s="19">
        <v>63756.045662100456</v>
      </c>
      <c r="C6" s="19">
        <v>10969.150363464974</v>
      </c>
      <c r="D6" s="19">
        <v>57426.671528300983</v>
      </c>
      <c r="E6" s="19">
        <v>84349.097962067492</v>
      </c>
    </row>
    <row r="7" spans="1:5">
      <c r="A7" s="11" t="s">
        <v>52</v>
      </c>
      <c r="B7" s="19">
        <v>78030.727272727279</v>
      </c>
      <c r="C7" s="19">
        <v>15997.864641784905</v>
      </c>
      <c r="D7" s="19">
        <v>66948.128323328128</v>
      </c>
      <c r="E7" s="19">
        <v>98507.413836615684</v>
      </c>
    </row>
    <row r="8" spans="1:5">
      <c r="A8" s="11" t="s">
        <v>4010</v>
      </c>
      <c r="B8" s="19">
        <v>68836.152941176464</v>
      </c>
      <c r="C8" s="19">
        <v>13747.72808335023</v>
      </c>
      <c r="D8" s="19">
        <v>62187.399925814563</v>
      </c>
      <c r="E8" s="19">
        <v>89446.091676904834</v>
      </c>
    </row>
    <row r="11" spans="1:5">
      <c r="A11" s="10" t="s">
        <v>5</v>
      </c>
      <c r="B11" t="s">
        <v>13</v>
      </c>
    </row>
    <row r="13" spans="1:5">
      <c r="A13" s="10" t="s">
        <v>4011</v>
      </c>
      <c r="B13" s="10" t="s">
        <v>4012</v>
      </c>
    </row>
    <row r="14" spans="1:5">
      <c r="A14" s="10" t="s">
        <v>4009</v>
      </c>
      <c r="B14" t="s">
        <v>15</v>
      </c>
      <c r="C14" t="s">
        <v>8</v>
      </c>
      <c r="D14" t="s">
        <v>71</v>
      </c>
      <c r="E14" t="s">
        <v>84</v>
      </c>
    </row>
    <row r="15" spans="1:5">
      <c r="A15" s="11" t="s">
        <v>20</v>
      </c>
      <c r="B15" s="19">
        <v>59773.631578947367</v>
      </c>
      <c r="C15" s="19">
        <v>12083.063335000488</v>
      </c>
      <c r="D15" s="19">
        <v>52184.185287711844</v>
      </c>
      <c r="E15" s="19">
        <v>98132.307440206947</v>
      </c>
    </row>
    <row r="16" spans="1:5">
      <c r="A16" s="11" t="s">
        <v>52</v>
      </c>
      <c r="B16" s="19">
        <v>75679.565217391311</v>
      </c>
      <c r="C16" s="19">
        <v>14421.481522715147</v>
      </c>
      <c r="D16" s="19">
        <v>62372.526582246574</v>
      </c>
      <c r="E16" s="19">
        <v>43856.11522531334</v>
      </c>
    </row>
    <row r="17" spans="1:5">
      <c r="A17" s="11" t="s">
        <v>4010</v>
      </c>
      <c r="B17" s="19">
        <v>63468.949494949498</v>
      </c>
      <c r="C17" s="19">
        <v>13197.636489892519</v>
      </c>
      <c r="D17" s="19">
        <v>54143.481690506982</v>
      </c>
      <c r="E17" s="19">
        <v>90378.565695222147</v>
      </c>
    </row>
    <row r="19" spans="1:5">
      <c r="A19" s="11" t="s">
        <v>20</v>
      </c>
      <c r="B19" s="26" t="s">
        <v>15</v>
      </c>
      <c r="C19" s="26" t="s">
        <v>8</v>
      </c>
      <c r="D19" s="26" t="s">
        <v>71</v>
      </c>
      <c r="E19" s="26" t="s">
        <v>84</v>
      </c>
    </row>
    <row r="20" spans="1:5">
      <c r="A20" t="s">
        <v>4028</v>
      </c>
      <c r="B20">
        <v>100</v>
      </c>
      <c r="C20">
        <v>100</v>
      </c>
      <c r="D20">
        <v>100</v>
      </c>
      <c r="E20">
        <v>100</v>
      </c>
    </row>
    <row r="21" spans="1:5">
      <c r="A21" t="s">
        <v>4027</v>
      </c>
      <c r="B21" s="23">
        <f>B6/B15*100</f>
        <v>106.6624931059998</v>
      </c>
      <c r="C21" s="23">
        <f t="shared" ref="C21:E21" si="0">C6/C15*100</f>
        <v>90.781203899603085</v>
      </c>
      <c r="D21" s="23">
        <f t="shared" si="0"/>
        <v>110.04612070052499</v>
      </c>
      <c r="E21" s="23">
        <f t="shared" si="0"/>
        <v>85.954463073705142</v>
      </c>
    </row>
    <row r="24" spans="1:5">
      <c r="A24" s="11" t="s">
        <v>52</v>
      </c>
      <c r="B24" s="26" t="s">
        <v>15</v>
      </c>
      <c r="C24" s="26" t="s">
        <v>8</v>
      </c>
      <c r="D24" s="26" t="s">
        <v>71</v>
      </c>
      <c r="E24" s="26" t="s">
        <v>84</v>
      </c>
    </row>
    <row r="25" spans="1:5">
      <c r="A25" t="s">
        <v>4028</v>
      </c>
      <c r="B25">
        <v>100</v>
      </c>
      <c r="C25">
        <v>100</v>
      </c>
      <c r="D25">
        <v>100</v>
      </c>
      <c r="E25">
        <v>100</v>
      </c>
    </row>
    <row r="26" spans="1:5">
      <c r="A26" t="s">
        <v>4027</v>
      </c>
      <c r="B26" s="23">
        <f>B7/B16*100</f>
        <v>103.10673303762013</v>
      </c>
      <c r="C26" s="23">
        <f t="shared" ref="C26:E26" si="1">C7/C16*100</f>
        <v>110.9307987295675</v>
      </c>
      <c r="D26" s="23">
        <f t="shared" si="1"/>
        <v>107.33592495254783</v>
      </c>
      <c r="E26" s="23">
        <f t="shared" si="1"/>
        <v>224.61500142118865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4:W113"/>
  <sheetViews>
    <sheetView topLeftCell="F1" workbookViewId="0">
      <selection activeCell="B26" sqref="B26:E26"/>
    </sheetView>
  </sheetViews>
  <sheetFormatPr defaultRowHeight="15"/>
  <cols>
    <col min="1" max="1" width="23" bestFit="1" customWidth="1"/>
    <col min="2" max="2" width="16.28515625" customWidth="1"/>
    <col min="3" max="3" width="10" customWidth="1"/>
    <col min="4" max="4" width="10.5703125" bestFit="1" customWidth="1"/>
    <col min="5" max="5" width="10" bestFit="1" customWidth="1"/>
    <col min="6" max="6" width="17.28515625" bestFit="1" customWidth="1"/>
    <col min="7" max="8" width="10" customWidth="1"/>
    <col min="9" max="9" width="9.7109375" customWidth="1"/>
    <col min="10" max="10" width="9.42578125" customWidth="1"/>
    <col min="11" max="12" width="11.28515625" bestFit="1" customWidth="1"/>
    <col min="14" max="14" width="11.5703125" bestFit="1" customWidth="1"/>
    <col min="18" max="18" width="10" bestFit="1" customWidth="1"/>
  </cols>
  <sheetData>
    <row r="4" spans="1:23">
      <c r="A4" s="10" t="s">
        <v>4011</v>
      </c>
      <c r="B4" s="10" t="s">
        <v>4012</v>
      </c>
    </row>
    <row r="5" spans="1:23">
      <c r="A5" s="10" t="s">
        <v>4009</v>
      </c>
      <c r="B5" t="s">
        <v>310</v>
      </c>
      <c r="C5" t="s">
        <v>20</v>
      </c>
      <c r="D5" t="s">
        <v>356</v>
      </c>
      <c r="E5" t="s">
        <v>488</v>
      </c>
      <c r="F5" t="s">
        <v>4001</v>
      </c>
      <c r="G5" t="s">
        <v>279</v>
      </c>
      <c r="H5" t="s">
        <v>52</v>
      </c>
      <c r="I5" t="s">
        <v>3999</v>
      </c>
      <c r="J5" t="s">
        <v>67</v>
      </c>
      <c r="K5" t="s">
        <v>4010</v>
      </c>
      <c r="N5" t="str">
        <f>B5</f>
        <v>Accountant</v>
      </c>
      <c r="O5" t="str">
        <f t="shared" ref="O5:V5" si="0">C5</f>
        <v>Analyst</v>
      </c>
      <c r="P5" t="str">
        <f t="shared" si="0"/>
        <v>Consultant</v>
      </c>
      <c r="Q5" t="str">
        <f t="shared" si="0"/>
        <v>Controller</v>
      </c>
      <c r="R5" t="str">
        <f t="shared" si="0"/>
        <v>CXO or Top Mgmt.</v>
      </c>
      <c r="S5" t="str">
        <f t="shared" si="0"/>
        <v>Engineer</v>
      </c>
      <c r="T5" t="str">
        <f t="shared" si="0"/>
        <v>Manager</v>
      </c>
      <c r="U5" t="str">
        <f t="shared" si="0"/>
        <v>Reporting</v>
      </c>
      <c r="V5" t="str">
        <f t="shared" si="0"/>
        <v>Specialist</v>
      </c>
      <c r="W5" t="s">
        <v>4017</v>
      </c>
    </row>
    <row r="6" spans="1:23">
      <c r="A6" s="11" t="s">
        <v>1074</v>
      </c>
      <c r="B6" s="19"/>
      <c r="C6" s="19"/>
      <c r="D6" s="19"/>
      <c r="E6" s="19"/>
      <c r="F6" s="19">
        <v>20571</v>
      </c>
      <c r="G6" s="19"/>
      <c r="H6" s="19"/>
      <c r="I6" s="19"/>
      <c r="J6" s="19"/>
      <c r="K6" s="19">
        <v>20571</v>
      </c>
      <c r="M6" t="str">
        <f>Dashboard!B2</f>
        <v>USA</v>
      </c>
      <c r="N6" s="18">
        <f>INT(VLOOKUP($M$6,$A$6:$K$112,2,FALSE)/1000)</f>
        <v>64</v>
      </c>
      <c r="O6" s="18">
        <f>INT(VLOOKUP($M$6,$A$6:$K$112,3,FALSE)/1000)</f>
        <v>62</v>
      </c>
      <c r="P6" s="18">
        <f>INT(VLOOKUP($M$6,$A$6:$K$112,4,FALSE)/1000)</f>
        <v>98</v>
      </c>
      <c r="Q6" s="18">
        <f>INT(VLOOKUP($M$6,$A$6:$K$112,5,FALSE)/1000)</f>
        <v>87</v>
      </c>
      <c r="R6" s="18">
        <f>INT(VLOOKUP($M$6,$A$6:$K$112,6,FALSE)/1000)</f>
        <v>125</v>
      </c>
      <c r="S6" s="18">
        <f>INT(VLOOKUP($M$6,$A$6:$K$112,7,FALSE)/1000)</f>
        <v>72</v>
      </c>
      <c r="T6" s="18">
        <f>INT(VLOOKUP($M$6,$A$6:$K$112,8,FALSE)/1000)</f>
        <v>77</v>
      </c>
      <c r="U6" s="18">
        <f>INT(VLOOKUP($M$6,$A$6:$K$112,9,FALSE)/1000)</f>
        <v>58</v>
      </c>
      <c r="V6" s="18">
        <f>INT(VLOOKUP($M$6,$A$6:$K$112,10,FALSE)/1000)</f>
        <v>69</v>
      </c>
      <c r="W6" s="18">
        <f>VLOOKUP($M$6,$A$6:$K$112,11,FALSE)</f>
        <v>72683.98208469055</v>
      </c>
    </row>
    <row r="7" spans="1:23">
      <c r="A7" s="11" t="s">
        <v>163</v>
      </c>
      <c r="B7" s="19"/>
      <c r="C7" s="19">
        <v>21000</v>
      </c>
      <c r="D7" s="19"/>
      <c r="E7" s="19"/>
      <c r="F7" s="19"/>
      <c r="G7" s="19"/>
      <c r="H7" s="19"/>
      <c r="I7" s="19"/>
      <c r="J7" s="19"/>
      <c r="K7" s="19">
        <v>21000</v>
      </c>
      <c r="M7" t="s">
        <v>4017</v>
      </c>
      <c r="N7" s="19">
        <f>INT($W$6/1000)</f>
        <v>72</v>
      </c>
      <c r="O7" s="19">
        <f>N7</f>
        <v>72</v>
      </c>
      <c r="P7" s="19">
        <f t="shared" ref="P7:V7" si="1">O7</f>
        <v>72</v>
      </c>
      <c r="Q7" s="19">
        <f t="shared" si="1"/>
        <v>72</v>
      </c>
      <c r="R7" s="19">
        <f t="shared" si="1"/>
        <v>72</v>
      </c>
      <c r="S7" s="19">
        <f t="shared" si="1"/>
        <v>72</v>
      </c>
      <c r="T7" s="19">
        <f t="shared" si="1"/>
        <v>72</v>
      </c>
      <c r="U7" s="19">
        <f t="shared" si="1"/>
        <v>72</v>
      </c>
      <c r="V7" s="19">
        <f t="shared" si="1"/>
        <v>72</v>
      </c>
    </row>
    <row r="8" spans="1:23">
      <c r="A8" s="11" t="s">
        <v>1331</v>
      </c>
      <c r="B8" s="19"/>
      <c r="C8" s="19"/>
      <c r="D8" s="19"/>
      <c r="E8" s="19"/>
      <c r="F8" s="19"/>
      <c r="G8" s="19"/>
      <c r="H8" s="19">
        <v>24000</v>
      </c>
      <c r="I8" s="19"/>
      <c r="J8" s="19"/>
      <c r="K8" s="19">
        <v>24000</v>
      </c>
    </row>
    <row r="9" spans="1:23">
      <c r="A9" s="11" t="s">
        <v>1860</v>
      </c>
      <c r="B9" s="19"/>
      <c r="C9" s="19"/>
      <c r="D9" s="19"/>
      <c r="E9" s="19"/>
      <c r="F9" s="19"/>
      <c r="G9" s="19"/>
      <c r="H9" s="19"/>
      <c r="I9" s="19">
        <v>6000</v>
      </c>
      <c r="J9" s="19"/>
      <c r="K9" s="19">
        <v>6000</v>
      </c>
    </row>
    <row r="10" spans="1:23">
      <c r="A10" s="11" t="s">
        <v>992</v>
      </c>
      <c r="B10" s="19"/>
      <c r="C10" s="19"/>
      <c r="D10" s="19">
        <v>5000</v>
      </c>
      <c r="E10" s="19"/>
      <c r="F10" s="19"/>
      <c r="G10" s="19"/>
      <c r="H10" s="19"/>
      <c r="I10" s="19"/>
      <c r="J10" s="19"/>
      <c r="K10" s="19">
        <v>5000</v>
      </c>
    </row>
    <row r="11" spans="1:23">
      <c r="A11" s="11" t="s">
        <v>1126</v>
      </c>
      <c r="B11" s="19"/>
      <c r="C11" s="19"/>
      <c r="D11" s="19"/>
      <c r="E11" s="19"/>
      <c r="F11" s="19"/>
      <c r="G11" s="19"/>
      <c r="H11" s="19">
        <v>12000</v>
      </c>
      <c r="I11" s="19"/>
      <c r="J11" s="19"/>
      <c r="K11" s="19">
        <v>12000</v>
      </c>
    </row>
    <row r="12" spans="1:23">
      <c r="A12" s="11" t="s">
        <v>84</v>
      </c>
      <c r="B12" s="19">
        <v>92811.778732639854</v>
      </c>
      <c r="C12" s="19">
        <v>86525.394195457935</v>
      </c>
      <c r="D12" s="19">
        <v>103302.27805563841</v>
      </c>
      <c r="E12" s="19">
        <v>82952.652054081045</v>
      </c>
      <c r="F12" s="19">
        <v>95191.567930912672</v>
      </c>
      <c r="G12" s="19">
        <v>163695.49985262303</v>
      </c>
      <c r="H12" s="19">
        <v>95631.029699178704</v>
      </c>
      <c r="I12" s="19">
        <v>85000</v>
      </c>
      <c r="J12" s="19">
        <v>94851.598045445135</v>
      </c>
      <c r="K12" s="19">
        <v>92857.629854916348</v>
      </c>
    </row>
    <row r="13" spans="1:23">
      <c r="A13" s="11" t="s">
        <v>1519</v>
      </c>
      <c r="B13" s="19"/>
      <c r="C13" s="19"/>
      <c r="D13" s="19"/>
      <c r="E13" s="19"/>
      <c r="F13" s="19"/>
      <c r="G13" s="19"/>
      <c r="H13" s="19">
        <v>50815.977559664309</v>
      </c>
      <c r="I13" s="19"/>
      <c r="J13" s="19"/>
      <c r="K13" s="19">
        <v>50815.977559664309</v>
      </c>
    </row>
    <row r="14" spans="1:23">
      <c r="A14" s="11" t="s">
        <v>1773</v>
      </c>
      <c r="B14" s="19"/>
      <c r="C14" s="19"/>
      <c r="D14" s="19">
        <v>36000</v>
      </c>
      <c r="E14" s="19"/>
      <c r="F14" s="19"/>
      <c r="G14" s="19"/>
      <c r="H14" s="19"/>
      <c r="I14" s="19"/>
      <c r="J14" s="19"/>
      <c r="K14" s="19">
        <v>36000</v>
      </c>
    </row>
    <row r="15" spans="1:23">
      <c r="A15" s="11" t="s">
        <v>1951</v>
      </c>
      <c r="B15" s="19"/>
      <c r="C15" s="19">
        <v>8400</v>
      </c>
      <c r="D15" s="19"/>
      <c r="E15" s="19"/>
      <c r="F15" s="19"/>
      <c r="G15" s="19"/>
      <c r="H15" s="19"/>
      <c r="I15" s="19"/>
      <c r="J15" s="19"/>
      <c r="K15" s="19">
        <v>8400</v>
      </c>
    </row>
    <row r="16" spans="1:23">
      <c r="A16" s="11" t="s">
        <v>425</v>
      </c>
      <c r="B16" s="19"/>
      <c r="C16" s="19">
        <v>10299.008645025993</v>
      </c>
      <c r="D16" s="19"/>
      <c r="E16" s="19"/>
      <c r="F16" s="19"/>
      <c r="G16" s="19"/>
      <c r="H16" s="19"/>
      <c r="I16" s="19"/>
      <c r="J16" s="19"/>
      <c r="K16" s="19">
        <v>10299.008645025993</v>
      </c>
    </row>
    <row r="17" spans="1:11">
      <c r="A17" s="11" t="s">
        <v>59</v>
      </c>
      <c r="B17" s="19"/>
      <c r="C17" s="19">
        <v>41889.304168349947</v>
      </c>
      <c r="D17" s="19"/>
      <c r="E17" s="19"/>
      <c r="F17" s="19"/>
      <c r="G17" s="19"/>
      <c r="H17" s="19">
        <v>41160.941823328096</v>
      </c>
      <c r="I17" s="19"/>
      <c r="J17" s="19"/>
      <c r="K17" s="19">
        <v>41707.213582094482</v>
      </c>
    </row>
    <row r="18" spans="1:11">
      <c r="A18" s="11" t="s">
        <v>292</v>
      </c>
      <c r="B18" s="19">
        <v>78000</v>
      </c>
      <c r="C18" s="19"/>
      <c r="D18" s="19"/>
      <c r="E18" s="19"/>
      <c r="F18" s="19"/>
      <c r="G18" s="19"/>
      <c r="H18" s="19"/>
      <c r="I18" s="19"/>
      <c r="J18" s="19"/>
      <c r="K18" s="19">
        <v>78000</v>
      </c>
    </row>
    <row r="19" spans="1:11">
      <c r="A19" s="11" t="s">
        <v>851</v>
      </c>
      <c r="B19" s="19"/>
      <c r="C19" s="19">
        <v>4800</v>
      </c>
      <c r="D19" s="19"/>
      <c r="E19" s="19"/>
      <c r="F19" s="19"/>
      <c r="G19" s="19"/>
      <c r="H19" s="19"/>
      <c r="I19" s="19"/>
      <c r="J19" s="19"/>
      <c r="K19" s="19">
        <v>4800</v>
      </c>
    </row>
    <row r="20" spans="1:11">
      <c r="A20" s="11" t="s">
        <v>1671</v>
      </c>
      <c r="B20" s="19"/>
      <c r="C20" s="19">
        <v>9600</v>
      </c>
      <c r="D20" s="19"/>
      <c r="E20" s="19"/>
      <c r="F20" s="19"/>
      <c r="G20" s="19"/>
      <c r="H20" s="19"/>
      <c r="I20" s="19"/>
      <c r="J20" s="19"/>
      <c r="K20" s="19">
        <v>9600</v>
      </c>
    </row>
    <row r="21" spans="1:11">
      <c r="A21" s="11" t="s">
        <v>111</v>
      </c>
      <c r="B21" s="19"/>
      <c r="C21" s="19">
        <v>19772.5</v>
      </c>
      <c r="D21" s="19"/>
      <c r="E21" s="19"/>
      <c r="F21" s="19"/>
      <c r="G21" s="19"/>
      <c r="H21" s="19">
        <v>61000</v>
      </c>
      <c r="I21" s="19"/>
      <c r="J21" s="19"/>
      <c r="K21" s="19">
        <v>33515</v>
      </c>
    </row>
    <row r="22" spans="1:11">
      <c r="A22" s="11" t="s">
        <v>143</v>
      </c>
      <c r="B22" s="19"/>
      <c r="C22" s="19">
        <v>34591.322588559458</v>
      </c>
      <c r="D22" s="19">
        <v>116050</v>
      </c>
      <c r="E22" s="19">
        <v>15600</v>
      </c>
      <c r="F22" s="19"/>
      <c r="G22" s="19">
        <v>49000</v>
      </c>
      <c r="H22" s="19">
        <v>26691.183012544854</v>
      </c>
      <c r="I22" s="19"/>
      <c r="J22" s="19"/>
      <c r="K22" s="19">
        <v>44287.984205099929</v>
      </c>
    </row>
    <row r="23" spans="1:11">
      <c r="A23" s="11" t="s">
        <v>1707</v>
      </c>
      <c r="B23" s="19"/>
      <c r="C23" s="19">
        <v>14400</v>
      </c>
      <c r="D23" s="19"/>
      <c r="E23" s="19"/>
      <c r="F23" s="19"/>
      <c r="G23" s="19"/>
      <c r="H23" s="19"/>
      <c r="I23" s="19"/>
      <c r="J23" s="19"/>
      <c r="K23" s="19">
        <v>14400</v>
      </c>
    </row>
    <row r="24" spans="1:11">
      <c r="A24" s="11" t="s">
        <v>799</v>
      </c>
      <c r="B24" s="19"/>
      <c r="C24" s="19"/>
      <c r="D24" s="19">
        <v>3000</v>
      </c>
      <c r="E24" s="19"/>
      <c r="F24" s="19"/>
      <c r="G24" s="19"/>
      <c r="H24" s="19"/>
      <c r="I24" s="19"/>
      <c r="J24" s="19"/>
      <c r="K24" s="19">
        <v>3000</v>
      </c>
    </row>
    <row r="25" spans="1:11">
      <c r="A25" s="11" t="s">
        <v>88</v>
      </c>
      <c r="B25" s="19">
        <v>131770.4440860638</v>
      </c>
      <c r="C25" s="19">
        <v>63558.641342985735</v>
      </c>
      <c r="D25" s="19">
        <v>100958.44969778023</v>
      </c>
      <c r="E25" s="19">
        <v>89485.898595759732</v>
      </c>
      <c r="F25" s="19">
        <v>98336.152303032693</v>
      </c>
      <c r="G25" s="19">
        <v>68835.306612122877</v>
      </c>
      <c r="H25" s="19">
        <v>70334.475671635926</v>
      </c>
      <c r="I25" s="19"/>
      <c r="J25" s="19">
        <v>51356.055540258822</v>
      </c>
      <c r="K25" s="19">
        <v>69810.011451672413</v>
      </c>
    </row>
    <row r="26" spans="1:11">
      <c r="A26" s="11" t="s">
        <v>1497</v>
      </c>
      <c r="B26" s="19"/>
      <c r="C26" s="19"/>
      <c r="D26" s="19"/>
      <c r="E26" s="19"/>
      <c r="F26" s="19"/>
      <c r="G26" s="19"/>
      <c r="H26" s="19">
        <v>87167.974754622352</v>
      </c>
      <c r="I26" s="19"/>
      <c r="J26" s="19"/>
      <c r="K26" s="19">
        <v>87167.974754622352</v>
      </c>
    </row>
    <row r="27" spans="1:11">
      <c r="A27" s="11" t="s">
        <v>639</v>
      </c>
      <c r="B27" s="19"/>
      <c r="C27" s="19"/>
      <c r="D27" s="19"/>
      <c r="E27" s="19"/>
      <c r="F27" s="19">
        <v>95000</v>
      </c>
      <c r="G27" s="19"/>
      <c r="H27" s="19"/>
      <c r="I27" s="19"/>
      <c r="J27" s="19"/>
      <c r="K27" s="19">
        <v>95000</v>
      </c>
    </row>
    <row r="28" spans="1:11">
      <c r="A28" s="11" t="s">
        <v>690</v>
      </c>
      <c r="B28" s="19">
        <v>15092.18020692008</v>
      </c>
      <c r="C28" s="19">
        <v>19000</v>
      </c>
      <c r="D28" s="19"/>
      <c r="E28" s="19"/>
      <c r="F28" s="19"/>
      <c r="G28" s="19"/>
      <c r="H28" s="19"/>
      <c r="I28" s="19"/>
      <c r="J28" s="19"/>
      <c r="K28" s="19">
        <v>17046.090103460039</v>
      </c>
    </row>
    <row r="29" spans="1:11">
      <c r="A29" s="11" t="s">
        <v>184</v>
      </c>
      <c r="B29" s="19"/>
      <c r="C29" s="19">
        <v>10203.333333333334</v>
      </c>
      <c r="D29" s="19"/>
      <c r="E29" s="19">
        <v>7200</v>
      </c>
      <c r="F29" s="19"/>
      <c r="G29" s="19"/>
      <c r="H29" s="19">
        <v>24000</v>
      </c>
      <c r="I29" s="19"/>
      <c r="J29" s="19"/>
      <c r="K29" s="19">
        <v>12362</v>
      </c>
    </row>
    <row r="30" spans="1:11">
      <c r="A30" s="11" t="s">
        <v>499</v>
      </c>
      <c r="B30" s="19"/>
      <c r="C30" s="19">
        <v>28109.627547434993</v>
      </c>
      <c r="D30" s="19"/>
      <c r="E30" s="19"/>
      <c r="F30" s="19"/>
      <c r="G30" s="19"/>
      <c r="H30" s="19"/>
      <c r="I30" s="19"/>
      <c r="J30" s="19"/>
      <c r="K30" s="19">
        <v>28109.627547434993</v>
      </c>
    </row>
    <row r="31" spans="1:11">
      <c r="A31" s="11" t="s">
        <v>935</v>
      </c>
      <c r="B31" s="19"/>
      <c r="C31" s="19"/>
      <c r="D31" s="19"/>
      <c r="E31" s="19">
        <v>15000</v>
      </c>
      <c r="F31" s="19"/>
      <c r="G31" s="19"/>
      <c r="H31" s="19">
        <v>57734.379803697877</v>
      </c>
      <c r="I31" s="19"/>
      <c r="J31" s="19"/>
      <c r="K31" s="19">
        <v>43489.586535798582</v>
      </c>
    </row>
    <row r="32" spans="1:11">
      <c r="A32" s="11" t="s">
        <v>1052</v>
      </c>
      <c r="B32" s="19"/>
      <c r="C32" s="19"/>
      <c r="D32" s="19"/>
      <c r="E32" s="19">
        <v>36000</v>
      </c>
      <c r="F32" s="19"/>
      <c r="G32" s="19"/>
      <c r="H32" s="19"/>
      <c r="I32" s="19"/>
      <c r="J32" s="19"/>
      <c r="K32" s="19">
        <v>36000</v>
      </c>
    </row>
    <row r="33" spans="1:11">
      <c r="A33" s="11" t="s">
        <v>877</v>
      </c>
      <c r="B33" s="19"/>
      <c r="C33" s="19">
        <v>106000</v>
      </c>
      <c r="D33" s="19">
        <v>20000</v>
      </c>
      <c r="E33" s="19">
        <v>82888.5550559455</v>
      </c>
      <c r="F33" s="19">
        <v>76906.906752939132</v>
      </c>
      <c r="G33" s="19">
        <v>102542.54233725216</v>
      </c>
      <c r="H33" s="19">
        <v>106815.148267971</v>
      </c>
      <c r="I33" s="19"/>
      <c r="J33" s="19"/>
      <c r="K33" s="19">
        <v>82525.525402351297</v>
      </c>
    </row>
    <row r="34" spans="1:11">
      <c r="A34" s="11" t="s">
        <v>526</v>
      </c>
      <c r="B34" s="19"/>
      <c r="C34" s="19"/>
      <c r="D34" s="19"/>
      <c r="E34" s="19"/>
      <c r="F34" s="19"/>
      <c r="G34" s="19">
        <v>6629</v>
      </c>
      <c r="H34" s="19"/>
      <c r="I34" s="19"/>
      <c r="J34" s="19"/>
      <c r="K34" s="19">
        <v>6629</v>
      </c>
    </row>
    <row r="35" spans="1:11">
      <c r="A35" s="11" t="s">
        <v>359</v>
      </c>
      <c r="B35" s="19">
        <v>23289.495605020813</v>
      </c>
      <c r="C35" s="19">
        <v>58799.349940520107</v>
      </c>
      <c r="D35" s="19"/>
      <c r="E35" s="19"/>
      <c r="F35" s="19"/>
      <c r="G35" s="19"/>
      <c r="H35" s="19"/>
      <c r="I35" s="19"/>
      <c r="J35" s="19"/>
      <c r="K35" s="19">
        <v>32166.959188895635</v>
      </c>
    </row>
    <row r="36" spans="1:11">
      <c r="A36" s="11" t="s">
        <v>847</v>
      </c>
      <c r="B36" s="19"/>
      <c r="C36" s="19">
        <v>19831.432821021317</v>
      </c>
      <c r="D36" s="19"/>
      <c r="E36" s="19"/>
      <c r="F36" s="19"/>
      <c r="G36" s="19"/>
      <c r="H36" s="19"/>
      <c r="I36" s="19"/>
      <c r="J36" s="19"/>
      <c r="K36" s="19">
        <v>19831.432821021317</v>
      </c>
    </row>
    <row r="37" spans="1:11">
      <c r="A37" s="11" t="s">
        <v>574</v>
      </c>
      <c r="B37" s="19"/>
      <c r="C37" s="19">
        <v>12000</v>
      </c>
      <c r="D37" s="19"/>
      <c r="E37" s="19"/>
      <c r="F37" s="19"/>
      <c r="G37" s="19"/>
      <c r="H37" s="19"/>
      <c r="I37" s="19"/>
      <c r="J37" s="19"/>
      <c r="K37" s="19">
        <v>12000</v>
      </c>
    </row>
    <row r="38" spans="1:11">
      <c r="A38" s="11" t="s">
        <v>1991</v>
      </c>
      <c r="B38" s="19"/>
      <c r="C38" s="19"/>
      <c r="D38" s="19"/>
      <c r="E38" s="19"/>
      <c r="F38" s="19"/>
      <c r="G38" s="19"/>
      <c r="H38" s="19"/>
      <c r="I38" s="19">
        <v>2953.8461538461538</v>
      </c>
      <c r="J38" s="19"/>
      <c r="K38" s="19">
        <v>2953.8461538461538</v>
      </c>
    </row>
    <row r="39" spans="1:11">
      <c r="A39" s="11" t="s">
        <v>983</v>
      </c>
      <c r="B39" s="19"/>
      <c r="C39" s="19">
        <v>149907.13380100971</v>
      </c>
      <c r="D39" s="19"/>
      <c r="E39" s="19">
        <v>171503.92426386705</v>
      </c>
      <c r="F39" s="19"/>
      <c r="G39" s="19"/>
      <c r="H39" s="19">
        <v>63265.89206178207</v>
      </c>
      <c r="I39" s="19"/>
      <c r="J39" s="19"/>
      <c r="K39" s="19">
        <v>123889.35329046159</v>
      </c>
    </row>
    <row r="40" spans="1:11">
      <c r="A40" s="11" t="s">
        <v>515</v>
      </c>
      <c r="B40" s="19"/>
      <c r="C40" s="19">
        <v>89944.280280605832</v>
      </c>
      <c r="D40" s="19">
        <v>60000</v>
      </c>
      <c r="E40" s="19"/>
      <c r="F40" s="19"/>
      <c r="G40" s="19"/>
      <c r="H40" s="19">
        <v>76223.966339496474</v>
      </c>
      <c r="I40" s="19"/>
      <c r="J40" s="19"/>
      <c r="K40" s="19">
        <v>75389.415540034111</v>
      </c>
    </row>
    <row r="41" spans="1:11">
      <c r="A41" s="11" t="s">
        <v>106</v>
      </c>
      <c r="B41" s="19"/>
      <c r="C41" s="19">
        <v>41923.181486723057</v>
      </c>
      <c r="D41" s="19">
        <v>67458.210210454374</v>
      </c>
      <c r="E41" s="19"/>
      <c r="F41" s="19"/>
      <c r="G41" s="19"/>
      <c r="H41" s="19">
        <v>54958.916129075973</v>
      </c>
      <c r="I41" s="19"/>
      <c r="J41" s="19"/>
      <c r="K41" s="19">
        <v>56952.725049143286</v>
      </c>
    </row>
    <row r="42" spans="1:11">
      <c r="A42" s="11" t="s">
        <v>24</v>
      </c>
      <c r="B42" s="19"/>
      <c r="C42" s="19">
        <v>74545.578120672697</v>
      </c>
      <c r="D42" s="19">
        <v>67977.978260924807</v>
      </c>
      <c r="E42" s="19">
        <v>60767.43983176523</v>
      </c>
      <c r="F42" s="19"/>
      <c r="G42" s="19"/>
      <c r="H42" s="19">
        <v>102501.39870978234</v>
      </c>
      <c r="I42" s="19"/>
      <c r="J42" s="19">
        <v>88927.960729412545</v>
      </c>
      <c r="K42" s="19">
        <v>79637.147017647629</v>
      </c>
    </row>
    <row r="43" spans="1:11">
      <c r="A43" s="11" t="s">
        <v>1503</v>
      </c>
      <c r="B43" s="19"/>
      <c r="C43" s="19"/>
      <c r="D43" s="19"/>
      <c r="E43" s="19"/>
      <c r="F43" s="19"/>
      <c r="G43" s="19"/>
      <c r="H43" s="19">
        <v>18000</v>
      </c>
      <c r="I43" s="19"/>
      <c r="J43" s="19"/>
      <c r="K43" s="19">
        <v>18000</v>
      </c>
    </row>
    <row r="44" spans="1:11">
      <c r="A44" s="11" t="s">
        <v>169</v>
      </c>
      <c r="B44" s="19"/>
      <c r="C44" s="19"/>
      <c r="D44" s="19"/>
      <c r="E44" s="19"/>
      <c r="F44" s="19"/>
      <c r="G44" s="19"/>
      <c r="H44" s="19">
        <v>30066.120056134718</v>
      </c>
      <c r="I44" s="19"/>
      <c r="J44" s="19"/>
      <c r="K44" s="19">
        <v>30066.120056134718</v>
      </c>
    </row>
    <row r="45" spans="1:11">
      <c r="A45" s="11" t="s">
        <v>680</v>
      </c>
      <c r="B45" s="19"/>
      <c r="C45" s="19"/>
      <c r="D45" s="19"/>
      <c r="E45" s="19"/>
      <c r="F45" s="19"/>
      <c r="G45" s="19"/>
      <c r="H45" s="19">
        <v>6000</v>
      </c>
      <c r="I45" s="19"/>
      <c r="J45" s="19"/>
      <c r="K45" s="19">
        <v>6000</v>
      </c>
    </row>
    <row r="46" spans="1:11">
      <c r="A46" s="11" t="s">
        <v>1933</v>
      </c>
      <c r="B46" s="19"/>
      <c r="C46" s="19">
        <v>20000</v>
      </c>
      <c r="D46" s="19"/>
      <c r="E46" s="19"/>
      <c r="F46" s="19"/>
      <c r="G46" s="19"/>
      <c r="H46" s="19"/>
      <c r="I46" s="19"/>
      <c r="J46" s="19"/>
      <c r="K46" s="19">
        <v>20000</v>
      </c>
    </row>
    <row r="47" spans="1:11">
      <c r="A47" s="11" t="s">
        <v>38</v>
      </c>
      <c r="B47" s="19"/>
      <c r="C47" s="19">
        <v>11518.711713336908</v>
      </c>
      <c r="D47" s="19"/>
      <c r="E47" s="19">
        <v>35063.024516168378</v>
      </c>
      <c r="F47" s="19"/>
      <c r="G47" s="19">
        <v>14000</v>
      </c>
      <c r="H47" s="19">
        <v>31500</v>
      </c>
      <c r="I47" s="19"/>
      <c r="J47" s="19"/>
      <c r="K47" s="19">
        <v>24716.347245901059</v>
      </c>
    </row>
    <row r="48" spans="1:11">
      <c r="A48" s="11" t="s">
        <v>21</v>
      </c>
      <c r="B48" s="19"/>
      <c r="C48" s="19">
        <v>41731</v>
      </c>
      <c r="D48" s="19"/>
      <c r="E48" s="19"/>
      <c r="F48" s="19"/>
      <c r="G48" s="19"/>
      <c r="H48" s="19"/>
      <c r="I48" s="19"/>
      <c r="J48" s="19"/>
      <c r="K48" s="19">
        <v>41731</v>
      </c>
    </row>
    <row r="49" spans="1:11">
      <c r="A49" s="11" t="s">
        <v>8</v>
      </c>
      <c r="B49" s="19">
        <v>10766.881887825843</v>
      </c>
      <c r="C49" s="19">
        <v>11264.716264070179</v>
      </c>
      <c r="D49" s="19">
        <v>13928.395969712297</v>
      </c>
      <c r="E49" s="19">
        <v>10468.177151120017</v>
      </c>
      <c r="F49" s="19">
        <v>28659.371813410293</v>
      </c>
      <c r="G49" s="19">
        <v>12397.82557404629</v>
      </c>
      <c r="H49" s="19">
        <v>15642.546484974009</v>
      </c>
      <c r="I49" s="19">
        <v>10314.751394359879</v>
      </c>
      <c r="J49" s="19">
        <v>25575.072240782029</v>
      </c>
      <c r="K49" s="19">
        <v>13500.754216911524</v>
      </c>
    </row>
    <row r="50" spans="1:11">
      <c r="A50" s="11" t="s">
        <v>726</v>
      </c>
      <c r="B50" s="19"/>
      <c r="C50" s="19">
        <v>8245.6735946614772</v>
      </c>
      <c r="D50" s="19"/>
      <c r="E50" s="19">
        <v>30000</v>
      </c>
      <c r="F50" s="19"/>
      <c r="G50" s="19"/>
      <c r="H50" s="19">
        <v>56000</v>
      </c>
      <c r="I50" s="19"/>
      <c r="J50" s="19"/>
      <c r="K50" s="19">
        <v>28872.83679733074</v>
      </c>
    </row>
    <row r="51" spans="1:11">
      <c r="A51" s="11" t="s">
        <v>512</v>
      </c>
      <c r="B51" s="19">
        <v>30000</v>
      </c>
      <c r="C51" s="19">
        <v>12000</v>
      </c>
      <c r="D51" s="19"/>
      <c r="E51" s="19">
        <v>12000</v>
      </c>
      <c r="F51" s="19"/>
      <c r="G51" s="19"/>
      <c r="H51" s="19"/>
      <c r="I51" s="19"/>
      <c r="J51" s="19"/>
      <c r="K51" s="19">
        <v>18000</v>
      </c>
    </row>
    <row r="52" spans="1:11">
      <c r="A52" s="11" t="s">
        <v>36</v>
      </c>
      <c r="B52" s="19"/>
      <c r="C52" s="19">
        <v>51239.444039328177</v>
      </c>
      <c r="D52" s="19">
        <v>88927.960729412545</v>
      </c>
      <c r="E52" s="19"/>
      <c r="F52" s="19"/>
      <c r="G52" s="19"/>
      <c r="H52" s="19"/>
      <c r="I52" s="19"/>
      <c r="J52" s="19">
        <v>65616.131023916547</v>
      </c>
      <c r="K52" s="19">
        <v>61652.484774262724</v>
      </c>
    </row>
    <row r="53" spans="1:11">
      <c r="A53" s="11" t="s">
        <v>416</v>
      </c>
      <c r="B53" s="19"/>
      <c r="C53" s="19"/>
      <c r="D53" s="19"/>
      <c r="E53" s="19"/>
      <c r="F53" s="19"/>
      <c r="G53" s="19"/>
      <c r="H53" s="19">
        <v>82666.666666666672</v>
      </c>
      <c r="I53" s="19">
        <v>43100</v>
      </c>
      <c r="J53" s="19"/>
      <c r="K53" s="19">
        <v>66840</v>
      </c>
    </row>
    <row r="54" spans="1:11">
      <c r="A54" s="11" t="s">
        <v>895</v>
      </c>
      <c r="B54" s="19">
        <v>63519.971949580387</v>
      </c>
      <c r="C54" s="19">
        <v>50307.817784067673</v>
      </c>
      <c r="D54" s="19">
        <v>19055.991584874118</v>
      </c>
      <c r="E54" s="19">
        <v>30489.586535798586</v>
      </c>
      <c r="F54" s="19">
        <v>69871.969144538423</v>
      </c>
      <c r="G54" s="19"/>
      <c r="H54" s="19"/>
      <c r="I54" s="19"/>
      <c r="J54" s="19"/>
      <c r="K54" s="19">
        <v>47258.859130487806</v>
      </c>
    </row>
    <row r="55" spans="1:11">
      <c r="A55" s="11" t="s">
        <v>654</v>
      </c>
      <c r="B55" s="19"/>
      <c r="C55" s="19">
        <v>67564.774036395989</v>
      </c>
      <c r="D55" s="19"/>
      <c r="E55" s="19"/>
      <c r="F55" s="19"/>
      <c r="G55" s="19"/>
      <c r="H55" s="19"/>
      <c r="I55" s="19"/>
      <c r="J55" s="19"/>
      <c r="K55" s="19">
        <v>67564.774036395989</v>
      </c>
    </row>
    <row r="56" spans="1:11">
      <c r="A56" s="11" t="s">
        <v>1344</v>
      </c>
      <c r="B56" s="19"/>
      <c r="C56" s="19"/>
      <c r="D56" s="19"/>
      <c r="E56" s="19"/>
      <c r="F56" s="19"/>
      <c r="G56" s="19"/>
      <c r="H56" s="19">
        <v>51497.005988023957</v>
      </c>
      <c r="I56" s="19"/>
      <c r="J56" s="19"/>
      <c r="K56" s="19">
        <v>51497.005988023957</v>
      </c>
    </row>
    <row r="57" spans="1:11">
      <c r="A57" s="11" t="s">
        <v>1176</v>
      </c>
      <c r="B57" s="19"/>
      <c r="C57" s="19">
        <v>43000</v>
      </c>
      <c r="D57" s="19"/>
      <c r="E57" s="19"/>
      <c r="F57" s="19"/>
      <c r="G57" s="19"/>
      <c r="H57" s="19">
        <v>42000</v>
      </c>
      <c r="I57" s="19"/>
      <c r="J57" s="19"/>
      <c r="K57" s="19">
        <v>42666.666666666664</v>
      </c>
    </row>
    <row r="58" spans="1:11">
      <c r="A58" s="11" t="s">
        <v>1043</v>
      </c>
      <c r="B58" s="19"/>
      <c r="C58" s="19"/>
      <c r="D58" s="19"/>
      <c r="E58" s="19">
        <v>15600</v>
      </c>
      <c r="F58" s="19"/>
      <c r="G58" s="19"/>
      <c r="H58" s="19"/>
      <c r="I58" s="19"/>
      <c r="J58" s="19"/>
      <c r="K58" s="19">
        <v>15600</v>
      </c>
    </row>
    <row r="59" spans="1:11">
      <c r="A59" s="11" t="s">
        <v>1371</v>
      </c>
      <c r="B59" s="19"/>
      <c r="C59" s="19"/>
      <c r="D59" s="19"/>
      <c r="E59" s="19"/>
      <c r="F59" s="19"/>
      <c r="G59" s="19"/>
      <c r="H59" s="19">
        <v>4400</v>
      </c>
      <c r="I59" s="19"/>
      <c r="J59" s="19"/>
      <c r="K59" s="19">
        <v>4400</v>
      </c>
    </row>
    <row r="60" spans="1:11">
      <c r="A60" s="11" t="s">
        <v>1745</v>
      </c>
      <c r="B60" s="19">
        <v>177600</v>
      </c>
      <c r="C60" s="19"/>
      <c r="D60" s="19"/>
      <c r="E60" s="19"/>
      <c r="F60" s="19"/>
      <c r="G60" s="19"/>
      <c r="H60" s="19"/>
      <c r="I60" s="19"/>
      <c r="J60" s="19"/>
      <c r="K60" s="19">
        <v>177600</v>
      </c>
    </row>
    <row r="61" spans="1:11">
      <c r="A61" s="11" t="s">
        <v>1700</v>
      </c>
      <c r="B61" s="19"/>
      <c r="C61" s="19"/>
      <c r="D61" s="19"/>
      <c r="E61" s="19"/>
      <c r="F61" s="19"/>
      <c r="G61" s="19"/>
      <c r="H61" s="19">
        <v>24864</v>
      </c>
      <c r="I61" s="19"/>
      <c r="J61" s="19"/>
      <c r="K61" s="19">
        <v>24864</v>
      </c>
    </row>
    <row r="62" spans="1:11">
      <c r="A62" s="11" t="s">
        <v>818</v>
      </c>
      <c r="B62" s="19">
        <v>15000</v>
      </c>
      <c r="C62" s="19"/>
      <c r="D62" s="19"/>
      <c r="E62" s="19"/>
      <c r="F62" s="19"/>
      <c r="G62" s="19"/>
      <c r="H62" s="19"/>
      <c r="I62" s="19"/>
      <c r="J62" s="19"/>
      <c r="K62" s="19">
        <v>15000</v>
      </c>
    </row>
    <row r="63" spans="1:11">
      <c r="A63" s="11" t="s">
        <v>1118</v>
      </c>
      <c r="B63" s="19"/>
      <c r="C63" s="19">
        <v>30000</v>
      </c>
      <c r="D63" s="19"/>
      <c r="E63" s="19"/>
      <c r="F63" s="19">
        <v>35000</v>
      </c>
      <c r="G63" s="19">
        <v>11404.820437438224</v>
      </c>
      <c r="H63" s="19">
        <v>24642.02803051423</v>
      </c>
      <c r="I63" s="19"/>
      <c r="J63" s="19"/>
      <c r="K63" s="19">
        <v>24996.133222785022</v>
      </c>
    </row>
    <row r="64" spans="1:11">
      <c r="A64" s="11" t="s">
        <v>1771</v>
      </c>
      <c r="B64" s="19"/>
      <c r="C64" s="19"/>
      <c r="D64" s="19"/>
      <c r="E64" s="19"/>
      <c r="F64" s="19"/>
      <c r="G64" s="19">
        <v>9376.2513877177607</v>
      </c>
      <c r="H64" s="19"/>
      <c r="I64" s="19"/>
      <c r="J64" s="19"/>
      <c r="K64" s="19">
        <v>9376.2513877177607</v>
      </c>
    </row>
    <row r="65" spans="1:11">
      <c r="A65" s="11" t="s">
        <v>166</v>
      </c>
      <c r="B65" s="19">
        <v>15500</v>
      </c>
      <c r="C65" s="19">
        <v>24471.245721298183</v>
      </c>
      <c r="D65" s="19"/>
      <c r="E65" s="19"/>
      <c r="F65" s="19">
        <v>72500</v>
      </c>
      <c r="G65" s="19"/>
      <c r="H65" s="19">
        <v>21000</v>
      </c>
      <c r="I65" s="19"/>
      <c r="J65" s="19"/>
      <c r="K65" s="19">
        <v>32138.498288519273</v>
      </c>
    </row>
    <row r="66" spans="1:11">
      <c r="A66" s="11" t="s">
        <v>1411</v>
      </c>
      <c r="B66" s="19"/>
      <c r="C66" s="19">
        <v>7261.724659606657</v>
      </c>
      <c r="D66" s="19"/>
      <c r="E66" s="19"/>
      <c r="F66" s="19"/>
      <c r="G66" s="19"/>
      <c r="H66" s="19"/>
      <c r="I66" s="19"/>
      <c r="J66" s="19"/>
      <c r="K66" s="19">
        <v>7261.724659606657</v>
      </c>
    </row>
    <row r="67" spans="1:11">
      <c r="A67" s="11" t="s">
        <v>1291</v>
      </c>
      <c r="B67" s="19"/>
      <c r="C67" s="19"/>
      <c r="D67" s="19"/>
      <c r="E67" s="19"/>
      <c r="F67" s="19"/>
      <c r="G67" s="19"/>
      <c r="H67" s="19">
        <v>13500</v>
      </c>
      <c r="I67" s="19"/>
      <c r="J67" s="19"/>
      <c r="K67" s="19">
        <v>13500</v>
      </c>
    </row>
    <row r="68" spans="1:11">
      <c r="A68" s="11" t="s">
        <v>1731</v>
      </c>
      <c r="B68" s="19"/>
      <c r="C68" s="19"/>
      <c r="D68" s="19"/>
      <c r="E68" s="19">
        <v>13745.704467353951</v>
      </c>
      <c r="F68" s="19"/>
      <c r="G68" s="19"/>
      <c r="H68" s="19"/>
      <c r="I68" s="19"/>
      <c r="J68" s="19"/>
      <c r="K68" s="19">
        <v>13745.704467353951</v>
      </c>
    </row>
    <row r="69" spans="1:11">
      <c r="A69" s="11" t="s">
        <v>577</v>
      </c>
      <c r="B69" s="19"/>
      <c r="C69" s="19"/>
      <c r="D69" s="19"/>
      <c r="E69" s="19"/>
      <c r="F69" s="19"/>
      <c r="G69" s="19">
        <v>24000</v>
      </c>
      <c r="H69" s="19"/>
      <c r="I69" s="19"/>
      <c r="J69" s="19"/>
      <c r="K69" s="19">
        <v>24000</v>
      </c>
    </row>
    <row r="70" spans="1:11">
      <c r="A70" s="11" t="s">
        <v>1444</v>
      </c>
      <c r="B70" s="19"/>
      <c r="C70" s="19"/>
      <c r="D70" s="19"/>
      <c r="E70" s="19"/>
      <c r="F70" s="19"/>
      <c r="G70" s="19"/>
      <c r="H70" s="19">
        <v>17700</v>
      </c>
      <c r="I70" s="19"/>
      <c r="J70" s="19"/>
      <c r="K70" s="19">
        <v>17700</v>
      </c>
    </row>
    <row r="71" spans="1:11">
      <c r="A71" s="11" t="s">
        <v>1679</v>
      </c>
      <c r="B71" s="19"/>
      <c r="C71" s="19">
        <v>12000</v>
      </c>
      <c r="D71" s="19"/>
      <c r="E71" s="19"/>
      <c r="F71" s="19"/>
      <c r="G71" s="19"/>
      <c r="H71" s="19"/>
      <c r="I71" s="19"/>
      <c r="J71" s="19"/>
      <c r="K71" s="19">
        <v>12000</v>
      </c>
    </row>
    <row r="72" spans="1:11">
      <c r="A72" s="11" t="s">
        <v>628</v>
      </c>
      <c r="B72" s="19">
        <v>62564.631571458704</v>
      </c>
      <c r="C72" s="19">
        <v>62090.772580714809</v>
      </c>
      <c r="D72" s="19">
        <v>146095.93548403488</v>
      </c>
      <c r="E72" s="19">
        <v>71142.368583530042</v>
      </c>
      <c r="F72" s="19"/>
      <c r="G72" s="19">
        <v>64790.371388571999</v>
      </c>
      <c r="H72" s="19">
        <v>76859.166058992269</v>
      </c>
      <c r="I72" s="19"/>
      <c r="J72" s="19"/>
      <c r="K72" s="19">
        <v>73006.431203838249</v>
      </c>
    </row>
    <row r="73" spans="1:11">
      <c r="A73" s="11" t="s">
        <v>672</v>
      </c>
      <c r="B73" s="19">
        <v>66465.674467078221</v>
      </c>
      <c r="C73" s="19">
        <v>53990.226887226374</v>
      </c>
      <c r="D73" s="19">
        <v>72000</v>
      </c>
      <c r="E73" s="19"/>
      <c r="F73" s="19"/>
      <c r="G73" s="19">
        <v>39879.404680246938</v>
      </c>
      <c r="H73" s="19">
        <v>104773.88377546301</v>
      </c>
      <c r="I73" s="19"/>
      <c r="J73" s="19"/>
      <c r="K73" s="19">
        <v>70287.554967112796</v>
      </c>
    </row>
    <row r="74" spans="1:11">
      <c r="A74" s="11" t="s">
        <v>870</v>
      </c>
      <c r="B74" s="19"/>
      <c r="C74" s="19">
        <v>18987</v>
      </c>
      <c r="D74" s="19"/>
      <c r="E74" s="19"/>
      <c r="F74" s="19"/>
      <c r="G74" s="19"/>
      <c r="H74" s="19">
        <v>10748.844375963021</v>
      </c>
      <c r="I74" s="19"/>
      <c r="J74" s="19"/>
      <c r="K74" s="19">
        <v>13494.896250642014</v>
      </c>
    </row>
    <row r="75" spans="1:11">
      <c r="A75" s="11" t="s">
        <v>583</v>
      </c>
      <c r="B75" s="19">
        <v>110000</v>
      </c>
      <c r="C75" s="19">
        <v>67700.452577525488</v>
      </c>
      <c r="D75" s="19"/>
      <c r="E75" s="19">
        <v>105000</v>
      </c>
      <c r="F75" s="19"/>
      <c r="G75" s="19"/>
      <c r="H75" s="19">
        <v>101804.25600750721</v>
      </c>
      <c r="I75" s="19"/>
      <c r="J75" s="19"/>
      <c r="K75" s="19">
        <v>99016.174371435307</v>
      </c>
    </row>
    <row r="76" spans="1:11">
      <c r="A76" s="11" t="s">
        <v>2004</v>
      </c>
      <c r="B76" s="19"/>
      <c r="C76" s="19"/>
      <c r="D76" s="19"/>
      <c r="E76" s="19"/>
      <c r="F76" s="19">
        <v>100800</v>
      </c>
      <c r="G76" s="19"/>
      <c r="H76" s="19"/>
      <c r="I76" s="19"/>
      <c r="J76" s="19"/>
      <c r="K76" s="19">
        <v>100800</v>
      </c>
    </row>
    <row r="77" spans="1:11">
      <c r="A77" s="11" t="s">
        <v>17</v>
      </c>
      <c r="B77" s="19">
        <v>4633.3537123836695</v>
      </c>
      <c r="C77" s="19">
        <v>14887</v>
      </c>
      <c r="D77" s="19">
        <v>12899.157665919436</v>
      </c>
      <c r="E77" s="19">
        <v>48000</v>
      </c>
      <c r="F77" s="19"/>
      <c r="G77" s="19"/>
      <c r="H77" s="19">
        <v>10382.341810335902</v>
      </c>
      <c r="I77" s="19">
        <v>1910.5359690238436</v>
      </c>
      <c r="J77" s="19"/>
      <c r="K77" s="19">
        <v>11873.552586779413</v>
      </c>
    </row>
    <row r="78" spans="1:11">
      <c r="A78" s="11" t="s">
        <v>136</v>
      </c>
      <c r="B78" s="19"/>
      <c r="C78" s="19">
        <v>26000</v>
      </c>
      <c r="D78" s="19"/>
      <c r="E78" s="19"/>
      <c r="F78" s="19"/>
      <c r="G78" s="19"/>
      <c r="H78" s="19">
        <v>63519.971949580387</v>
      </c>
      <c r="I78" s="19"/>
      <c r="J78" s="19"/>
      <c r="K78" s="19">
        <v>44759.985974790194</v>
      </c>
    </row>
    <row r="79" spans="1:11">
      <c r="A79" s="11" t="s">
        <v>1156</v>
      </c>
      <c r="B79" s="19"/>
      <c r="C79" s="19"/>
      <c r="D79" s="19"/>
      <c r="E79" s="19"/>
      <c r="F79" s="19"/>
      <c r="G79" s="19"/>
      <c r="H79" s="19"/>
      <c r="I79" s="19">
        <v>20000</v>
      </c>
      <c r="J79" s="19"/>
      <c r="K79" s="19">
        <v>20000</v>
      </c>
    </row>
    <row r="80" spans="1:11">
      <c r="A80" s="11" t="s">
        <v>1722</v>
      </c>
      <c r="B80" s="19"/>
      <c r="C80" s="19">
        <v>15840</v>
      </c>
      <c r="D80" s="19"/>
      <c r="E80" s="19"/>
      <c r="F80" s="19"/>
      <c r="G80" s="19"/>
      <c r="H80" s="19"/>
      <c r="I80" s="19"/>
      <c r="J80" s="19"/>
      <c r="K80" s="19">
        <v>15840</v>
      </c>
    </row>
    <row r="81" spans="1:11">
      <c r="A81" s="11" t="s">
        <v>347</v>
      </c>
      <c r="B81" s="19">
        <v>19068</v>
      </c>
      <c r="C81" s="19">
        <v>44991.224389654169</v>
      </c>
      <c r="D81" s="19"/>
      <c r="E81" s="19"/>
      <c r="F81" s="19"/>
      <c r="G81" s="19"/>
      <c r="H81" s="19">
        <v>9458.3158508572924</v>
      </c>
      <c r="I81" s="19">
        <v>14434.751914775596</v>
      </c>
      <c r="J81" s="19">
        <v>8259.5</v>
      </c>
      <c r="K81" s="19">
        <v>17479.292364753517</v>
      </c>
    </row>
    <row r="82" spans="1:11">
      <c r="A82" s="11" t="s">
        <v>75</v>
      </c>
      <c r="B82" s="19"/>
      <c r="C82" s="19">
        <v>18406.294596737382</v>
      </c>
      <c r="D82" s="19">
        <v>96000</v>
      </c>
      <c r="E82" s="19"/>
      <c r="F82" s="19"/>
      <c r="G82" s="19"/>
      <c r="H82" s="19">
        <v>27021.59424966398</v>
      </c>
      <c r="I82" s="19"/>
      <c r="J82" s="19"/>
      <c r="K82" s="19">
        <v>34210.345381590021</v>
      </c>
    </row>
    <row r="83" spans="1:11">
      <c r="A83" s="11" t="s">
        <v>30</v>
      </c>
      <c r="B83" s="19">
        <v>36756.89043482385</v>
      </c>
      <c r="C83" s="19">
        <v>26678.388218823762</v>
      </c>
      <c r="D83" s="19"/>
      <c r="E83" s="19">
        <v>19818.231248269083</v>
      </c>
      <c r="F83" s="19">
        <v>44000</v>
      </c>
      <c r="G83" s="19">
        <v>63519.971949580387</v>
      </c>
      <c r="H83" s="19">
        <v>24772.789060336348</v>
      </c>
      <c r="I83" s="19"/>
      <c r="J83" s="19">
        <v>15244.793267899293</v>
      </c>
      <c r="K83" s="19">
        <v>32907.763410971689</v>
      </c>
    </row>
    <row r="84" spans="1:11">
      <c r="A84" s="11" t="s">
        <v>1011</v>
      </c>
      <c r="B84" s="19">
        <v>49200</v>
      </c>
      <c r="C84" s="19"/>
      <c r="D84" s="19"/>
      <c r="E84" s="19">
        <v>48000</v>
      </c>
      <c r="F84" s="19"/>
      <c r="G84" s="19"/>
      <c r="H84" s="19">
        <v>62000</v>
      </c>
      <c r="I84" s="19"/>
      <c r="J84" s="19"/>
      <c r="K84" s="19">
        <v>53066.666666666664</v>
      </c>
    </row>
    <row r="85" spans="1:11">
      <c r="A85" s="11" t="s">
        <v>567</v>
      </c>
      <c r="B85" s="19"/>
      <c r="C85" s="19"/>
      <c r="D85" s="19"/>
      <c r="E85" s="19"/>
      <c r="F85" s="19"/>
      <c r="G85" s="19"/>
      <c r="H85" s="19"/>
      <c r="I85" s="19"/>
      <c r="J85" s="19">
        <v>5250</v>
      </c>
      <c r="K85" s="19">
        <v>5250</v>
      </c>
    </row>
    <row r="86" spans="1:11">
      <c r="A86" s="11" t="s">
        <v>1306</v>
      </c>
      <c r="B86" s="19"/>
      <c r="C86" s="19">
        <v>15404.364569961488</v>
      </c>
      <c r="D86" s="19"/>
      <c r="E86" s="19"/>
      <c r="F86" s="19"/>
      <c r="G86" s="19"/>
      <c r="H86" s="19"/>
      <c r="I86" s="19"/>
      <c r="J86" s="19"/>
      <c r="K86" s="19">
        <v>15404.364569961488</v>
      </c>
    </row>
    <row r="87" spans="1:11">
      <c r="A87" s="11" t="s">
        <v>73</v>
      </c>
      <c r="B87" s="19">
        <v>8500</v>
      </c>
      <c r="C87" s="19">
        <v>7500</v>
      </c>
      <c r="D87" s="19"/>
      <c r="E87" s="19"/>
      <c r="F87" s="19"/>
      <c r="G87" s="19"/>
      <c r="H87" s="19">
        <v>17100</v>
      </c>
      <c r="I87" s="19">
        <v>30000</v>
      </c>
      <c r="J87" s="19">
        <v>18499.860539512854</v>
      </c>
      <c r="K87" s="19">
        <v>16449.976756585475</v>
      </c>
    </row>
    <row r="88" spans="1:11">
      <c r="A88" s="11" t="s">
        <v>65</v>
      </c>
      <c r="B88" s="19"/>
      <c r="C88" s="19">
        <v>69000</v>
      </c>
      <c r="D88" s="19">
        <v>36000</v>
      </c>
      <c r="E88" s="19">
        <v>24000</v>
      </c>
      <c r="F88" s="19"/>
      <c r="G88" s="19"/>
      <c r="H88" s="19">
        <v>50500</v>
      </c>
      <c r="I88" s="19"/>
      <c r="J88" s="19">
        <v>67573.5</v>
      </c>
      <c r="K88" s="19">
        <v>55905.222222222219</v>
      </c>
    </row>
    <row r="89" spans="1:11">
      <c r="A89" s="11" t="s">
        <v>133</v>
      </c>
      <c r="B89" s="19">
        <v>29750</v>
      </c>
      <c r="C89" s="19">
        <v>18000</v>
      </c>
      <c r="D89" s="19"/>
      <c r="E89" s="19">
        <v>28480</v>
      </c>
      <c r="F89" s="19"/>
      <c r="G89" s="19">
        <v>57600</v>
      </c>
      <c r="H89" s="19">
        <v>40418.666666666664</v>
      </c>
      <c r="I89" s="19"/>
      <c r="J89" s="19"/>
      <c r="K89" s="19">
        <v>35832.121212121208</v>
      </c>
    </row>
    <row r="90" spans="1:11">
      <c r="A90" s="11" t="s">
        <v>644</v>
      </c>
      <c r="B90" s="19"/>
      <c r="C90" s="19">
        <v>50000</v>
      </c>
      <c r="D90" s="19"/>
      <c r="E90" s="19"/>
      <c r="F90" s="19"/>
      <c r="G90" s="19"/>
      <c r="H90" s="19"/>
      <c r="I90" s="19"/>
      <c r="J90" s="19"/>
      <c r="K90" s="19">
        <v>50000</v>
      </c>
    </row>
    <row r="91" spans="1:11">
      <c r="A91" s="11" t="s">
        <v>171</v>
      </c>
      <c r="B91" s="19">
        <v>60000</v>
      </c>
      <c r="C91" s="19">
        <v>43550</v>
      </c>
      <c r="D91" s="19">
        <v>63900</v>
      </c>
      <c r="E91" s="19"/>
      <c r="F91" s="19"/>
      <c r="G91" s="19">
        <v>47500</v>
      </c>
      <c r="H91" s="19">
        <v>46605.90134967777</v>
      </c>
      <c r="I91" s="19"/>
      <c r="J91" s="19"/>
      <c r="K91" s="19">
        <v>52154.754053796576</v>
      </c>
    </row>
    <row r="92" spans="1:11">
      <c r="A92" s="11" t="s">
        <v>1804</v>
      </c>
      <c r="B92" s="19"/>
      <c r="C92" s="19">
        <v>13000</v>
      </c>
      <c r="D92" s="19"/>
      <c r="E92" s="19"/>
      <c r="F92" s="19"/>
      <c r="G92" s="19"/>
      <c r="H92" s="19"/>
      <c r="I92" s="19"/>
      <c r="J92" s="19"/>
      <c r="K92" s="19">
        <v>13000</v>
      </c>
    </row>
    <row r="93" spans="1:11">
      <c r="A93" s="11" t="s">
        <v>1066</v>
      </c>
      <c r="B93" s="19"/>
      <c r="C93" s="19">
        <v>19055.991584874118</v>
      </c>
      <c r="D93" s="19"/>
      <c r="E93" s="19"/>
      <c r="F93" s="19"/>
      <c r="G93" s="19"/>
      <c r="H93" s="19"/>
      <c r="I93" s="19"/>
      <c r="J93" s="19"/>
      <c r="K93" s="19">
        <v>19055.991584874118</v>
      </c>
    </row>
    <row r="94" spans="1:11">
      <c r="A94" s="11" t="s">
        <v>548</v>
      </c>
      <c r="B94" s="19"/>
      <c r="C94" s="19"/>
      <c r="D94" s="19"/>
      <c r="E94" s="19"/>
      <c r="F94" s="19"/>
      <c r="G94" s="19"/>
      <c r="H94" s="19">
        <v>78000</v>
      </c>
      <c r="I94" s="19"/>
      <c r="J94" s="19"/>
      <c r="K94" s="19">
        <v>78000</v>
      </c>
    </row>
    <row r="95" spans="1:11">
      <c r="A95" s="11" t="s">
        <v>48</v>
      </c>
      <c r="B95" s="19">
        <v>36957.661442724799</v>
      </c>
      <c r="C95" s="19">
        <v>44070.894052411735</v>
      </c>
      <c r="D95" s="19">
        <v>82000</v>
      </c>
      <c r="E95" s="19">
        <v>9509.8988293070688</v>
      </c>
      <c r="F95" s="19">
        <v>69815.306791774667</v>
      </c>
      <c r="G95" s="19"/>
      <c r="H95" s="19">
        <v>64096.11386518865</v>
      </c>
      <c r="I95" s="19">
        <v>28500</v>
      </c>
      <c r="J95" s="19">
        <v>38666</v>
      </c>
      <c r="K95" s="19">
        <v>49555.624994016209</v>
      </c>
    </row>
    <row r="96" spans="1:11">
      <c r="A96" s="11" t="s">
        <v>608</v>
      </c>
      <c r="B96" s="19"/>
      <c r="C96" s="19">
        <v>30807.186395546494</v>
      </c>
      <c r="D96" s="19">
        <v>12000</v>
      </c>
      <c r="E96" s="19">
        <v>35571.184291765021</v>
      </c>
      <c r="F96" s="19">
        <v>127039.94389916077</v>
      </c>
      <c r="G96" s="19">
        <v>52086.37699865592</v>
      </c>
      <c r="H96" s="19">
        <v>56215.175175378645</v>
      </c>
      <c r="I96" s="19"/>
      <c r="J96" s="19"/>
      <c r="K96" s="19">
        <v>46235.660112252495</v>
      </c>
    </row>
    <row r="97" spans="1:11">
      <c r="A97" s="11" t="s">
        <v>716</v>
      </c>
      <c r="B97" s="19">
        <v>3000</v>
      </c>
      <c r="C97" s="19"/>
      <c r="D97" s="19"/>
      <c r="E97" s="19">
        <v>13800</v>
      </c>
      <c r="F97" s="19"/>
      <c r="G97" s="19"/>
      <c r="H97" s="19">
        <v>32601.924654081424</v>
      </c>
      <c r="I97" s="19"/>
      <c r="J97" s="19"/>
      <c r="K97" s="19">
        <v>22921.154792448855</v>
      </c>
    </row>
    <row r="98" spans="1:11">
      <c r="A98" s="11" t="s">
        <v>447</v>
      </c>
      <c r="B98" s="19"/>
      <c r="C98" s="19"/>
      <c r="D98" s="19">
        <v>68954.520184280962</v>
      </c>
      <c r="E98" s="19"/>
      <c r="F98" s="19">
        <v>100000</v>
      </c>
      <c r="G98" s="19"/>
      <c r="H98" s="19"/>
      <c r="I98" s="19"/>
      <c r="J98" s="19"/>
      <c r="K98" s="19">
        <v>84477.260092140481</v>
      </c>
    </row>
    <row r="99" spans="1:11">
      <c r="A99" s="11" t="s">
        <v>46</v>
      </c>
      <c r="B99" s="19"/>
      <c r="C99" s="19">
        <v>150000</v>
      </c>
      <c r="D99" s="19"/>
      <c r="E99" s="19">
        <v>145000</v>
      </c>
      <c r="F99" s="19"/>
      <c r="G99" s="19"/>
      <c r="H99" s="19">
        <v>127551.11431058942</v>
      </c>
      <c r="I99" s="19"/>
      <c r="J99" s="19"/>
      <c r="K99" s="19">
        <v>137525.55715529469</v>
      </c>
    </row>
    <row r="100" spans="1:11">
      <c r="A100" s="11" t="s">
        <v>299</v>
      </c>
      <c r="B100" s="19"/>
      <c r="C100" s="19"/>
      <c r="D100" s="19"/>
      <c r="E100" s="19"/>
      <c r="F100" s="19"/>
      <c r="G100" s="19">
        <v>138000</v>
      </c>
      <c r="H100" s="19">
        <v>8000</v>
      </c>
      <c r="I100" s="19"/>
      <c r="J100" s="19"/>
      <c r="K100" s="19">
        <v>73000</v>
      </c>
    </row>
    <row r="101" spans="1:11">
      <c r="A101" s="11" t="s">
        <v>1809</v>
      </c>
      <c r="B101" s="19"/>
      <c r="C101" s="19">
        <v>11000</v>
      </c>
      <c r="D101" s="19"/>
      <c r="E101" s="19"/>
      <c r="F101" s="19"/>
      <c r="G101" s="19"/>
      <c r="H101" s="19"/>
      <c r="I101" s="19"/>
      <c r="J101" s="19"/>
      <c r="K101" s="19">
        <v>11000</v>
      </c>
    </row>
    <row r="102" spans="1:11">
      <c r="A102" s="11" t="s">
        <v>197</v>
      </c>
      <c r="B102" s="19">
        <v>36000</v>
      </c>
      <c r="C102" s="19">
        <v>60000</v>
      </c>
      <c r="D102" s="19"/>
      <c r="E102" s="19"/>
      <c r="F102" s="19"/>
      <c r="G102" s="19"/>
      <c r="H102" s="19"/>
      <c r="I102" s="19"/>
      <c r="J102" s="19"/>
      <c r="K102" s="19">
        <v>48000</v>
      </c>
    </row>
    <row r="103" spans="1:11">
      <c r="A103" s="11" t="s">
        <v>179</v>
      </c>
      <c r="B103" s="19">
        <v>27000</v>
      </c>
      <c r="C103" s="19">
        <v>31677.69952987742</v>
      </c>
      <c r="D103" s="19"/>
      <c r="E103" s="19">
        <v>70250</v>
      </c>
      <c r="F103" s="19"/>
      <c r="G103" s="19">
        <v>36000</v>
      </c>
      <c r="H103" s="19">
        <v>50759.038190313899</v>
      </c>
      <c r="I103" s="19"/>
      <c r="J103" s="19"/>
      <c r="K103" s="19">
        <v>43014.900191685309</v>
      </c>
    </row>
    <row r="104" spans="1:11">
      <c r="A104" s="11" t="s">
        <v>1458</v>
      </c>
      <c r="B104" s="19"/>
      <c r="C104" s="19">
        <v>100000</v>
      </c>
      <c r="D104" s="19"/>
      <c r="E104" s="19"/>
      <c r="F104" s="19"/>
      <c r="G104" s="19"/>
      <c r="H104" s="19"/>
      <c r="I104" s="19"/>
      <c r="J104" s="19"/>
      <c r="K104" s="19">
        <v>100000</v>
      </c>
    </row>
    <row r="105" spans="1:11">
      <c r="A105" s="11" t="s">
        <v>71</v>
      </c>
      <c r="B105" s="19">
        <v>55820.304736452817</v>
      </c>
      <c r="C105" s="19">
        <v>57469.44941484111</v>
      </c>
      <c r="D105" s="19">
        <v>83902.612935800164</v>
      </c>
      <c r="E105" s="19">
        <v>109281.69352999836</v>
      </c>
      <c r="F105" s="19">
        <v>114272.92472487809</v>
      </c>
      <c r="G105" s="19">
        <v>81372.725180708847</v>
      </c>
      <c r="H105" s="19">
        <v>66390.12811100109</v>
      </c>
      <c r="I105" s="19">
        <v>31939.07519316065</v>
      </c>
      <c r="J105" s="19">
        <v>93624.989360796666</v>
      </c>
      <c r="K105" s="19">
        <v>67240.730112795834</v>
      </c>
    </row>
    <row r="106" spans="1:11">
      <c r="A106" s="11" t="s">
        <v>27</v>
      </c>
      <c r="B106" s="19"/>
      <c r="C106" s="19">
        <v>12000</v>
      </c>
      <c r="D106" s="19"/>
      <c r="E106" s="19"/>
      <c r="F106" s="19"/>
      <c r="G106" s="19"/>
      <c r="H106" s="19">
        <v>12000</v>
      </c>
      <c r="I106" s="19">
        <v>15000</v>
      </c>
      <c r="J106" s="19">
        <v>7600</v>
      </c>
      <c r="K106" s="19">
        <v>11650</v>
      </c>
    </row>
    <row r="107" spans="1:11">
      <c r="A107" s="11" t="s">
        <v>989</v>
      </c>
      <c r="B107" s="19"/>
      <c r="C107" s="19"/>
      <c r="D107" s="19"/>
      <c r="E107" s="19"/>
      <c r="F107" s="19"/>
      <c r="G107" s="19"/>
      <c r="H107" s="19">
        <v>35000</v>
      </c>
      <c r="I107" s="19"/>
      <c r="J107" s="19"/>
      <c r="K107" s="19">
        <v>35000</v>
      </c>
    </row>
    <row r="108" spans="1:11">
      <c r="A108" s="11" t="s">
        <v>15</v>
      </c>
      <c r="B108" s="19">
        <v>64737.190476190473</v>
      </c>
      <c r="C108" s="19">
        <v>62583.737373737371</v>
      </c>
      <c r="D108" s="19">
        <v>98388.888888888891</v>
      </c>
      <c r="E108" s="19">
        <v>87813.23529411765</v>
      </c>
      <c r="F108" s="19">
        <v>125615.38461538461</v>
      </c>
      <c r="G108" s="19">
        <v>72056.153846153844</v>
      </c>
      <c r="H108" s="19">
        <v>77581.710344827588</v>
      </c>
      <c r="I108" s="19">
        <v>58200</v>
      </c>
      <c r="J108" s="19">
        <v>69800</v>
      </c>
      <c r="K108" s="19">
        <v>72683.98208469055</v>
      </c>
    </row>
    <row r="109" spans="1:11">
      <c r="A109" s="11" t="s">
        <v>1027</v>
      </c>
      <c r="B109" s="19">
        <v>10000</v>
      </c>
      <c r="C109" s="19"/>
      <c r="D109" s="19"/>
      <c r="E109" s="19"/>
      <c r="F109" s="19"/>
      <c r="G109" s="19"/>
      <c r="H109" s="19"/>
      <c r="I109" s="19"/>
      <c r="J109" s="19"/>
      <c r="K109" s="19">
        <v>10000</v>
      </c>
    </row>
    <row r="110" spans="1:11">
      <c r="A110" s="11" t="s">
        <v>1676</v>
      </c>
      <c r="B110" s="19"/>
      <c r="C110" s="19"/>
      <c r="D110" s="19"/>
      <c r="E110" s="19"/>
      <c r="F110" s="19"/>
      <c r="G110" s="19"/>
      <c r="H110" s="19">
        <v>10000</v>
      </c>
      <c r="I110" s="19"/>
      <c r="J110" s="19"/>
      <c r="K110" s="19">
        <v>10000</v>
      </c>
    </row>
    <row r="111" spans="1:11">
      <c r="A111" s="11" t="s">
        <v>1086</v>
      </c>
      <c r="B111" s="19">
        <v>13000</v>
      </c>
      <c r="C111" s="19"/>
      <c r="D111" s="19"/>
      <c r="E111" s="19"/>
      <c r="F111" s="19"/>
      <c r="G111" s="19"/>
      <c r="H111" s="19"/>
      <c r="I111" s="19"/>
      <c r="J111" s="19"/>
      <c r="K111" s="19">
        <v>13000</v>
      </c>
    </row>
    <row r="112" spans="1:11">
      <c r="A112" s="11" t="s">
        <v>1055</v>
      </c>
      <c r="B112" s="19"/>
      <c r="C112" s="19">
        <v>36400</v>
      </c>
      <c r="D112" s="19"/>
      <c r="E112" s="19"/>
      <c r="F112" s="19"/>
      <c r="G112" s="19"/>
      <c r="H112" s="19"/>
      <c r="I112" s="19"/>
      <c r="J112" s="19"/>
      <c r="K112" s="19">
        <v>36400</v>
      </c>
    </row>
    <row r="113" spans="1:11">
      <c r="A113" s="11" t="s">
        <v>4010</v>
      </c>
      <c r="B113" s="19">
        <v>45427.743095016885</v>
      </c>
      <c r="C113" s="19">
        <v>46295.769417049465</v>
      </c>
      <c r="D113" s="19">
        <v>65051.053601116248</v>
      </c>
      <c r="E113" s="19">
        <v>65103.929025765538</v>
      </c>
      <c r="F113" s="19">
        <v>97265.875618660793</v>
      </c>
      <c r="G113" s="19">
        <v>51715.151424567128</v>
      </c>
      <c r="H113" s="19">
        <v>46488.240712802573</v>
      </c>
      <c r="I113" s="19">
        <v>16714.332565690933</v>
      </c>
      <c r="J113" s="19">
        <v>59812.969274133815</v>
      </c>
      <c r="K113" s="19">
        <v>49200.010811710272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K56"/>
  <sheetViews>
    <sheetView workbookViewId="0">
      <selection activeCell="B26" sqref="B26:E26"/>
    </sheetView>
  </sheetViews>
  <sheetFormatPr defaultRowHeight="15"/>
  <cols>
    <col min="1" max="1" width="20.85546875" customWidth="1"/>
    <col min="2" max="2" width="16.28515625" customWidth="1"/>
    <col min="3" max="3" width="11.28515625" customWidth="1"/>
    <col min="4" max="4" width="10.5703125" customWidth="1"/>
    <col min="5" max="5" width="10" customWidth="1"/>
    <col min="6" max="6" width="17.28515625" customWidth="1"/>
    <col min="7" max="7" width="23" bestFit="1" customWidth="1"/>
    <col min="8" max="8" width="16.28515625" bestFit="1" customWidth="1"/>
    <col min="9" max="9" width="9" bestFit="1" customWidth="1"/>
    <col min="10" max="10" width="9.7109375" customWidth="1"/>
    <col min="11" max="11" width="10" bestFit="1" customWidth="1"/>
    <col min="12" max="12" width="11.28515625" customWidth="1"/>
    <col min="13" max="13" width="11.5703125" bestFit="1" customWidth="1"/>
    <col min="14" max="14" width="9" customWidth="1"/>
    <col min="15" max="15" width="12.140625" bestFit="1" customWidth="1"/>
    <col min="16" max="18" width="11.5703125" bestFit="1" customWidth="1"/>
    <col min="19" max="19" width="14.28515625" bestFit="1" customWidth="1"/>
    <col min="20" max="20" width="9.85546875" bestFit="1" customWidth="1"/>
    <col min="21" max="21" width="8.5703125" customWidth="1"/>
    <col min="22" max="22" width="7.5703125" customWidth="1"/>
    <col min="23" max="23" width="9.42578125" customWidth="1"/>
    <col min="24" max="24" width="9.85546875" customWidth="1"/>
    <col min="25" max="25" width="7.5703125" customWidth="1"/>
    <col min="26" max="26" width="14.42578125" bestFit="1" customWidth="1"/>
    <col min="27" max="27" width="9" customWidth="1"/>
    <col min="28" max="28" width="18.85546875" bestFit="1" customWidth="1"/>
    <col min="29" max="31" width="7.5703125" customWidth="1"/>
    <col min="32" max="32" width="8.28515625" customWidth="1"/>
    <col min="33" max="33" width="8.5703125" customWidth="1"/>
    <col min="34" max="35" width="7.5703125" customWidth="1"/>
    <col min="36" max="36" width="9.140625" customWidth="1"/>
    <col min="37" max="38" width="7.5703125" customWidth="1"/>
    <col min="39" max="39" width="7.7109375" customWidth="1"/>
    <col min="40" max="40" width="10.42578125" bestFit="1" customWidth="1"/>
    <col min="41" max="41" width="8.28515625" customWidth="1"/>
    <col min="42" max="43" width="7.5703125" customWidth="1"/>
    <col min="44" max="44" width="9.7109375" customWidth="1"/>
    <col min="45" max="52" width="7.5703125" customWidth="1"/>
    <col min="53" max="53" width="13.140625" bestFit="1" customWidth="1"/>
    <col min="54" max="54" width="8.5703125" customWidth="1"/>
    <col min="55" max="55" width="7.5703125" customWidth="1"/>
    <col min="57" max="57" width="8.7109375" customWidth="1"/>
    <col min="58" max="58" width="9.5703125" customWidth="1"/>
    <col min="59" max="59" width="7.5703125" customWidth="1"/>
    <col min="60" max="60" width="9.42578125" customWidth="1"/>
    <col min="61" max="61" width="12.140625" bestFit="1" customWidth="1"/>
    <col min="62" max="62" width="8.7109375" customWidth="1"/>
    <col min="63" max="63" width="12.5703125" bestFit="1" customWidth="1"/>
    <col min="64" max="64" width="9.42578125" bestFit="1" customWidth="1"/>
    <col min="65" max="65" width="7.5703125" customWidth="1"/>
    <col min="66" max="66" width="12" bestFit="1" customWidth="1"/>
    <col min="67" max="67" width="12.5703125" bestFit="1" customWidth="1"/>
    <col min="68" max="68" width="7.5703125" customWidth="1"/>
    <col min="69" max="70" width="8.5703125" customWidth="1"/>
    <col min="71" max="71" width="8.42578125" customWidth="1"/>
    <col min="72" max="72" width="8" customWidth="1"/>
    <col min="73" max="73" width="9" customWidth="1"/>
    <col min="74" max="74" width="7.5703125" customWidth="1"/>
    <col min="75" max="75" width="11" customWidth="1"/>
    <col min="76" max="76" width="7.5703125" customWidth="1"/>
    <col min="77" max="77" width="8.42578125" customWidth="1"/>
    <col min="78" max="78" width="7.5703125" customWidth="1"/>
    <col min="79" max="79" width="18.7109375" bestFit="1" customWidth="1"/>
    <col min="80" max="80" width="20.85546875" bestFit="1" customWidth="1"/>
    <col min="81" max="81" width="8.7109375" customWidth="1"/>
    <col min="82" max="82" width="7.5703125" customWidth="1"/>
    <col min="83" max="83" width="12" bestFit="1" customWidth="1"/>
    <col min="84" max="84" width="14.140625" bestFit="1" customWidth="1"/>
    <col min="85" max="85" width="9.85546875" customWidth="1"/>
    <col min="86" max="86" width="8.28515625" customWidth="1"/>
    <col min="87" max="87" width="8.5703125" customWidth="1"/>
    <col min="88" max="88" width="8" customWidth="1"/>
    <col min="89" max="89" width="11.7109375" customWidth="1"/>
    <col min="90" max="90" width="8.5703125" customWidth="1"/>
    <col min="91" max="91" width="8.7109375" customWidth="1"/>
    <col min="92" max="92" width="8.5703125" customWidth="1"/>
    <col min="93" max="93" width="11.42578125" customWidth="1"/>
    <col min="94" max="94" width="8.5703125" customWidth="1"/>
    <col min="95" max="97" width="7.5703125" customWidth="1"/>
    <col min="98" max="99" width="8.5703125" customWidth="1"/>
    <col min="100" max="100" width="8" customWidth="1"/>
    <col min="101" max="101" width="8.42578125" customWidth="1"/>
    <col min="102" max="102" width="8.5703125" customWidth="1"/>
    <col min="103" max="103" width="9.28515625" bestFit="1" customWidth="1"/>
    <col min="104" max="104" width="8.5703125" customWidth="1"/>
    <col min="105" max="105" width="7.5703125" customWidth="1"/>
    <col min="106" max="106" width="10.28515625" bestFit="1" customWidth="1"/>
    <col min="107" max="107" width="11.28515625" customWidth="1"/>
  </cols>
  <sheetData>
    <row r="1" spans="1:11">
      <c r="A1" s="10" t="s">
        <v>3998</v>
      </c>
      <c r="B1" t="s">
        <v>20</v>
      </c>
      <c r="G1" s="10" t="s">
        <v>3998</v>
      </c>
      <c r="H1" t="s">
        <v>52</v>
      </c>
    </row>
    <row r="3" spans="1:11">
      <c r="A3" s="10" t="s">
        <v>4011</v>
      </c>
      <c r="B3" s="10" t="s">
        <v>4012</v>
      </c>
      <c r="G3" s="10" t="s">
        <v>4011</v>
      </c>
      <c r="H3" s="10" t="s">
        <v>4012</v>
      </c>
    </row>
    <row r="4" spans="1:11">
      <c r="A4" s="10" t="s">
        <v>4009</v>
      </c>
      <c r="B4" t="s">
        <v>15</v>
      </c>
      <c r="C4" t="s">
        <v>8</v>
      </c>
      <c r="D4" t="s">
        <v>71</v>
      </c>
      <c r="E4" t="s">
        <v>84</v>
      </c>
      <c r="G4" s="10" t="s">
        <v>4009</v>
      </c>
      <c r="H4" t="s">
        <v>15</v>
      </c>
      <c r="I4" t="s">
        <v>8</v>
      </c>
      <c r="J4" t="s">
        <v>71</v>
      </c>
      <c r="K4" t="s">
        <v>84</v>
      </c>
    </row>
    <row r="5" spans="1:11">
      <c r="A5" s="11" t="s">
        <v>4023</v>
      </c>
      <c r="B5" s="19">
        <v>52568.731707317071</v>
      </c>
      <c r="C5" s="19">
        <v>8792.5628821282116</v>
      </c>
      <c r="D5" s="19">
        <v>43235.775315601895</v>
      </c>
      <c r="E5" s="19">
        <v>70785.708942488534</v>
      </c>
      <c r="G5" s="11" t="s">
        <v>4023</v>
      </c>
      <c r="H5" s="19">
        <v>59500</v>
      </c>
      <c r="I5" s="19">
        <v>13035.510845812723</v>
      </c>
      <c r="J5" s="19">
        <v>42556.81334581667</v>
      </c>
      <c r="K5" s="19">
        <v>77194.33392590085</v>
      </c>
    </row>
    <row r="6" spans="1:11">
      <c r="A6" s="11" t="s">
        <v>4021</v>
      </c>
      <c r="B6" s="19">
        <v>47291.666666666664</v>
      </c>
      <c r="C6" s="19">
        <v>11798.355656546228</v>
      </c>
      <c r="D6" s="19">
        <v>53617.957083818008</v>
      </c>
      <c r="E6" s="19">
        <v>56774.970873080056</v>
      </c>
      <c r="G6" s="11" t="s">
        <v>4021</v>
      </c>
      <c r="H6" s="19">
        <v>65000</v>
      </c>
      <c r="I6" s="19">
        <v>21825.566113671492</v>
      </c>
      <c r="J6" s="19"/>
      <c r="K6" s="19">
        <v>43000</v>
      </c>
    </row>
    <row r="7" spans="1:11">
      <c r="A7" s="11" t="s">
        <v>4022</v>
      </c>
      <c r="B7" s="19">
        <v>66216.3125</v>
      </c>
      <c r="C7" s="19">
        <v>12107.978390818604</v>
      </c>
      <c r="D7" s="19">
        <v>58449.944255828457</v>
      </c>
      <c r="E7" s="19">
        <v>97707.345083372493</v>
      </c>
      <c r="G7" s="11" t="s">
        <v>4022</v>
      </c>
      <c r="H7" s="19">
        <v>79846.153846153844</v>
      </c>
      <c r="I7" s="19">
        <v>11878.816165876808</v>
      </c>
      <c r="J7" s="19">
        <v>73999.993695286918</v>
      </c>
      <c r="K7" s="19">
        <v>93066.756146740518</v>
      </c>
    </row>
    <row r="8" spans="1:11">
      <c r="A8" s="11" t="s">
        <v>4020</v>
      </c>
      <c r="B8" s="19">
        <v>69264.253731343284</v>
      </c>
      <c r="C8" s="19">
        <v>10999.503644794875</v>
      </c>
      <c r="D8" s="19">
        <v>57070.788267769589</v>
      </c>
      <c r="E8" s="19">
        <v>98236.560905434977</v>
      </c>
      <c r="G8" s="11" t="s">
        <v>4020</v>
      </c>
      <c r="H8" s="19">
        <v>86551.755102040814</v>
      </c>
      <c r="I8" s="19">
        <v>21370.904415521505</v>
      </c>
      <c r="J8" s="19">
        <v>68940.286311031814</v>
      </c>
      <c r="K8" s="19">
        <v>106814.85722794675</v>
      </c>
    </row>
    <row r="9" spans="1:11">
      <c r="A9" s="11" t="s">
        <v>4010</v>
      </c>
      <c r="B9" s="19">
        <v>62749.440476190473</v>
      </c>
      <c r="C9" s="19">
        <v>10686.682754258483</v>
      </c>
      <c r="D9" s="19">
        <v>51905.084421859567</v>
      </c>
      <c r="E9" s="19">
        <v>87472.715305886173</v>
      </c>
      <c r="G9" s="11" t="s">
        <v>4010</v>
      </c>
      <c r="H9" s="19">
        <v>80292.675324675321</v>
      </c>
      <c r="I9" s="19">
        <v>15554.701090393997</v>
      </c>
      <c r="J9" s="19">
        <v>67841.54995066562</v>
      </c>
      <c r="K9" s="19">
        <v>95277.699924674002</v>
      </c>
    </row>
    <row r="11" spans="1:11">
      <c r="B11" s="14" t="str">
        <f>B4</f>
        <v>USA</v>
      </c>
      <c r="C11" s="14" t="str">
        <f t="shared" ref="C11:E11" si="0">C4</f>
        <v>India</v>
      </c>
      <c r="D11" s="14" t="str">
        <f t="shared" si="0"/>
        <v>UK</v>
      </c>
      <c r="E11" s="14" t="str">
        <f t="shared" si="0"/>
        <v>Australia</v>
      </c>
      <c r="F11" s="12"/>
      <c r="H11" s="14" t="str">
        <f>H4</f>
        <v>USA</v>
      </c>
      <c r="I11" s="14" t="str">
        <f t="shared" ref="I11:K11" si="1">I4</f>
        <v>India</v>
      </c>
      <c r="J11" s="14" t="str">
        <f t="shared" si="1"/>
        <v>UK</v>
      </c>
      <c r="K11" s="14" t="str">
        <f t="shared" si="1"/>
        <v>Australia</v>
      </c>
    </row>
    <row r="12" spans="1:11">
      <c r="A12" s="11" t="str">
        <f>A5</f>
        <v>Less than 3</v>
      </c>
      <c r="B12">
        <f>INT(B5/MAX(B5:B8)*100)</f>
        <v>75</v>
      </c>
      <c r="C12">
        <f t="shared" ref="C12:E12" si="2">INT(C5/MAX(C5:C8)*100)</f>
        <v>72</v>
      </c>
      <c r="D12">
        <f t="shared" si="2"/>
        <v>73</v>
      </c>
      <c r="E12">
        <f t="shared" si="2"/>
        <v>72</v>
      </c>
      <c r="F12" s="12"/>
      <c r="G12" s="11" t="str">
        <f>G5</f>
        <v>Less than 3</v>
      </c>
      <c r="H12">
        <f>INT(H5/MAX(H5:H8)*100)</f>
        <v>68</v>
      </c>
      <c r="I12">
        <f t="shared" ref="I12:K12" si="3">INT(I5/MAX(I5:I8)*100)</f>
        <v>59</v>
      </c>
      <c r="J12">
        <f t="shared" si="3"/>
        <v>57</v>
      </c>
      <c r="K12">
        <f t="shared" si="3"/>
        <v>72</v>
      </c>
    </row>
    <row r="13" spans="1:11">
      <c r="A13" s="11" t="str">
        <f t="shared" ref="A13:A15" si="4">A6</f>
        <v>Between 3 and 5</v>
      </c>
      <c r="B13">
        <f t="shared" ref="B13:E13" si="5">INT(B6/MAX(B6:B9)*100)</f>
        <v>68</v>
      </c>
      <c r="C13">
        <f t="shared" si="5"/>
        <v>97</v>
      </c>
      <c r="D13">
        <f t="shared" si="5"/>
        <v>91</v>
      </c>
      <c r="E13">
        <f t="shared" si="5"/>
        <v>57</v>
      </c>
      <c r="F13" s="12"/>
      <c r="G13" s="11" t="str">
        <f t="shared" ref="G13:G15" si="6">G6</f>
        <v>Between 3 and 5</v>
      </c>
      <c r="H13">
        <f t="shared" ref="H13:K13" si="7">INT(H6/MAX(H6:H9)*100)</f>
        <v>75</v>
      </c>
      <c r="I13">
        <f t="shared" si="7"/>
        <v>100</v>
      </c>
      <c r="J13">
        <f t="shared" si="7"/>
        <v>0</v>
      </c>
      <c r="K13">
        <f t="shared" si="7"/>
        <v>40</v>
      </c>
    </row>
    <row r="14" spans="1:11">
      <c r="A14" s="11" t="str">
        <f t="shared" si="4"/>
        <v>Between 5 and 10</v>
      </c>
      <c r="B14">
        <f t="shared" ref="B14:E14" si="8">INT(B7/MAX(B7:B10)*100)</f>
        <v>95</v>
      </c>
      <c r="C14">
        <f t="shared" si="8"/>
        <v>100</v>
      </c>
      <c r="D14">
        <f t="shared" si="8"/>
        <v>100</v>
      </c>
      <c r="E14">
        <f t="shared" si="8"/>
        <v>99</v>
      </c>
      <c r="F14" s="12"/>
      <c r="G14" s="11" t="str">
        <f t="shared" si="6"/>
        <v>Between 5 and 10</v>
      </c>
      <c r="H14">
        <f t="shared" ref="H14:K14" si="9">INT(H7/MAX(H7:H10)*100)</f>
        <v>92</v>
      </c>
      <c r="I14">
        <f t="shared" si="9"/>
        <v>55</v>
      </c>
      <c r="J14">
        <f t="shared" si="9"/>
        <v>100</v>
      </c>
      <c r="K14">
        <f t="shared" si="9"/>
        <v>87</v>
      </c>
    </row>
    <row r="15" spans="1:11">
      <c r="A15" s="11" t="str">
        <f t="shared" si="4"/>
        <v>10 and Over</v>
      </c>
      <c r="B15">
        <f t="shared" ref="B15:E15" si="10">INT(B8/MAX(B8:B11)*100)</f>
        <v>100</v>
      </c>
      <c r="C15">
        <f t="shared" si="10"/>
        <v>100</v>
      </c>
      <c r="D15">
        <f t="shared" si="10"/>
        <v>100</v>
      </c>
      <c r="E15">
        <f t="shared" si="10"/>
        <v>100</v>
      </c>
      <c r="G15" s="11" t="str">
        <f t="shared" si="6"/>
        <v>10 and Over</v>
      </c>
      <c r="H15">
        <f t="shared" ref="H15:K15" si="11">INT(H8/MAX(H8:H11)*100)</f>
        <v>100</v>
      </c>
      <c r="I15">
        <f t="shared" si="11"/>
        <v>100</v>
      </c>
      <c r="J15">
        <f t="shared" si="11"/>
        <v>100</v>
      </c>
      <c r="K15">
        <f t="shared" si="11"/>
        <v>100</v>
      </c>
    </row>
    <row r="20" spans="1:4">
      <c r="D20" s="12"/>
    </row>
    <row r="21" spans="1:4">
      <c r="A21" s="11"/>
      <c r="B21" s="12"/>
      <c r="C21" s="12"/>
      <c r="D21" s="12"/>
    </row>
    <row r="22" spans="1:4">
      <c r="A22" s="11"/>
      <c r="B22" s="12"/>
      <c r="C22" s="12"/>
      <c r="D22" s="12"/>
    </row>
    <row r="23" spans="1:4">
      <c r="A23" s="11"/>
      <c r="B23" s="12"/>
      <c r="C23" s="12"/>
      <c r="D23" s="12"/>
    </row>
    <row r="24" spans="1:4">
      <c r="A24" s="11"/>
      <c r="B24" s="12"/>
      <c r="C24" s="12"/>
      <c r="D24" s="12"/>
    </row>
    <row r="25" spans="1:4">
      <c r="A25" s="11"/>
      <c r="B25" s="12"/>
      <c r="C25" s="12"/>
      <c r="D25" s="12"/>
    </row>
    <row r="26" spans="1:4">
      <c r="A26" s="11"/>
      <c r="B26" s="12"/>
      <c r="C26" s="12"/>
      <c r="D26" s="12"/>
    </row>
    <row r="27" spans="1:4">
      <c r="A27" s="11"/>
      <c r="B27" s="12"/>
      <c r="C27" s="12"/>
      <c r="D27" s="12"/>
    </row>
    <row r="28" spans="1:4">
      <c r="A28" s="11"/>
      <c r="B28" s="12"/>
      <c r="C28" s="12"/>
      <c r="D28" s="12"/>
    </row>
    <row r="29" spans="1:4">
      <c r="A29" s="11"/>
      <c r="B29" s="12"/>
      <c r="C29" s="12"/>
      <c r="D29" s="12"/>
    </row>
    <row r="30" spans="1:4">
      <c r="A30" s="11"/>
      <c r="B30" s="12"/>
      <c r="C30" s="12"/>
      <c r="D30" s="12"/>
    </row>
    <row r="31" spans="1:4">
      <c r="A31" s="11"/>
      <c r="B31" s="12"/>
      <c r="C31" s="12"/>
      <c r="D31" s="12"/>
    </row>
    <row r="32" spans="1:4">
      <c r="A32" s="11"/>
      <c r="B32" s="12"/>
      <c r="C32" s="12"/>
      <c r="D32" s="12"/>
    </row>
    <row r="33" spans="1:4">
      <c r="A33" s="11"/>
      <c r="B33" s="12"/>
      <c r="C33" s="12"/>
      <c r="D33" s="12"/>
    </row>
    <row r="34" spans="1:4">
      <c r="A34" s="11"/>
      <c r="B34" s="12"/>
      <c r="C34" s="12"/>
      <c r="D34" s="12"/>
    </row>
    <row r="35" spans="1:4">
      <c r="A35" s="11"/>
      <c r="B35" s="12"/>
      <c r="C35" s="12"/>
      <c r="D35" s="12"/>
    </row>
    <row r="36" spans="1:4">
      <c r="A36" s="11"/>
      <c r="B36" s="12"/>
      <c r="C36" s="12"/>
      <c r="D36" s="12"/>
    </row>
    <row r="37" spans="1:4">
      <c r="A37" s="11"/>
      <c r="B37" s="12"/>
      <c r="C37" s="12"/>
      <c r="D37" s="12"/>
    </row>
    <row r="38" spans="1:4">
      <c r="A38" s="11"/>
      <c r="B38" s="12"/>
      <c r="C38" s="12"/>
      <c r="D38" s="12"/>
    </row>
    <row r="39" spans="1:4">
      <c r="A39" s="11"/>
      <c r="B39" s="12"/>
      <c r="C39" s="12"/>
      <c r="D39" s="12"/>
    </row>
    <row r="40" spans="1:4">
      <c r="A40" s="11"/>
      <c r="B40" s="12"/>
      <c r="C40" s="12"/>
      <c r="D40" s="12"/>
    </row>
    <row r="41" spans="1:4">
      <c r="A41" s="11"/>
      <c r="B41" s="12"/>
      <c r="C41" s="12"/>
      <c r="D41" s="12"/>
    </row>
    <row r="42" spans="1:4">
      <c r="A42" s="11"/>
      <c r="B42" s="12"/>
      <c r="C42" s="12"/>
      <c r="D42" s="12"/>
    </row>
    <row r="43" spans="1:4">
      <c r="A43" s="11"/>
      <c r="B43" s="12"/>
      <c r="C43" s="12"/>
      <c r="D43" s="12"/>
    </row>
    <row r="44" spans="1:4">
      <c r="A44" s="11"/>
      <c r="B44" s="12"/>
      <c r="C44" s="12"/>
      <c r="D44" s="12"/>
    </row>
    <row r="45" spans="1:4">
      <c r="A45" s="11"/>
      <c r="B45" s="12"/>
      <c r="C45" s="12"/>
      <c r="D45" s="12"/>
    </row>
    <row r="46" spans="1:4">
      <c r="A46" s="11"/>
      <c r="B46" s="12"/>
      <c r="C46" s="12"/>
      <c r="D46" s="12"/>
    </row>
    <row r="47" spans="1:4">
      <c r="A47" s="11"/>
      <c r="B47" s="12"/>
      <c r="C47" s="12"/>
      <c r="D47" s="12"/>
    </row>
    <row r="48" spans="1:4">
      <c r="A48" s="11"/>
      <c r="B48" s="12"/>
      <c r="C48" s="12"/>
      <c r="D48" s="12"/>
    </row>
    <row r="49" spans="1:10">
      <c r="A49" s="11"/>
      <c r="B49" s="12"/>
      <c r="C49" s="12"/>
      <c r="D49" s="12"/>
    </row>
    <row r="50" spans="1:10">
      <c r="A50" s="11"/>
      <c r="B50" s="12"/>
      <c r="C50" s="12"/>
      <c r="D50" s="12"/>
    </row>
    <row r="51" spans="1:10">
      <c r="A51" s="11"/>
      <c r="B51" s="12"/>
      <c r="C51" s="12"/>
      <c r="D51" s="12"/>
    </row>
    <row r="52" spans="1:10">
      <c r="A52" s="11"/>
      <c r="B52" s="12"/>
      <c r="C52" s="12"/>
      <c r="D52" s="12"/>
    </row>
    <row r="53" spans="1:10">
      <c r="A53" s="11"/>
      <c r="B53" s="12"/>
      <c r="C53" s="12"/>
      <c r="D53" s="12"/>
    </row>
    <row r="56" spans="1:10">
      <c r="B56" s="13"/>
      <c r="C56" s="13"/>
      <c r="D56" s="13"/>
      <c r="E56" s="13"/>
      <c r="F56" s="13"/>
      <c r="G56" s="13"/>
      <c r="H56" s="13"/>
      <c r="I56" s="13"/>
      <c r="J56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4</vt:i4>
      </vt:variant>
    </vt:vector>
  </HeadingPairs>
  <TitlesOfParts>
    <vt:vector size="13" baseType="lpstr">
      <vt:lpstr>mapping</vt:lpstr>
      <vt:lpstr>Data</vt:lpstr>
      <vt:lpstr>Data All Countries</vt:lpstr>
      <vt:lpstr>Data Main Countries</vt:lpstr>
      <vt:lpstr>Pivot Main Countries</vt:lpstr>
      <vt:lpstr>Dashboard</vt:lpstr>
      <vt:lpstr>Pivot Hours</vt:lpstr>
      <vt:lpstr>Pivot All countries</vt:lpstr>
      <vt:lpstr>Pivot Experience</vt:lpstr>
      <vt:lpstr>'Pivot Experience'!Countries</vt:lpstr>
      <vt:lpstr>'Pivot Hours'!Countries</vt:lpstr>
      <vt:lpstr>Countries</vt:lpstr>
      <vt:lpstr>Function</vt:lpstr>
    </vt:vector>
  </TitlesOfParts>
  <Company>Chandoo.org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Purnachandra Rao Duggirala</dc:creator>
  <cp:lastModifiedBy>Aldo</cp:lastModifiedBy>
  <dcterms:created xsi:type="dcterms:W3CDTF">2012-06-21T06:10:20Z</dcterms:created>
  <dcterms:modified xsi:type="dcterms:W3CDTF">2012-07-02T03:12:44Z</dcterms:modified>
</cp:coreProperties>
</file>