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hidePivotFieldList="1" defaultThemeVersion="124226"/>
  <bookViews>
    <workbookView xWindow="1080" yWindow="1260" windowWidth="15480" windowHeight="11445" activeTab="4"/>
  </bookViews>
  <sheets>
    <sheet name="mapping" sheetId="2" r:id="rId1"/>
    <sheet name="Plan4" sheetId="6" r:id="rId2"/>
    <sheet name="din pais" sheetId="8" r:id="rId3"/>
    <sheet name="Data" sheetId="1" r:id="rId4"/>
    <sheet name="Plan5" sheetId="7" r:id="rId5"/>
  </sheets>
  <definedNames>
    <definedName name="_xlnm._FilterDatabase" localSheetId="3" hidden="1">Data!$B$1:$E$1</definedName>
    <definedName name="_xlnm._FilterDatabase" localSheetId="2" hidden="1">'din pais'!$A$1:$C$1500</definedName>
  </definedNames>
  <calcPr calcId="125725"/>
</workbook>
</file>

<file path=xl/calcChain.xml><?xml version="1.0" encoding="utf-8"?>
<calcChain xmlns="http://schemas.openxmlformats.org/spreadsheetml/2006/main">
  <c r="C6" i="7"/>
  <c r="C7"/>
  <c r="C8"/>
  <c r="C9"/>
  <c r="C10"/>
  <c r="C5"/>
  <c r="J4" i="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3"/>
  <c r="B10" i="7"/>
  <c r="B17" s="1"/>
  <c r="B9"/>
  <c r="B16" s="1"/>
  <c r="B8"/>
  <c r="B15" s="1"/>
  <c r="B7"/>
  <c r="B14" s="1"/>
  <c r="B6"/>
  <c r="B13" s="1"/>
  <c r="B5"/>
  <c r="B12" s="1"/>
  <c r="A5"/>
  <c r="A6" s="1"/>
  <c r="A7" s="1"/>
  <c r="A8" s="1"/>
  <c r="A9" s="1"/>
  <c r="A10" s="1"/>
  <c r="N6" i="1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L3" i="6"/>
  <c r="L4" s="1"/>
  <c r="L5" s="1"/>
  <c r="L6" s="1"/>
  <c r="L7" s="1"/>
  <c r="L8" s="1"/>
  <c r="I110"/>
  <c r="H110"/>
  <c r="G110"/>
  <c r="F110"/>
  <c r="E110"/>
  <c r="D110"/>
  <c r="C110"/>
  <c r="B110"/>
  <c r="O4"/>
  <c r="Q4"/>
  <c r="R4" s="1"/>
  <c r="Q11" s="1"/>
  <c r="S4"/>
  <c r="U4"/>
  <c r="V4" s="1"/>
  <c r="S11" s="1"/>
  <c r="W4"/>
  <c r="Y4"/>
  <c r="Z4" s="1"/>
  <c r="U11" s="1"/>
  <c r="AA4"/>
  <c r="O5"/>
  <c r="P5" s="1"/>
  <c r="P12" s="1"/>
  <c r="Q5"/>
  <c r="R5" s="1"/>
  <c r="Q12" s="1"/>
  <c r="S5"/>
  <c r="T5" s="1"/>
  <c r="R12" s="1"/>
  <c r="U5"/>
  <c r="V5" s="1"/>
  <c r="S12" s="1"/>
  <c r="W5"/>
  <c r="X5" s="1"/>
  <c r="T12" s="1"/>
  <c r="Y5"/>
  <c r="Z5" s="1"/>
  <c r="U12" s="1"/>
  <c r="AA5"/>
  <c r="AB5" s="1"/>
  <c r="V12" s="1"/>
  <c r="O6"/>
  <c r="Q6"/>
  <c r="R6" s="1"/>
  <c r="Q13" s="1"/>
  <c r="S6"/>
  <c r="U6"/>
  <c r="V6" s="1"/>
  <c r="S13" s="1"/>
  <c r="W6"/>
  <c r="Y6"/>
  <c r="Z6" s="1"/>
  <c r="U13" s="1"/>
  <c r="AA6"/>
  <c r="O7"/>
  <c r="P7" s="1"/>
  <c r="P14" s="1"/>
  <c r="Q7"/>
  <c r="R7" s="1"/>
  <c r="Q14" s="1"/>
  <c r="S7"/>
  <c r="T7" s="1"/>
  <c r="R14" s="1"/>
  <c r="U7"/>
  <c r="V7" s="1"/>
  <c r="S14" s="1"/>
  <c r="W7"/>
  <c r="X7" s="1"/>
  <c r="T14" s="1"/>
  <c r="Y7"/>
  <c r="Z7" s="1"/>
  <c r="U14" s="1"/>
  <c r="AA7"/>
  <c r="AB7" s="1"/>
  <c r="V14" s="1"/>
  <c r="O8"/>
  <c r="Q8"/>
  <c r="R8" s="1"/>
  <c r="Q15" s="1"/>
  <c r="S8"/>
  <c r="U8"/>
  <c r="V8" s="1"/>
  <c r="S15" s="1"/>
  <c r="W8"/>
  <c r="Y8"/>
  <c r="Z8" s="1"/>
  <c r="U15" s="1"/>
  <c r="AA8"/>
  <c r="Q3"/>
  <c r="R3" s="1"/>
  <c r="Q10" s="1"/>
  <c r="S3"/>
  <c r="U3"/>
  <c r="V3" s="1"/>
  <c r="S10" s="1"/>
  <c r="W3"/>
  <c r="Y3"/>
  <c r="Z3" s="1"/>
  <c r="U10" s="1"/>
  <c r="AA3"/>
  <c r="O3"/>
  <c r="P3" s="1"/>
  <c r="P10" s="1"/>
  <c r="M4"/>
  <c r="O11" s="1"/>
  <c r="M5"/>
  <c r="O12" s="1"/>
  <c r="M6"/>
  <c r="O13" s="1"/>
  <c r="M7"/>
  <c r="O14" s="1"/>
  <c r="M8"/>
  <c r="O15" s="1"/>
  <c r="M3"/>
  <c r="O10" s="1"/>
  <c r="K6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E2" i="8"/>
  <c r="AB3" i="6" l="1"/>
  <c r="V10" s="1"/>
  <c r="X3"/>
  <c r="T10" s="1"/>
  <c r="T3"/>
  <c r="R10" s="1"/>
  <c r="AB8"/>
  <c r="V15" s="1"/>
  <c r="X8"/>
  <c r="T15" s="1"/>
  <c r="T8"/>
  <c r="R15" s="1"/>
  <c r="P8"/>
  <c r="P15" s="1"/>
  <c r="AB6"/>
  <c r="V13" s="1"/>
  <c r="X6"/>
  <c r="T13" s="1"/>
  <c r="T6"/>
  <c r="R13" s="1"/>
  <c r="P6"/>
  <c r="P13" s="1"/>
  <c r="AB4"/>
  <c r="V11" s="1"/>
  <c r="X4"/>
  <c r="T11" s="1"/>
  <c r="T4"/>
  <c r="R11" s="1"/>
  <c r="P4"/>
  <c r="P11" s="1"/>
  <c r="AC8"/>
  <c r="AD8" s="1"/>
  <c r="AC7"/>
  <c r="AD7" s="1"/>
  <c r="AC6"/>
  <c r="AD6" s="1"/>
  <c r="AC5"/>
  <c r="AD5" s="1"/>
  <c r="AC4"/>
  <c r="AD4" s="1"/>
  <c r="AC3"/>
  <c r="C6" i="2"/>
  <c r="C7"/>
  <c r="G162" i="1" s="1"/>
  <c r="C8" i="2"/>
  <c r="G37" i="1" s="1"/>
  <c r="C9" i="2"/>
  <c r="G946" i="1" s="1"/>
  <c r="C10" i="2"/>
  <c r="C11"/>
  <c r="G327" i="1" s="1"/>
  <c r="C12" i="2"/>
  <c r="G286" i="1" s="1"/>
  <c r="C13" i="2"/>
  <c r="G315" i="1" s="1"/>
  <c r="C14" i="2"/>
  <c r="C15"/>
  <c r="G395" i="1" s="1"/>
  <c r="C16" i="2"/>
  <c r="G409" i="1" s="1"/>
  <c r="C17" i="2"/>
  <c r="G794" i="1" s="1"/>
  <c r="C18" i="2"/>
  <c r="C19"/>
  <c r="G586" i="1" s="1"/>
  <c r="C20" i="2"/>
  <c r="G730" i="1" s="1"/>
  <c r="C21" i="2"/>
  <c r="G749" i="1" s="1"/>
  <c r="C22" i="2"/>
  <c r="C23"/>
  <c r="G811" i="1" s="1"/>
  <c r="C24" i="2"/>
  <c r="G822" i="1" s="1"/>
  <c r="C26" i="2"/>
  <c r="G1417" i="1" s="1"/>
  <c r="C27" i="2"/>
  <c r="G995" i="1" s="1"/>
  <c r="C28" i="2"/>
  <c r="G1002" i="1" s="1"/>
  <c r="C29" i="2"/>
  <c r="C30"/>
  <c r="G1143" i="1" s="1"/>
  <c r="C31" i="2"/>
  <c r="G1169" i="1" s="1"/>
  <c r="C32" i="2"/>
  <c r="G1173" i="1" s="1"/>
  <c r="C33" i="2"/>
  <c r="G1224" i="1" s="1"/>
  <c r="C34" i="2"/>
  <c r="G1222" i="1" s="1"/>
  <c r="C35" i="2"/>
  <c r="G1237" i="1" s="1"/>
  <c r="C36" i="2"/>
  <c r="G1340" i="1" s="1"/>
  <c r="C37" i="2"/>
  <c r="G1387" i="1" s="1"/>
  <c r="C38" i="2"/>
  <c r="G1547" i="1" s="1"/>
  <c r="C39" i="2"/>
  <c r="C40"/>
  <c r="G1657" i="1" s="1"/>
  <c r="C41" i="2"/>
  <c r="G1725" i="1" s="1"/>
  <c r="C42" i="2"/>
  <c r="G1863" i="1" s="1"/>
  <c r="C5" i="2"/>
  <c r="G6" i="1"/>
  <c r="G7"/>
  <c r="G8"/>
  <c r="G9"/>
  <c r="G10"/>
  <c r="G11"/>
  <c r="G12"/>
  <c r="G13"/>
  <c r="G14"/>
  <c r="G15"/>
  <c r="G16"/>
  <c r="G17"/>
  <c r="G19"/>
  <c r="G20"/>
  <c r="G21"/>
  <c r="G22"/>
  <c r="G23"/>
  <c r="G25"/>
  <c r="G26"/>
  <c r="G27"/>
  <c r="G29"/>
  <c r="G30"/>
  <c r="G31"/>
  <c r="G32"/>
  <c r="G34"/>
  <c r="G35"/>
  <c r="G36"/>
  <c r="G38"/>
  <c r="G39"/>
  <c r="G40"/>
  <c r="G41"/>
  <c r="G42"/>
  <c r="G43"/>
  <c r="G45"/>
  <c r="G46"/>
  <c r="G47"/>
  <c r="G48"/>
  <c r="G50"/>
  <c r="G51"/>
  <c r="G52"/>
  <c r="G53"/>
  <c r="G54"/>
  <c r="G56"/>
  <c r="G57"/>
  <c r="G58"/>
  <c r="G59"/>
  <c r="G61"/>
  <c r="G62"/>
  <c r="G63"/>
  <c r="G64"/>
  <c r="G65"/>
  <c r="G66"/>
  <c r="G67"/>
  <c r="G68"/>
  <c r="G69"/>
  <c r="G71"/>
  <c r="G72"/>
  <c r="G73"/>
  <c r="G74"/>
  <c r="G75"/>
  <c r="G77"/>
  <c r="G78"/>
  <c r="G79"/>
  <c r="G80"/>
  <c r="G82"/>
  <c r="G83"/>
  <c r="G84"/>
  <c r="G86"/>
  <c r="G87"/>
  <c r="G89"/>
  <c r="G90"/>
  <c r="G91"/>
  <c r="G92"/>
  <c r="G93"/>
  <c r="G94"/>
  <c r="G95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7"/>
  <c r="G128"/>
  <c r="G129"/>
  <c r="G130"/>
  <c r="G131"/>
  <c r="G132"/>
  <c r="G134"/>
  <c r="G135"/>
  <c r="G137"/>
  <c r="G139"/>
  <c r="G140"/>
  <c r="G141"/>
  <c r="G142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3"/>
  <c r="G164"/>
  <c r="G165"/>
  <c r="G166"/>
  <c r="G168"/>
  <c r="G169"/>
  <c r="G170"/>
  <c r="G171"/>
  <c r="G173"/>
  <c r="G175"/>
  <c r="G176"/>
  <c r="G178"/>
  <c r="G179"/>
  <c r="G182"/>
  <c r="G183"/>
  <c r="G184"/>
  <c r="G185"/>
  <c r="G186"/>
  <c r="G187"/>
  <c r="G188"/>
  <c r="G189"/>
  <c r="G190"/>
  <c r="G191"/>
  <c r="G192"/>
  <c r="G193"/>
  <c r="G194"/>
  <c r="G195"/>
  <c r="G196"/>
  <c r="G197"/>
  <c r="G199"/>
  <c r="G200"/>
  <c r="G202"/>
  <c r="G203"/>
  <c r="G204"/>
  <c r="G207"/>
  <c r="G208"/>
  <c r="G209"/>
  <c r="G210"/>
  <c r="G211"/>
  <c r="G212"/>
  <c r="G213"/>
  <c r="G214"/>
  <c r="G215"/>
  <c r="G216"/>
  <c r="G217"/>
  <c r="G218"/>
  <c r="G219"/>
  <c r="G221"/>
  <c r="G222"/>
  <c r="G223"/>
  <c r="G225"/>
  <c r="G226"/>
  <c r="G227"/>
  <c r="G230"/>
  <c r="G231"/>
  <c r="G232"/>
  <c r="G233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6"/>
  <c r="G258"/>
  <c r="G262"/>
  <c r="G263"/>
  <c r="G264"/>
  <c r="G265"/>
  <c r="G267"/>
  <c r="G268"/>
  <c r="G269"/>
  <c r="G270"/>
  <c r="G271"/>
  <c r="G272"/>
  <c r="G273"/>
  <c r="G274"/>
  <c r="G276"/>
  <c r="G277"/>
  <c r="G278"/>
  <c r="G279"/>
  <c r="G280"/>
  <c r="G281"/>
  <c r="G282"/>
  <c r="G283"/>
  <c r="G284"/>
  <c r="G287"/>
  <c r="G288"/>
  <c r="G289"/>
  <c r="G291"/>
  <c r="G292"/>
  <c r="G294"/>
  <c r="G295"/>
  <c r="G297"/>
  <c r="G298"/>
  <c r="G299"/>
  <c r="G300"/>
  <c r="G301"/>
  <c r="G302"/>
  <c r="G303"/>
  <c r="G304"/>
  <c r="G305"/>
  <c r="G306"/>
  <c r="G307"/>
  <c r="G308"/>
  <c r="G309"/>
  <c r="G310"/>
  <c r="G311"/>
  <c r="G313"/>
  <c r="G314"/>
  <c r="G316"/>
  <c r="G317"/>
  <c r="G318"/>
  <c r="G319"/>
  <c r="G321"/>
  <c r="G322"/>
  <c r="G323"/>
  <c r="G325"/>
  <c r="G326"/>
  <c r="G328"/>
  <c r="G329"/>
  <c r="G330"/>
  <c r="G331"/>
  <c r="G332"/>
  <c r="G333"/>
  <c r="G334"/>
  <c r="G336"/>
  <c r="G337"/>
  <c r="G338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4"/>
  <c r="G365"/>
  <c r="G366"/>
  <c r="G367"/>
  <c r="G368"/>
  <c r="G369"/>
  <c r="G370"/>
  <c r="G371"/>
  <c r="G372"/>
  <c r="G373"/>
  <c r="G375"/>
  <c r="G376"/>
  <c r="G378"/>
  <c r="G380"/>
  <c r="G381"/>
  <c r="G382"/>
  <c r="G385"/>
  <c r="G386"/>
  <c r="G387"/>
  <c r="G388"/>
  <c r="G389"/>
  <c r="G391"/>
  <c r="G392"/>
  <c r="G393"/>
  <c r="G394"/>
  <c r="G396"/>
  <c r="G397"/>
  <c r="G398"/>
  <c r="G399"/>
  <c r="G400"/>
  <c r="G401"/>
  <c r="G402"/>
  <c r="G405"/>
  <c r="G406"/>
  <c r="G407"/>
  <c r="G408"/>
  <c r="G410"/>
  <c r="G411"/>
  <c r="G412"/>
  <c r="G413"/>
  <c r="G414"/>
  <c r="G415"/>
  <c r="G418"/>
  <c r="G419"/>
  <c r="G420"/>
  <c r="G421"/>
  <c r="G422"/>
  <c r="G423"/>
  <c r="G425"/>
  <c r="G426"/>
  <c r="G427"/>
  <c r="G428"/>
  <c r="G429"/>
  <c r="G431"/>
  <c r="G432"/>
  <c r="G433"/>
  <c r="G434"/>
  <c r="G435"/>
  <c r="G436"/>
  <c r="G437"/>
  <c r="G441"/>
  <c r="G443"/>
  <c r="G444"/>
  <c r="G445"/>
  <c r="G446"/>
  <c r="G448"/>
  <c r="G450"/>
  <c r="G452"/>
  <c r="G453"/>
  <c r="G455"/>
  <c r="G457"/>
  <c r="G458"/>
  <c r="G459"/>
  <c r="G460"/>
  <c r="G462"/>
  <c r="G463"/>
  <c r="G464"/>
  <c r="G465"/>
  <c r="G467"/>
  <c r="G468"/>
  <c r="G469"/>
  <c r="G471"/>
  <c r="G472"/>
  <c r="G473"/>
  <c r="G474"/>
  <c r="G475"/>
  <c r="G476"/>
  <c r="G477"/>
  <c r="G478"/>
  <c r="G479"/>
  <c r="G482"/>
  <c r="G483"/>
  <c r="G484"/>
  <c r="G485"/>
  <c r="G486"/>
  <c r="G487"/>
  <c r="G490"/>
  <c r="G491"/>
  <c r="G493"/>
  <c r="G496"/>
  <c r="G497"/>
  <c r="G499"/>
  <c r="G500"/>
  <c r="G501"/>
  <c r="G502"/>
  <c r="G504"/>
  <c r="G506"/>
  <c r="G507"/>
  <c r="G509"/>
  <c r="G510"/>
  <c r="G511"/>
  <c r="G512"/>
  <c r="G513"/>
  <c r="G514"/>
  <c r="G515"/>
  <c r="G516"/>
  <c r="G517"/>
  <c r="G518"/>
  <c r="G519"/>
  <c r="G520"/>
  <c r="G522"/>
  <c r="G523"/>
  <c r="G525"/>
  <c r="G526"/>
  <c r="G527"/>
  <c r="G528"/>
  <c r="G530"/>
  <c r="G531"/>
  <c r="G532"/>
  <c r="G534"/>
  <c r="G535"/>
  <c r="G536"/>
  <c r="G538"/>
  <c r="G539"/>
  <c r="G540"/>
  <c r="G541"/>
  <c r="G542"/>
  <c r="G543"/>
  <c r="G544"/>
  <c r="G545"/>
  <c r="G546"/>
  <c r="G547"/>
  <c r="G548"/>
  <c r="G551"/>
  <c r="G552"/>
  <c r="G553"/>
  <c r="G554"/>
  <c r="G555"/>
  <c r="G556"/>
  <c r="G557"/>
  <c r="G558"/>
  <c r="G559"/>
  <c r="G560"/>
  <c r="G561"/>
  <c r="G562"/>
  <c r="G564"/>
  <c r="G565"/>
  <c r="G566"/>
  <c r="G569"/>
  <c r="G570"/>
  <c r="G572"/>
  <c r="G573"/>
  <c r="G575"/>
  <c r="G576"/>
  <c r="G577"/>
  <c r="G579"/>
  <c r="G580"/>
  <c r="G582"/>
  <c r="G583"/>
  <c r="G584"/>
  <c r="G585"/>
  <c r="G587"/>
  <c r="G588"/>
  <c r="G589"/>
  <c r="G590"/>
  <c r="G592"/>
  <c r="G593"/>
  <c r="G594"/>
  <c r="G595"/>
  <c r="G597"/>
  <c r="G598"/>
  <c r="G599"/>
  <c r="G600"/>
  <c r="G603"/>
  <c r="G605"/>
  <c r="G606"/>
  <c r="G609"/>
  <c r="G610"/>
  <c r="G611"/>
  <c r="G613"/>
  <c r="G615"/>
  <c r="G616"/>
  <c r="G618"/>
  <c r="G619"/>
  <c r="G620"/>
  <c r="G622"/>
  <c r="G623"/>
  <c r="G625"/>
  <c r="G628"/>
  <c r="G633"/>
  <c r="G634"/>
  <c r="G637"/>
  <c r="G638"/>
  <c r="G639"/>
  <c r="G644"/>
  <c r="G645"/>
  <c r="G647"/>
  <c r="G648"/>
  <c r="G649"/>
  <c r="G652"/>
  <c r="G653"/>
  <c r="G657"/>
  <c r="G660"/>
  <c r="G661"/>
  <c r="G662"/>
  <c r="G663"/>
  <c r="G664"/>
  <c r="G665"/>
  <c r="G667"/>
  <c r="G672"/>
  <c r="G673"/>
  <c r="G674"/>
  <c r="G676"/>
  <c r="G678"/>
  <c r="G679"/>
  <c r="G680"/>
  <c r="G683"/>
  <c r="G685"/>
  <c r="G692"/>
  <c r="G694"/>
  <c r="G696"/>
  <c r="G697"/>
  <c r="G698"/>
  <c r="G704"/>
  <c r="G705"/>
  <c r="G708"/>
  <c r="G711"/>
  <c r="G712"/>
  <c r="G713"/>
  <c r="G715"/>
  <c r="G717"/>
  <c r="G720"/>
  <c r="G721"/>
  <c r="G722"/>
  <c r="G724"/>
  <c r="G726"/>
  <c r="G727"/>
  <c r="G728"/>
  <c r="G732"/>
  <c r="G733"/>
  <c r="G734"/>
  <c r="G735"/>
  <c r="G738"/>
  <c r="G739"/>
  <c r="G740"/>
  <c r="G742"/>
  <c r="G743"/>
  <c r="G746"/>
  <c r="G747"/>
  <c r="G750"/>
  <c r="G752"/>
  <c r="G753"/>
  <c r="G754"/>
  <c r="G755"/>
  <c r="G757"/>
  <c r="G758"/>
  <c r="G762"/>
  <c r="G764"/>
  <c r="G766"/>
  <c r="G767"/>
  <c r="G768"/>
  <c r="G773"/>
  <c r="G774"/>
  <c r="G776"/>
  <c r="G779"/>
  <c r="G780"/>
  <c r="G781"/>
  <c r="G783"/>
  <c r="G785"/>
  <c r="G787"/>
  <c r="G790"/>
  <c r="G791"/>
  <c r="G792"/>
  <c r="G793"/>
  <c r="G796"/>
  <c r="G798"/>
  <c r="G800"/>
  <c r="G801"/>
  <c r="G802"/>
  <c r="G805"/>
  <c r="G810"/>
  <c r="G813"/>
  <c r="G814"/>
  <c r="G815"/>
  <c r="G816"/>
  <c r="G817"/>
  <c r="G818"/>
  <c r="G819"/>
  <c r="G820"/>
  <c r="G821"/>
  <c r="G823"/>
  <c r="G827"/>
  <c r="G829"/>
  <c r="G830"/>
  <c r="G831"/>
  <c r="G835"/>
  <c r="G837"/>
  <c r="G840"/>
  <c r="G841"/>
  <c r="G843"/>
  <c r="G844"/>
  <c r="G845"/>
  <c r="G846"/>
  <c r="G847"/>
  <c r="G849"/>
  <c r="G850"/>
  <c r="G851"/>
  <c r="G853"/>
  <c r="G854"/>
  <c r="G855"/>
  <c r="G856"/>
  <c r="G857"/>
  <c r="G858"/>
  <c r="G859"/>
  <c r="G860"/>
  <c r="G861"/>
  <c r="G862"/>
  <c r="G863"/>
  <c r="G864"/>
  <c r="G865"/>
  <c r="G867"/>
  <c r="G869"/>
  <c r="G870"/>
  <c r="G871"/>
  <c r="G873"/>
  <c r="G874"/>
  <c r="G875"/>
  <c r="G877"/>
  <c r="G879"/>
  <c r="G880"/>
  <c r="G887"/>
  <c r="G889"/>
  <c r="G891"/>
  <c r="G892"/>
  <c r="G894"/>
  <c r="G896"/>
  <c r="G900"/>
  <c r="G902"/>
  <c r="G903"/>
  <c r="G907"/>
  <c r="G912"/>
  <c r="G914"/>
  <c r="G915"/>
  <c r="G916"/>
  <c r="G918"/>
  <c r="G919"/>
  <c r="G920"/>
  <c r="G921"/>
  <c r="G923"/>
  <c r="G924"/>
  <c r="G925"/>
  <c r="G926"/>
  <c r="G927"/>
  <c r="G928"/>
  <c r="G929"/>
  <c r="G933"/>
  <c r="G934"/>
  <c r="G935"/>
  <c r="G936"/>
  <c r="G937"/>
  <c r="G938"/>
  <c r="G939"/>
  <c r="G941"/>
  <c r="G942"/>
  <c r="G943"/>
  <c r="G944"/>
  <c r="G945"/>
  <c r="G949"/>
  <c r="G952"/>
  <c r="G954"/>
  <c r="G955"/>
  <c r="G957"/>
  <c r="G963"/>
  <c r="G966"/>
  <c r="G969"/>
  <c r="G972"/>
  <c r="G973"/>
  <c r="G977"/>
  <c r="G978"/>
  <c r="G979"/>
  <c r="G983"/>
  <c r="G987"/>
  <c r="G991"/>
  <c r="G992"/>
  <c r="G996"/>
  <c r="G997"/>
  <c r="G999"/>
  <c r="G1000"/>
  <c r="G1001"/>
  <c r="G1004"/>
  <c r="G1005"/>
  <c r="G1006"/>
  <c r="G1008"/>
  <c r="G1010"/>
  <c r="G1013"/>
  <c r="G1014"/>
  <c r="G1015"/>
  <c r="G1017"/>
  <c r="G1018"/>
  <c r="G1019"/>
  <c r="G1020"/>
  <c r="G1023"/>
  <c r="G1025"/>
  <c r="G1028"/>
  <c r="G1030"/>
  <c r="G1031"/>
  <c r="G1032"/>
  <c r="G1033"/>
  <c r="G1035"/>
  <c r="G1037"/>
  <c r="G1038"/>
  <c r="G1041"/>
  <c r="G1042"/>
  <c r="G1043"/>
  <c r="G1044"/>
  <c r="G1045"/>
  <c r="G1047"/>
  <c r="G1049"/>
  <c r="G1050"/>
  <c r="G1051"/>
  <c r="G1052"/>
  <c r="G1053"/>
  <c r="G1056"/>
  <c r="G1059"/>
  <c r="G1062"/>
  <c r="G1067"/>
  <c r="G1070"/>
  <c r="G1072"/>
  <c r="G1073"/>
  <c r="G1075"/>
  <c r="G1076"/>
  <c r="G1078"/>
  <c r="G1079"/>
  <c r="G1084"/>
  <c r="G1085"/>
  <c r="G1086"/>
  <c r="G1087"/>
  <c r="G1096"/>
  <c r="G1097"/>
  <c r="G1099"/>
  <c r="G1101"/>
  <c r="G1104"/>
  <c r="G1106"/>
  <c r="G1107"/>
  <c r="G1109"/>
  <c r="G1112"/>
  <c r="G1115"/>
  <c r="G1116"/>
  <c r="G1117"/>
  <c r="G1118"/>
  <c r="G1121"/>
  <c r="G1122"/>
  <c r="G1123"/>
  <c r="G1125"/>
  <c r="G1127"/>
  <c r="G1128"/>
  <c r="G1129"/>
  <c r="G1130"/>
  <c r="G1131"/>
  <c r="G1132"/>
  <c r="G1133"/>
  <c r="G1137"/>
  <c r="G1138"/>
  <c r="G1139"/>
  <c r="G1140"/>
  <c r="G1141"/>
  <c r="G1142"/>
  <c r="G1144"/>
  <c r="G1145"/>
  <c r="G1146"/>
  <c r="G1147"/>
  <c r="G1149"/>
  <c r="G1151"/>
  <c r="G1154"/>
  <c r="G1157"/>
  <c r="G1160"/>
  <c r="G1162"/>
  <c r="G1163"/>
  <c r="G1164"/>
  <c r="G1165"/>
  <c r="G1167"/>
  <c r="G1168"/>
  <c r="G1170"/>
  <c r="G1171"/>
  <c r="G1172"/>
  <c r="G1174"/>
  <c r="G1175"/>
  <c r="G1176"/>
  <c r="G1177"/>
  <c r="G1178"/>
  <c r="G1181"/>
  <c r="G1185"/>
  <c r="G1186"/>
  <c r="G1188"/>
  <c r="G1189"/>
  <c r="G1190"/>
  <c r="G1192"/>
  <c r="G1194"/>
  <c r="G1195"/>
  <c r="G1196"/>
  <c r="G1197"/>
  <c r="G1198"/>
  <c r="G1199"/>
  <c r="G1200"/>
  <c r="G1203"/>
  <c r="G1204"/>
  <c r="G1205"/>
  <c r="G1206"/>
  <c r="G1208"/>
  <c r="G1212"/>
  <c r="G1213"/>
  <c r="G1215"/>
  <c r="G1216"/>
  <c r="G1219"/>
  <c r="G1221"/>
  <c r="G1225"/>
  <c r="G1226"/>
  <c r="G1227"/>
  <c r="G1230"/>
  <c r="G1231"/>
  <c r="G1233"/>
  <c r="G1235"/>
  <c r="G1236"/>
  <c r="G1239"/>
  <c r="G1242"/>
  <c r="G1243"/>
  <c r="G1244"/>
  <c r="G1246"/>
  <c r="G1247"/>
  <c r="G1248"/>
  <c r="G1250"/>
  <c r="G1251"/>
  <c r="G1252"/>
  <c r="G1255"/>
  <c r="G1257"/>
  <c r="G1258"/>
  <c r="G1260"/>
  <c r="G1261"/>
  <c r="G1262"/>
  <c r="G1263"/>
  <c r="G1264"/>
  <c r="G1266"/>
  <c r="G1267"/>
  <c r="G1268"/>
  <c r="G1269"/>
  <c r="G1270"/>
  <c r="G1271"/>
  <c r="G1272"/>
  <c r="G1273"/>
  <c r="G1275"/>
  <c r="G1276"/>
  <c r="G1278"/>
  <c r="G1283"/>
  <c r="G1285"/>
  <c r="G1288"/>
  <c r="G1289"/>
  <c r="G1290"/>
  <c r="G1293"/>
  <c r="G1294"/>
  <c r="G1295"/>
  <c r="G1297"/>
  <c r="G1298"/>
  <c r="G1299"/>
  <c r="G1300"/>
  <c r="G1303"/>
  <c r="G1304"/>
  <c r="G1305"/>
  <c r="G1307"/>
  <c r="G1308"/>
  <c r="G1309"/>
  <c r="G1311"/>
  <c r="G1315"/>
  <c r="G1316"/>
  <c r="G1317"/>
  <c r="G1318"/>
  <c r="G1319"/>
  <c r="G1322"/>
  <c r="G1323"/>
  <c r="G1324"/>
  <c r="G1325"/>
  <c r="G1327"/>
  <c r="G1329"/>
  <c r="G1330"/>
  <c r="G1331"/>
  <c r="G1333"/>
  <c r="G1336"/>
  <c r="G1337"/>
  <c r="G1339"/>
  <c r="G1341"/>
  <c r="G1342"/>
  <c r="G1343"/>
  <c r="G1345"/>
  <c r="G1346"/>
  <c r="G1347"/>
  <c r="G1348"/>
  <c r="G1349"/>
  <c r="G1350"/>
  <c r="G1351"/>
  <c r="G1352"/>
  <c r="G1353"/>
  <c r="G1354"/>
  <c r="G1355"/>
  <c r="G1356"/>
  <c r="G1357"/>
  <c r="G1358"/>
  <c r="G1359"/>
  <c r="G1361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9"/>
  <c r="G1410"/>
  <c r="G1411"/>
  <c r="G1414"/>
  <c r="G1415"/>
  <c r="G1416"/>
  <c r="G1418"/>
  <c r="G1420"/>
  <c r="G1424"/>
  <c r="G1426"/>
  <c r="G1428"/>
  <c r="G1429"/>
  <c r="G1430"/>
  <c r="G1432"/>
  <c r="G1434"/>
  <c r="G1438"/>
  <c r="G1442"/>
  <c r="G1444"/>
  <c r="G1450"/>
  <c r="G1451"/>
  <c r="G1452"/>
  <c r="G1453"/>
  <c r="G1454"/>
  <c r="G1455"/>
  <c r="G1456"/>
  <c r="G1457"/>
  <c r="G1458"/>
  <c r="G1459"/>
  <c r="G1461"/>
  <c r="G1464"/>
  <c r="G1465"/>
  <c r="G1466"/>
  <c r="G1467"/>
  <c r="G1468"/>
  <c r="G1470"/>
  <c r="G1471"/>
  <c r="G1472"/>
  <c r="G1473"/>
  <c r="G1474"/>
  <c r="G1475"/>
  <c r="G1476"/>
  <c r="G1477"/>
  <c r="G1478"/>
  <c r="G1479"/>
  <c r="G1480"/>
  <c r="G1481"/>
  <c r="G1482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2"/>
  <c r="G1503"/>
  <c r="G1504"/>
  <c r="G1507"/>
  <c r="G1510"/>
  <c r="G1512"/>
  <c r="G1513"/>
  <c r="G1514"/>
  <c r="G1515"/>
  <c r="G1516"/>
  <c r="G1517"/>
  <c r="G1521"/>
  <c r="G1522"/>
  <c r="G1523"/>
  <c r="G1524"/>
  <c r="G1525"/>
  <c r="G1526"/>
  <c r="G1527"/>
  <c r="G1528"/>
  <c r="G1529"/>
  <c r="G1531"/>
  <c r="G1532"/>
  <c r="G1534"/>
  <c r="G1535"/>
  <c r="G1536"/>
  <c r="G1537"/>
  <c r="G1538"/>
  <c r="G1540"/>
  <c r="G1541"/>
  <c r="G1542"/>
  <c r="G1543"/>
  <c r="G1545"/>
  <c r="G1546"/>
  <c r="G1548"/>
  <c r="G1549"/>
  <c r="G1550"/>
  <c r="G1556"/>
  <c r="G1558"/>
  <c r="G1560"/>
  <c r="G1561"/>
  <c r="G1563"/>
  <c r="G1565"/>
  <c r="G1567"/>
  <c r="G1568"/>
  <c r="G1569"/>
  <c r="G1570"/>
  <c r="G1571"/>
  <c r="G1572"/>
  <c r="G1574"/>
  <c r="G1575"/>
  <c r="G1576"/>
  <c r="G1577"/>
  <c r="G1579"/>
  <c r="G1580"/>
  <c r="G1582"/>
  <c r="G1583"/>
  <c r="G1584"/>
  <c r="G1585"/>
  <c r="G1586"/>
  <c r="G1587"/>
  <c r="G1588"/>
  <c r="G1589"/>
  <c r="G1590"/>
  <c r="G1591"/>
  <c r="G1592"/>
  <c r="G1595"/>
  <c r="G1596"/>
  <c r="G1597"/>
  <c r="G1598"/>
  <c r="G1600"/>
  <c r="G1602"/>
  <c r="G1604"/>
  <c r="G1605"/>
  <c r="G1607"/>
  <c r="G1608"/>
  <c r="G1609"/>
  <c r="G1610"/>
  <c r="G1611"/>
  <c r="G1613"/>
  <c r="G1615"/>
  <c r="G1617"/>
  <c r="G1618"/>
  <c r="G1619"/>
  <c r="G1620"/>
  <c r="G1621"/>
  <c r="G1622"/>
  <c r="G1623"/>
  <c r="G1626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7"/>
  <c r="G1648"/>
  <c r="G1649"/>
  <c r="G1651"/>
  <c r="G1652"/>
  <c r="G1653"/>
  <c r="G1655"/>
  <c r="G1656"/>
  <c r="G1658"/>
  <c r="G1660"/>
  <c r="G1661"/>
  <c r="G1662"/>
  <c r="G1663"/>
  <c r="G1665"/>
  <c r="G1666"/>
  <c r="G1667"/>
  <c r="G1668"/>
  <c r="G1669"/>
  <c r="G1670"/>
  <c r="G1671"/>
  <c r="G1672"/>
  <c r="G1673"/>
  <c r="G1674"/>
  <c r="G1675"/>
  <c r="G1677"/>
  <c r="G1679"/>
  <c r="G1680"/>
  <c r="G1681"/>
  <c r="G1682"/>
  <c r="G1683"/>
  <c r="G1684"/>
  <c r="G1685"/>
  <c r="G1688"/>
  <c r="G1689"/>
  <c r="G1691"/>
  <c r="G1692"/>
  <c r="G1693"/>
  <c r="G1695"/>
  <c r="G1696"/>
  <c r="G1697"/>
  <c r="G1701"/>
  <c r="G1702"/>
  <c r="G1703"/>
  <c r="G1704"/>
  <c r="G1705"/>
  <c r="G1706"/>
  <c r="G1707"/>
  <c r="G1708"/>
  <c r="G1709"/>
  <c r="G1710"/>
  <c r="G1711"/>
  <c r="G1712"/>
  <c r="G1714"/>
  <c r="G1715"/>
  <c r="G1716"/>
  <c r="G1718"/>
  <c r="G1719"/>
  <c r="G1720"/>
  <c r="G1722"/>
  <c r="G1723"/>
  <c r="G1724"/>
  <c r="G1726"/>
  <c r="G1727"/>
  <c r="G1728"/>
  <c r="G1729"/>
  <c r="G1730"/>
  <c r="G1731"/>
  <c r="G1732"/>
  <c r="G1733"/>
  <c r="G1735"/>
  <c r="G1736"/>
  <c r="G1737"/>
  <c r="G1739"/>
  <c r="G1741"/>
  <c r="G1742"/>
  <c r="G1743"/>
  <c r="G1746"/>
  <c r="G1748"/>
  <c r="G1749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3"/>
  <c r="G1776"/>
  <c r="G1778"/>
  <c r="G1779"/>
  <c r="G1780"/>
  <c r="G1781"/>
  <c r="G1782"/>
  <c r="G1783"/>
  <c r="G1784"/>
  <c r="G1785"/>
  <c r="G1786"/>
  <c r="G1787"/>
  <c r="G1788"/>
  <c r="G1789"/>
  <c r="G1790"/>
  <c r="G1791"/>
  <c r="G1792"/>
  <c r="G1794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1"/>
  <c r="G1823"/>
  <c r="G1824"/>
  <c r="G1825"/>
  <c r="G1826"/>
  <c r="G1827"/>
  <c r="G1828"/>
  <c r="G1829"/>
  <c r="G1830"/>
  <c r="G1831"/>
  <c r="G1832"/>
  <c r="G1833"/>
  <c r="G1834"/>
  <c r="G1835"/>
  <c r="G1837"/>
  <c r="G1839"/>
  <c r="G1842"/>
  <c r="G1843"/>
  <c r="G1844"/>
  <c r="G1845"/>
  <c r="G1846"/>
  <c r="G1848"/>
  <c r="G1850"/>
  <c r="G1851"/>
  <c r="G1853"/>
  <c r="G1855"/>
  <c r="G1856"/>
  <c r="G1857"/>
  <c r="G1858"/>
  <c r="G1859"/>
  <c r="G1861"/>
  <c r="G1866"/>
  <c r="G1867"/>
  <c r="G1868"/>
  <c r="G1869"/>
  <c r="G1870"/>
  <c r="G1871"/>
  <c r="G1872"/>
  <c r="G1873"/>
  <c r="G1874"/>
  <c r="G1875"/>
  <c r="G1876"/>
  <c r="G1877"/>
  <c r="G1878"/>
  <c r="G1879"/>
  <c r="G1880"/>
  <c r="G1882"/>
  <c r="G1883"/>
  <c r="G1884"/>
  <c r="G1885"/>
  <c r="G1886"/>
  <c r="G1887"/>
  <c r="G1888"/>
  <c r="W12" i="6" l="1"/>
  <c r="W14"/>
  <c r="W11"/>
  <c r="W13"/>
  <c r="W15"/>
  <c r="AD3"/>
  <c r="G1822" i="1"/>
  <c r="G1566"/>
  <c r="G1544"/>
  <c r="G1360"/>
  <c r="G1344"/>
  <c r="G1320"/>
  <c r="G1217"/>
  <c r="G1100"/>
  <c r="G1080"/>
  <c r="G1058"/>
  <c r="G384"/>
  <c r="G1744"/>
  <c r="G1111"/>
  <c r="G1105"/>
  <c r="G1064"/>
  <c r="G832"/>
  <c r="G809"/>
  <c r="G1881"/>
  <c r="G1862"/>
  <c r="G1840"/>
  <c r="G1836"/>
  <c r="G1820"/>
  <c r="G1796"/>
  <c r="G1772"/>
  <c r="G1751"/>
  <c r="G1740"/>
  <c r="G1625"/>
  <c r="G1616"/>
  <c r="G1612"/>
  <c r="G1594"/>
  <c r="G1562"/>
  <c r="G1557"/>
  <c r="G1436"/>
  <c r="G1422"/>
  <c r="G1284"/>
  <c r="G1184"/>
  <c r="G1156"/>
  <c r="G1091"/>
  <c r="G1024"/>
  <c r="G988"/>
  <c r="G981"/>
  <c r="G913"/>
  <c r="G883"/>
  <c r="G836"/>
  <c r="G806"/>
  <c r="G702"/>
  <c r="G668"/>
  <c r="G631"/>
  <c r="G339"/>
  <c r="G335"/>
  <c r="G180"/>
  <c r="G1838"/>
  <c r="G1793"/>
  <c r="G1738"/>
  <c r="G1734"/>
  <c r="G1721"/>
  <c r="G1717"/>
  <c r="G1713"/>
  <c r="G1678"/>
  <c r="G1650"/>
  <c r="G1628"/>
  <c r="G1614"/>
  <c r="G1606"/>
  <c r="G1601"/>
  <c r="G1564"/>
  <c r="G1552"/>
  <c r="G1533"/>
  <c r="G1519"/>
  <c r="G1484"/>
  <c r="G1440"/>
  <c r="G1335"/>
  <c r="G1313"/>
  <c r="G1301"/>
  <c r="G1292"/>
  <c r="G1286"/>
  <c r="G1282"/>
  <c r="G1274"/>
  <c r="G1256"/>
  <c r="G1202"/>
  <c r="G1180"/>
  <c r="G1135"/>
  <c r="G1113"/>
  <c r="G1103"/>
  <c r="G1074"/>
  <c r="G1068"/>
  <c r="G1060"/>
  <c r="G1054"/>
  <c r="G1026"/>
  <c r="G1022"/>
  <c r="G1011"/>
  <c r="G985"/>
  <c r="G838"/>
  <c r="G834"/>
  <c r="G804"/>
  <c r="G760"/>
  <c r="G688"/>
  <c r="G666"/>
  <c r="G654"/>
  <c r="G643"/>
  <c r="G607"/>
  <c r="G591"/>
  <c r="G403"/>
  <c r="G1841"/>
  <c r="G1747"/>
  <c r="G1686"/>
  <c r="G1520"/>
  <c r="G1334"/>
  <c r="G1210"/>
  <c r="G1159"/>
  <c r="G1148"/>
  <c r="G1134"/>
  <c r="G1126"/>
  <c r="G1089"/>
  <c r="G737"/>
  <c r="G567"/>
  <c r="G549"/>
  <c r="G481"/>
  <c r="G255"/>
  <c r="G234"/>
  <c r="G1698"/>
  <c r="G1694"/>
  <c r="G1690"/>
  <c r="G1664"/>
  <c r="G1629"/>
  <c r="G1603"/>
  <c r="G1599"/>
  <c r="G1460"/>
  <c r="G1443"/>
  <c r="G1220"/>
  <c r="G1182"/>
  <c r="G1158"/>
  <c r="G1153"/>
  <c r="G1081"/>
  <c r="G1077"/>
  <c r="G906"/>
  <c r="G494"/>
  <c r="G489"/>
  <c r="G456"/>
  <c r="G261"/>
  <c r="G181"/>
  <c r="G161"/>
  <c r="G1254"/>
  <c r="G1864"/>
  <c r="G1854"/>
  <c r="G1849"/>
  <c r="G1775"/>
  <c r="G1750"/>
  <c r="G1659"/>
  <c r="G1627"/>
  <c r="G1573"/>
  <c r="G1530"/>
  <c r="G1518"/>
  <c r="G1509"/>
  <c r="G1462"/>
  <c r="G1234"/>
  <c r="G1229"/>
  <c r="G1209"/>
  <c r="G1166"/>
  <c r="G1152"/>
  <c r="G1119"/>
  <c r="G1095"/>
  <c r="G1083"/>
  <c r="G1071"/>
  <c r="G1066"/>
  <c r="G1055"/>
  <c r="G917"/>
  <c r="G904"/>
  <c r="G736"/>
  <c r="G508"/>
  <c r="G498"/>
  <c r="G488"/>
  <c r="G447"/>
  <c r="G377"/>
  <c r="G324"/>
  <c r="G259"/>
  <c r="G228"/>
  <c r="G206"/>
  <c r="G133"/>
  <c r="G60"/>
  <c r="G1795"/>
  <c r="G1774"/>
  <c r="G1745"/>
  <c r="G1700"/>
  <c r="G1687"/>
  <c r="G1654"/>
  <c r="G1646"/>
  <c r="G1593"/>
  <c r="G1581"/>
  <c r="G1447"/>
  <c r="G1441"/>
  <c r="G1321"/>
  <c r="G1312"/>
  <c r="G1228"/>
  <c r="G1223"/>
  <c r="G1218"/>
  <c r="G1183"/>
  <c r="G1098"/>
  <c r="G1093"/>
  <c r="G1082"/>
  <c r="G1065"/>
  <c r="G895"/>
  <c r="G770"/>
  <c r="G745"/>
  <c r="G568"/>
  <c r="G533"/>
  <c r="G524"/>
  <c r="G470"/>
  <c r="G461"/>
  <c r="G430"/>
  <c r="G416"/>
  <c r="G363"/>
  <c r="G290"/>
  <c r="G136"/>
  <c r="G85"/>
  <c r="G81"/>
  <c r="G55"/>
  <c r="G1699"/>
  <c r="G1554"/>
  <c r="G1238"/>
  <c r="G982"/>
  <c r="G1771"/>
  <c r="G1280"/>
  <c r="G940"/>
  <c r="G1865"/>
  <c r="G1240"/>
  <c r="G960"/>
  <c r="G1860"/>
  <c r="G1852"/>
  <c r="G1214"/>
  <c r="G908"/>
  <c r="G1847"/>
  <c r="G1777"/>
  <c r="G1511"/>
  <c r="G888"/>
  <c r="G670"/>
  <c r="G275"/>
  <c r="G1114"/>
  <c r="G24"/>
  <c r="G28"/>
  <c r="G177"/>
  <c r="G266"/>
  <c r="G404"/>
  <c r="G424"/>
  <c r="G440"/>
  <c r="G596"/>
  <c r="G602"/>
  <c r="G630"/>
  <c r="G642"/>
  <c r="G646"/>
  <c r="G669"/>
  <c r="G677"/>
  <c r="G681"/>
  <c r="G689"/>
  <c r="G693"/>
  <c r="G701"/>
  <c r="G709"/>
  <c r="G725"/>
  <c r="G729"/>
  <c r="G741"/>
  <c r="G761"/>
  <c r="G765"/>
  <c r="G769"/>
  <c r="G777"/>
  <c r="G789"/>
  <c r="G797"/>
  <c r="G812"/>
  <c r="G824"/>
  <c r="G828"/>
  <c r="G839"/>
  <c r="G842"/>
  <c r="G866"/>
  <c r="G878"/>
  <c r="G882"/>
  <c r="G886"/>
  <c r="G893"/>
  <c r="G897"/>
  <c r="G901"/>
  <c r="G905"/>
  <c r="G909"/>
  <c r="G18"/>
  <c r="G33"/>
  <c r="G88"/>
  <c r="G96"/>
  <c r="G143"/>
  <c r="G167"/>
  <c r="G198"/>
  <c r="G201"/>
  <c r="G205"/>
  <c r="G220"/>
  <c r="G224"/>
  <c r="G260"/>
  <c r="G296"/>
  <c r="G312"/>
  <c r="G320"/>
  <c r="G374"/>
  <c r="G390"/>
  <c r="G438"/>
  <c r="G442"/>
  <c r="G454"/>
  <c r="G466"/>
  <c r="G492"/>
  <c r="G604"/>
  <c r="G608"/>
  <c r="G612"/>
  <c r="G632"/>
  <c r="G636"/>
  <c r="G640"/>
  <c r="G651"/>
  <c r="G655"/>
  <c r="G659"/>
  <c r="G675"/>
  <c r="G687"/>
  <c r="G691"/>
  <c r="G695"/>
  <c r="G699"/>
  <c r="G703"/>
  <c r="G707"/>
  <c r="G719"/>
  <c r="G723"/>
  <c r="G731"/>
  <c r="G751"/>
  <c r="G763"/>
  <c r="G771"/>
  <c r="G775"/>
  <c r="G795"/>
  <c r="G799"/>
  <c r="G803"/>
  <c r="G807"/>
  <c r="G826"/>
  <c r="G833"/>
  <c r="G848"/>
  <c r="G868"/>
  <c r="G872"/>
  <c r="G876"/>
  <c r="G884"/>
  <c r="G899"/>
  <c r="G911"/>
  <c r="G922"/>
  <c r="G932"/>
  <c r="G986"/>
  <c r="G994"/>
  <c r="G1009"/>
  <c r="G1021"/>
  <c r="G1029"/>
  <c r="G126"/>
  <c r="G138"/>
  <c r="G172"/>
  <c r="G285"/>
  <c r="G293"/>
  <c r="G379"/>
  <c r="G383"/>
  <c r="G417"/>
  <c r="G439"/>
  <c r="G449"/>
  <c r="G495"/>
  <c r="G503"/>
  <c r="G629"/>
  <c r="G635"/>
  <c r="G641"/>
  <c r="G650"/>
  <c r="G656"/>
  <c r="G682"/>
  <c r="G686"/>
  <c r="G700"/>
  <c r="G706"/>
  <c r="G716"/>
  <c r="G756"/>
  <c r="G784"/>
  <c r="G881"/>
  <c r="G898"/>
  <c r="G910"/>
  <c r="G930"/>
  <c r="G980"/>
  <c r="G984"/>
  <c r="G1003"/>
  <c r="G1007"/>
  <c r="G1012"/>
  <c r="G1016"/>
  <c r="G1034"/>
  <c r="G1046"/>
  <c r="G1057"/>
  <c r="G1061"/>
  <c r="G1069"/>
  <c r="G1088"/>
  <c r="G1092"/>
  <c r="G1108"/>
  <c r="G1120"/>
  <c r="G1124"/>
  <c r="G1155"/>
  <c r="G1179"/>
  <c r="G1187"/>
  <c r="G1191"/>
  <c r="G1207"/>
  <c r="G1211"/>
  <c r="G1253"/>
  <c r="G1265"/>
  <c r="G1287"/>
  <c r="G1291"/>
  <c r="G1302"/>
  <c r="G1306"/>
  <c r="G1310"/>
  <c r="G1314"/>
  <c r="G1338"/>
  <c r="G1362"/>
  <c r="G1421"/>
  <c r="G1425"/>
  <c r="G1433"/>
  <c r="G1437"/>
  <c r="G1445"/>
  <c r="G1449"/>
  <c r="G49"/>
  <c r="G174"/>
  <c r="G229"/>
  <c r="G237"/>
  <c r="G257"/>
  <c r="G451"/>
  <c r="G505"/>
  <c r="G521"/>
  <c r="G621"/>
  <c r="G627"/>
  <c r="G658"/>
  <c r="G684"/>
  <c r="G690"/>
  <c r="G710"/>
  <c r="G714"/>
  <c r="G718"/>
  <c r="G744"/>
  <c r="G748"/>
  <c r="G772"/>
  <c r="G778"/>
  <c r="G782"/>
  <c r="G786"/>
  <c r="G808"/>
  <c r="G825"/>
  <c r="G885"/>
  <c r="G890"/>
  <c r="G931"/>
  <c r="G1027"/>
  <c r="G1048"/>
  <c r="G1063"/>
  <c r="G1090"/>
  <c r="G1102"/>
  <c r="G1110"/>
  <c r="G1150"/>
  <c r="G1161"/>
  <c r="G1193"/>
  <c r="G1201"/>
  <c r="G1259"/>
  <c r="G1277"/>
  <c r="G1281"/>
  <c r="G1296"/>
  <c r="G1332"/>
  <c r="G1408"/>
  <c r="G1419"/>
  <c r="G1423"/>
  <c r="G1435"/>
  <c r="G1439"/>
  <c r="G1483"/>
  <c r="G1501"/>
  <c r="G1505"/>
  <c r="G1508"/>
  <c r="G1539"/>
  <c r="G1555"/>
  <c r="G1559"/>
  <c r="G1578"/>
  <c r="G480"/>
  <c r="G852"/>
  <c r="G998"/>
  <c r="G1136"/>
  <c r="G1040"/>
  <c r="G1094"/>
  <c r="G1431"/>
  <c r="G70"/>
  <c r="G537"/>
  <c r="G614"/>
  <c r="G626"/>
  <c r="G953"/>
  <c r="G961"/>
  <c r="G964"/>
  <c r="G44"/>
  <c r="G76"/>
  <c r="G563"/>
  <c r="G574"/>
  <c r="G578"/>
  <c r="G601"/>
  <c r="G624"/>
  <c r="G671"/>
  <c r="G759"/>
  <c r="G947"/>
  <c r="G951"/>
  <c r="G959"/>
  <c r="G970"/>
  <c r="G974"/>
  <c r="G990"/>
  <c r="G571"/>
  <c r="G581"/>
  <c r="G788"/>
  <c r="G950"/>
  <c r="G956"/>
  <c r="G962"/>
  <c r="G971"/>
  <c r="G976"/>
  <c r="G989"/>
  <c r="G1249"/>
  <c r="G1279"/>
  <c r="G1326"/>
  <c r="G1413"/>
  <c r="G1469"/>
  <c r="G529"/>
  <c r="G617"/>
  <c r="G948"/>
  <c r="G958"/>
  <c r="G968"/>
  <c r="G1036"/>
  <c r="G1241"/>
  <c r="G1245"/>
  <c r="G1328"/>
  <c r="G1412"/>
  <c r="G1427"/>
  <c r="G1463"/>
  <c r="G1551"/>
  <c r="G1676"/>
  <c r="G1553"/>
  <c r="G1448"/>
  <c r="G1039"/>
  <c r="G965"/>
  <c r="G1624"/>
  <c r="G1506"/>
  <c r="G1446"/>
  <c r="G1232"/>
  <c r="G993"/>
  <c r="G975"/>
  <c r="G967"/>
  <c r="G550"/>
  <c r="W10" i="6" l="1"/>
  <c r="E3" i="8" l="1"/>
  <c r="E8"/>
  <c r="F8"/>
  <c r="E9"/>
  <c r="F9"/>
  <c r="E10"/>
  <c r="F10"/>
  <c r="E11"/>
  <c r="F11"/>
  <c r="E12"/>
  <c r="F12"/>
  <c r="E13"/>
  <c r="F13"/>
  <c r="E14"/>
  <c r="F14"/>
  <c r="E15"/>
  <c r="F15"/>
  <c r="F7"/>
  <c r="E7"/>
  <c r="F6"/>
  <c r="E6"/>
  <c r="E14" i="7" l="1"/>
  <c r="F14"/>
  <c r="F22"/>
  <c r="E22"/>
  <c r="F21"/>
  <c r="E21"/>
  <c r="F20"/>
  <c r="E20"/>
  <c r="F19"/>
  <c r="E19"/>
  <c r="F18"/>
  <c r="E18"/>
  <c r="F17"/>
  <c r="E17"/>
  <c r="F16"/>
  <c r="E16"/>
  <c r="F15"/>
  <c r="E15"/>
  <c r="F13"/>
  <c r="E13"/>
</calcChain>
</file>

<file path=xl/sharedStrings.xml><?xml version="1.0" encoding="utf-8"?>
<sst xmlns="http://schemas.openxmlformats.org/spreadsheetml/2006/main" count="15545" uniqueCount="4028">
  <si>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</si>
  <si>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</si>
  <si>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</si>
  <si>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</si>
  <si>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</si>
  <si>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</si>
  <si>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</si>
  <si>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</si>
  <si>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</si>
  <si>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</si>
  <si>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</si>
  <si>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</si>
  <si>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</si>
  <si>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</si>
  <si>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</si>
  <si>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</si>
  <si>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</si>
  <si>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</si>
  <si>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</si>
  <si>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</si>
  <si>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</si>
  <si>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</si>
  <si>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</si>
  <si>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</si>
  <si>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</si>
  <si>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</si>
  <si>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</si>
  <si>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</si>
  <si>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</si>
  <si>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</si>
  <si>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</si>
  <si>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</si>
  <si>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</si>
  <si>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</si>
  <si>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</si>
  <si>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</si>
  <si>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</si>
  <si>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</si>
  <si>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</si>
  <si>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</si>
  <si>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</si>
  <si>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</si>
  <si>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</si>
  <si>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</si>
  <si>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</si>
  <si>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</si>
  <si>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</si>
  <si>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</si>
  <si>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</si>
  <si>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</si>
  <si>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</si>
  <si>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</si>
  <si>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</si>
  <si>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</si>
  <si>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</si>
  <si>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</si>
  <si>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</si>
  <si>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</si>
  <si>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</si>
  <si>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</si>
  <si>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</si>
  <si>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</si>
  <si>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</si>
  <si>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</si>
  <si>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</si>
  <si>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</si>
  <si>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</si>
  <si>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</si>
  <si>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</si>
  <si>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</si>
  <si>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</si>
  <si>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</si>
  <si>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</si>
  <si>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</si>
  <si>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</si>
  <si>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</si>
  <si>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</si>
  <si>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</si>
  <si>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</si>
  <si>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</si>
  <si>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</si>
  <si>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</si>
  <si>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</si>
  <si>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</si>
  <si>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</si>
  <si>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</si>
  <si>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</si>
  <si>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</si>
  <si>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</si>
  <si>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</si>
  <si>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</si>
  <si>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</si>
  <si>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</si>
  <si>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</si>
  <si>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</si>
  <si>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</si>
  <si>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</si>
  <si>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</si>
  <si>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</si>
  <si>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</si>
  <si>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</si>
  <si>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</si>
  <si>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</si>
  <si>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</si>
  <si>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</si>
  <si>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</si>
  <si>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</si>
  <si>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</si>
  <si>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</si>
  <si>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</si>
  <si>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</si>
  <si>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</si>
  <si>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</si>
  <si>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</si>
  <si>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</si>
  <si>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</si>
  <si>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</si>
  <si>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</si>
  <si>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</si>
  <si>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</si>
  <si>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</si>
  <si>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</si>
  <si>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</si>
  <si>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</si>
  <si>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</si>
  <si>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</si>
  <si>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</si>
  <si>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</si>
  <si>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</si>
  <si>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</si>
  <si>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</si>
  <si>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</si>
  <si>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</si>
  <si>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</si>
  <si>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</si>
  <si>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</si>
  <si>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</si>
  <si>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</si>
  <si>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</si>
  <si>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</si>
  <si>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</si>
  <si>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</si>
  <si>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</si>
  <si>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</si>
  <si>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</si>
  <si>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</si>
  <si>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</si>
  <si>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</si>
  <si>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</si>
  <si>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</si>
  <si>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</si>
  <si>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</si>
  <si>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</si>
  <si>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</si>
  <si>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</si>
  <si>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</si>
  <si>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</si>
  <si>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</si>
  <si>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</si>
  <si>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</si>
  <si>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</si>
  <si>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</si>
  <si>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</si>
  <si>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</si>
  <si>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</si>
  <si>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</si>
  <si>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</si>
  <si>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</si>
  <si>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</si>
  <si>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</si>
  <si>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</si>
  <si>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</si>
  <si>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</si>
  <si>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</si>
  <si>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</si>
  <si>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</si>
  <si>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</si>
  <si>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</si>
  <si>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</si>
  <si>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</si>
  <si>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</si>
  <si>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</si>
  <si>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</si>
  <si>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</si>
  <si>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</si>
  <si>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</si>
  <si>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</si>
  <si>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</si>
  <si>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</si>
  <si>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</si>
  <si>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</si>
  <si>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</si>
  <si>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</si>
  <si>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</si>
  <si>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</si>
  <si>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</si>
  <si>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</si>
  <si>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</si>
  <si>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</si>
  <si>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</si>
  <si>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</si>
  <si>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</si>
  <si>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</si>
  <si>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</si>
  <si>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</si>
  <si>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</si>
  <si>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</si>
  <si>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</si>
  <si>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</si>
  <si>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</si>
  <si>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</si>
  <si>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</si>
  <si>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</si>
  <si>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</si>
  <si>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</si>
  <si>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</si>
  <si>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</si>
  <si>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</si>
  <si>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</si>
  <si>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</si>
  <si>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</si>
  <si>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</si>
  <si>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</si>
  <si>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</si>
  <si>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</si>
  <si>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</si>
  <si>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</si>
  <si>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</si>
  <si>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</si>
  <si>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</si>
  <si>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</si>
  <si>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</si>
  <si>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</si>
  <si>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</si>
  <si>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</si>
  <si>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</si>
  <si>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</si>
  <si>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</si>
  <si>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</si>
  <si>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</si>
  <si>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</si>
  <si>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</si>
  <si>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</si>
  <si>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</si>
  <si>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</si>
  <si>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</si>
  <si>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</si>
  <si>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</si>
  <si>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</si>
  <si>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</si>
  <si>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</si>
  <si>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</si>
  <si>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</si>
  <si>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</si>
  <si>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</si>
  <si>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</si>
  <si>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</si>
  <si>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</si>
  <si>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</si>
  <si>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</si>
  <si>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</si>
  <si>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</si>
  <si>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</si>
  <si>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</si>
  <si>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</si>
  <si>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</si>
  <si>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</si>
  <si>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</si>
  <si>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</si>
  <si>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</si>
  <si>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</si>
  <si>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</si>
  <si>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</si>
  <si>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</si>
  <si>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</si>
  <si>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</si>
  <si>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</si>
  <si>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</si>
  <si>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</si>
  <si>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</si>
  <si>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</si>
  <si>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</si>
  <si>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</si>
  <si>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</si>
  <si>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</si>
  <si>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</si>
  <si>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</si>
  <si>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</si>
  <si>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</si>
  <si>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</si>
  <si>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</si>
  <si>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</si>
  <si>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</si>
  <si>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</si>
  <si>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</si>
  <si>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</si>
  <si>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</si>
  <si>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</si>
  <si>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</si>
  <si>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</si>
  <si>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</si>
  <si>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</si>
  <si>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</si>
  <si>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</si>
  <si>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</si>
  <si>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</si>
  <si>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</si>
  <si>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</si>
  <si>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</si>
  <si>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</si>
  <si>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</si>
  <si>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</si>
  <si>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</si>
  <si>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</si>
  <si>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</si>
  <si>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</si>
  <si>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</si>
  <si>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</si>
  <si>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</si>
  <si>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</si>
  <si>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</si>
  <si>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</si>
  <si>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</si>
  <si>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</si>
  <si>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</si>
  <si>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</si>
  <si>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</si>
  <si>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</si>
  <si>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</si>
  <si>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</si>
  <si>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</si>
  <si>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</si>
  <si>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</si>
  <si>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</si>
  <si>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</si>
  <si>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</si>
  <si>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</si>
  <si>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</si>
  <si>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</si>
  <si>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</si>
  <si>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</si>
  <si>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</si>
  <si>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</si>
  <si>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</si>
  <si>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</si>
  <si>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</si>
  <si>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</si>
  <si>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</si>
  <si>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</si>
  <si>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</si>
  <si>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</si>
  <si>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</si>
  <si>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</si>
  <si>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</si>
  <si>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</si>
  <si>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</si>
  <si>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</si>
  <si>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</si>
  <si>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</si>
  <si>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</si>
  <si>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</si>
  <si>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</si>
  <si>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</si>
  <si>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</si>
  <si>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</si>
  <si>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</si>
  <si>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</si>
  <si>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</si>
  <si>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</si>
  <si>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</si>
  <si>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</si>
  <si>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</si>
  <si>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</si>
  <si>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</si>
  <si>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</si>
  <si>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</si>
  <si>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</si>
  <si>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</si>
  <si>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</si>
  <si>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</si>
  <si>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</si>
  <si>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</si>
  <si>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</si>
  <si>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</si>
  <si>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</si>
  <si>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</si>
  <si>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</si>
  <si>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</si>
  <si>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</si>
  <si>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</si>
  <si>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</si>
  <si>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</si>
  <si>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</si>
  <si>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</si>
  <si>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</si>
  <si>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</si>
  <si>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</si>
  <si>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</si>
  <si>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</si>
  <si>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</si>
  <si>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</si>
  <si>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</si>
  <si>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</si>
  <si>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</si>
  <si>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</si>
  <si>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</si>
  <si>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</si>
  <si>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</si>
  <si>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</si>
  <si>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</si>
  <si>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</si>
  <si>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</si>
  <si>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</si>
  <si>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</si>
  <si>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</si>
  <si>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</si>
  <si>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</si>
  <si>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</si>
  <si>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</si>
  <si>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</si>
  <si>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</si>
  <si>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</si>
  <si>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</si>
  <si>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</si>
  <si>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</si>
  <si>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</si>
  <si>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</si>
  <si>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</si>
  <si>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</si>
  <si>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</si>
  <si>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</si>
  <si>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</si>
  <si>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</si>
  <si>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</si>
  <si>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</si>
  <si>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</si>
  <si>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</si>
  <si>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</si>
  <si>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</si>
  <si>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</si>
  <si>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</si>
  <si>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</si>
  <si>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</si>
  <si>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</si>
  <si>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</si>
  <si>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</si>
  <si>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</si>
  <si>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</si>
  <si>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</si>
  <si>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</si>
  <si>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</si>
  <si>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</si>
  <si>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</si>
  <si>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</si>
  <si>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</si>
  <si>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</si>
  <si>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</si>
  <si>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</si>
  <si>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</si>
  <si>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</si>
  <si>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</si>
  <si>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</si>
  <si>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</si>
  <si>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</si>
  <si>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</si>
  <si>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</si>
  <si>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</si>
  <si>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</si>
  <si>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</si>
  <si>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</si>
  <si>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</si>
  <si>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</si>
  <si>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</si>
  <si>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</si>
  <si>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</si>
  <si>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</si>
  <si>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</si>
  <si>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</si>
  <si>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</si>
  <si>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</si>
  <si>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</si>
  <si>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</si>
  <si>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</si>
  <si>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</si>
  <si>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</si>
  <si>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</si>
  <si>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</si>
  <si>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</si>
  <si>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</si>
  <si>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</si>
  <si>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</si>
  <si>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</si>
  <si>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</si>
  <si>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</si>
  <si>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</si>
  <si>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</si>
  <si>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</si>
  <si>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</si>
  <si>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</si>
  <si>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</si>
  <si>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</si>
  <si>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</si>
  <si>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</si>
  <si>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</si>
  <si>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</si>
  <si>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</si>
  <si>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</si>
  <si>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</si>
  <si>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</si>
  <si>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</si>
  <si>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</si>
  <si>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</si>
  <si>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</si>
  <si>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</si>
  <si>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</si>
  <si>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</si>
  <si>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</si>
  <si>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</si>
  <si>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</si>
  <si>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</si>
  <si>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</si>
  <si>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</si>
  <si>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</si>
  <si>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</si>
  <si>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</si>
  <si>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</si>
  <si>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</si>
  <si>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</si>
  <si>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</si>
  <si>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</si>
  <si>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</si>
  <si>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</si>
  <si>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</si>
  <si>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</si>
  <si>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</si>
  <si>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</si>
  <si>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</si>
  <si>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</si>
  <si>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</si>
  <si>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</si>
  <si>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</si>
  <si>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</si>
  <si>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</si>
  <si>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</si>
  <si>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</si>
  <si>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</si>
  <si>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</si>
  <si>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</si>
  <si>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</si>
  <si>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</si>
  <si>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</si>
  <si>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</si>
  <si>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</si>
  <si>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</si>
  <si>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</si>
  <si>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</si>
  <si>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</si>
  <si>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</si>
  <si>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</si>
  <si>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</si>
  <si>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</si>
  <si>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</si>
  <si>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</si>
  <si>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</si>
  <si>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</si>
  <si>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</si>
  <si>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</si>
  <si>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</si>
  <si>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</si>
  <si>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</si>
  <si>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</si>
  <si>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</si>
  <si>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</si>
  <si>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</si>
  <si>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</si>
  <si>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</si>
  <si>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</si>
  <si>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</si>
  <si>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</si>
  <si>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</si>
  <si>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</si>
  <si>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</si>
  <si>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</si>
  <si>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</si>
  <si>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</si>
  <si>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</si>
  <si>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</si>
  <si>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</si>
  <si>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</si>
  <si>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</si>
  <si>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</si>
  <si>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</si>
  <si>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</si>
  <si>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</si>
  <si>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</si>
  <si>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</si>
  <si>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</si>
  <si>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</si>
  <si>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</si>
  <si>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</si>
  <si>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</si>
  <si>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</si>
  <si>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</si>
  <si>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</si>
  <si>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</si>
  <si>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</si>
  <si>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</si>
  <si>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</si>
  <si>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</si>
  <si>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</si>
  <si>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</si>
  <si>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</si>
  <si>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</si>
  <si>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</si>
  <si>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</si>
  <si>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</si>
  <si>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</si>
  <si>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</si>
  <si>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</si>
  <si>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</si>
  <si>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</si>
  <si>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</si>
  <si>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</si>
  <si>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</si>
  <si>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</si>
  <si>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</si>
  <si>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</si>
  <si>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</si>
  <si>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</si>
  <si>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</si>
  <si>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</si>
  <si>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</si>
  <si>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</si>
  <si>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</si>
  <si>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</si>
  <si>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</si>
  <si>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</si>
  <si>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</si>
  <si>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</si>
  <si>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</si>
  <si>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</si>
  <si>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</si>
  <si>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</si>
  <si>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</si>
  <si>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</si>
  <si>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</si>
  <si>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</si>
  <si>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</si>
  <si>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</si>
  <si>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</si>
  <si>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</si>
  <si>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</si>
  <si>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</si>
  <si>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</si>
  <si>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</si>
  <si>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</si>
  <si>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</si>
  <si>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</si>
  <si>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</si>
  <si>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</si>
  <si>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</si>
  <si>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</si>
  <si>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</si>
  <si>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</si>
  <si>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</si>
  <si>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</si>
  <si>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</si>
  <si>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</si>
  <si>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</si>
  <si>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</si>
  <si>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</si>
  <si>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</si>
  <si>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</si>
  <si>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</si>
  <si>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</si>
  <si>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</si>
  <si>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</si>
  <si>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</si>
  <si>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</si>
  <si>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</si>
  <si>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</si>
  <si>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</si>
  <si>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</si>
  <si>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</si>
  <si>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</si>
  <si>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</si>
  <si>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</si>
  <si>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</si>
  <si>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</si>
  <si>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</si>
  <si>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</si>
  <si>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</si>
  <si>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</si>
  <si>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</si>
  <si>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</si>
  <si>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</si>
  <si>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</si>
  <si>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</si>
  <si>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</si>
  <si>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</si>
  <si>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</si>
  <si>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</si>
  <si>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</si>
  <si>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</si>
  <si>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</si>
  <si>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</si>
  <si>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</si>
  <si>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</si>
  <si>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</si>
  <si>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</si>
  <si>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</si>
  <si>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</si>
  <si>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</si>
  <si>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</si>
  <si>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</si>
  <si>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</si>
  <si>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</si>
  <si>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</si>
  <si>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</si>
  <si>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</si>
  <si>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</si>
  <si>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</si>
  <si>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</si>
  <si>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</si>
  <si>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</si>
  <si>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</si>
  <si>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</si>
  <si>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</si>
  <si>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</si>
  <si>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</si>
  <si>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</si>
  <si>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</si>
  <si>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</si>
  <si>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</si>
  <si>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</si>
  <si>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</si>
  <si>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</si>
  <si>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</si>
  <si>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</si>
  <si>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</si>
  <si>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</si>
  <si>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</si>
  <si>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</si>
  <si>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</si>
  <si>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</si>
  <si>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</si>
  <si>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</si>
  <si>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</si>
  <si>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</si>
  <si>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</si>
  <si>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</si>
  <si>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</si>
  <si>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</si>
  <si>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</si>
  <si>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</si>
  <si>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</si>
  <si>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</si>
  <si>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</si>
  <si>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</si>
  <si>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</si>
  <si>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</si>
  <si>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</si>
  <si>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</si>
  <si>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</si>
  <si>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</si>
  <si>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</si>
  <si>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</si>
  <si>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</si>
  <si>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</si>
  <si>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</si>
  <si>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</si>
  <si>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</si>
  <si>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</si>
  <si>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</si>
  <si>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</si>
  <si>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</si>
  <si>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</si>
  <si>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</si>
  <si>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</si>
  <si>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</si>
  <si>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</si>
  <si>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</si>
  <si>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</si>
  <si>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</si>
  <si>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</si>
  <si>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</si>
  <si>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</si>
  <si>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</si>
  <si>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</si>
  <si>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</si>
  <si>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</si>
  <si>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</si>
  <si>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</si>
  <si>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</si>
  <si>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</si>
  <si>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</si>
  <si>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</si>
  <si>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</si>
  <si>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</si>
  <si>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</si>
  <si>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</si>
  <si>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</si>
  <si>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</si>
  <si>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</si>
  <si>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</si>
  <si>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</si>
  <si>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</si>
  <si>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</si>
  <si>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</si>
  <si>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</si>
  <si>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</si>
  <si>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</si>
  <si>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</si>
  <si>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</si>
  <si>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</si>
  <si>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</si>
  <si>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</si>
  <si>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</si>
  <si>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</si>
  <si>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</si>
  <si>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</si>
  <si>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</si>
  <si>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</si>
  <si>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</si>
  <si>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</si>
  <si>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</si>
  <si>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</si>
  <si>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</si>
  <si>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</si>
  <si>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</si>
  <si>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</si>
  <si>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</si>
  <si>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</si>
  <si>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</si>
  <si>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</si>
  <si>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</si>
  <si>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</si>
  <si>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</si>
  <si>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</si>
  <si>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</si>
  <si>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</si>
  <si>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</si>
  <si>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</si>
  <si>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</si>
  <si>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</si>
  <si>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</si>
  <si>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</si>
  <si>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</si>
  <si>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</si>
  <si>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</si>
  <si>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</si>
  <si>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</si>
  <si>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</si>
  <si>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</si>
  <si>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</si>
  <si>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</si>
  <si>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</si>
  <si>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</si>
  <si>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</si>
  <si>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</si>
  <si>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</si>
  <si>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</si>
  <si>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</si>
  <si>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</si>
  <si>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</si>
  <si>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</si>
  <si>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</si>
  <si>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</si>
  <si>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</si>
  <si>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</si>
  <si>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</si>
  <si>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</si>
  <si>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</si>
  <si>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</si>
  <si>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</si>
  <si>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</si>
  <si>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</si>
  <si>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</si>
  <si>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</si>
  <si>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</si>
  <si>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</si>
  <si>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</si>
  <si>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</si>
  <si>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</si>
  <si>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</si>
  <si>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</si>
  <si>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</si>
  <si>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</si>
  <si>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</si>
  <si>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</si>
  <si>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</si>
  <si>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</si>
  <si>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</si>
  <si>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</si>
  <si>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</si>
  <si>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</si>
  <si>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</si>
  <si>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</si>
  <si>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</si>
  <si>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</si>
  <si>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</si>
  <si>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</si>
  <si>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</si>
  <si>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</si>
  <si>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</si>
  <si>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</si>
  <si>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</si>
  <si>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</si>
  <si>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</si>
  <si>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</si>
  <si>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</si>
  <si>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</si>
  <si>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</si>
  <si>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</si>
  <si>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</si>
  <si>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</si>
  <si>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</si>
  <si>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</si>
  <si>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</si>
  <si>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</si>
  <si>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</si>
  <si>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</si>
  <si>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</si>
  <si>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</si>
  <si>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</si>
  <si>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</si>
  <si>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</si>
  <si>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</si>
  <si>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</si>
  <si>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</si>
  <si>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</si>
  <si>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</si>
  <si>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</si>
  <si>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</si>
  <si>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</si>
  <si>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</si>
  <si>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</si>
  <si>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</si>
  <si>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</si>
  <si>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</si>
  <si>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</si>
  <si>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</si>
  <si>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</si>
  <si>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</si>
  <si>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</si>
  <si>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</si>
  <si>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</si>
  <si>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</si>
  <si>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</si>
  <si>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</si>
  <si>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</si>
  <si>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</si>
  <si>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</si>
  <si>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</si>
  <si>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</si>
  <si>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</si>
  <si>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</si>
  <si>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</si>
  <si>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</si>
  <si>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</si>
  <si>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</si>
  <si>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</si>
  <si>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</si>
  <si>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</si>
  <si>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</si>
  <si>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</si>
  <si>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</si>
  <si>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</si>
  <si>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</si>
  <si>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</si>
  <si>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</si>
  <si>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</si>
  <si>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</si>
  <si>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</si>
  <si>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</si>
  <si>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</si>
  <si>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</si>
  <si>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</si>
  <si>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</si>
  <si>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</si>
  <si>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</si>
  <si>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</si>
  <si>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</si>
  <si>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</si>
  <si>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</si>
  <si>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</si>
  <si>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</si>
  <si>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</si>
  <si>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</si>
  <si>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</si>
  <si>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</si>
  <si>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</si>
  <si>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</si>
  <si>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</si>
  <si>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</si>
  <si>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</si>
  <si>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</si>
  <si>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</si>
  <si>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</si>
  <si>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</si>
  <si>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</si>
  <si>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</si>
  <si>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</si>
  <si>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</si>
  <si>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</si>
  <si>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</si>
  <si>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</si>
  <si>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</si>
  <si>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</si>
  <si>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</si>
  <si>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</si>
  <si>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</si>
  <si>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</si>
  <si>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</si>
  <si>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</si>
  <si>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</si>
  <si>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</si>
  <si>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</si>
  <si>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</si>
  <si>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</si>
  <si>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</si>
  <si>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</si>
  <si>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</si>
  <si>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</si>
  <si>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</si>
  <si>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</si>
  <si>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</si>
  <si>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</si>
  <si>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</si>
  <si>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</si>
  <si>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</si>
  <si>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</si>
  <si>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</si>
  <si>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</si>
  <si>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</si>
  <si>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</si>
  <si>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</si>
  <si>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</si>
  <si>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</si>
  <si>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</si>
  <si>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</si>
  <si>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</si>
  <si>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</si>
  <si>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</si>
  <si>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</si>
  <si>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</si>
  <si>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</si>
  <si>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</si>
  <si>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</si>
  <si>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</si>
  <si>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</si>
  <si>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</si>
  <si>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</si>
  <si>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</si>
  <si>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</si>
  <si>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</si>
  <si>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</si>
  <si>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</si>
  <si>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</si>
  <si>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</si>
  <si>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</si>
  <si>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</si>
  <si>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</si>
  <si>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</si>
  <si>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</si>
  <si>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</si>
  <si>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</si>
  <si>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</si>
  <si>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</si>
  <si>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</si>
  <si>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</si>
  <si>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</si>
  <si>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</si>
  <si>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</si>
  <si>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</si>
  <si>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</si>
  <si>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</si>
  <si>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</si>
  <si>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</si>
  <si>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</si>
  <si>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</si>
  <si>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</si>
  <si>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</si>
  <si>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</si>
  <si>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</si>
  <si>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</si>
  <si>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</si>
  <si>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</si>
  <si>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</si>
  <si>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</si>
  <si>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</si>
  <si>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</si>
  <si>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</si>
  <si>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</si>
  <si>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</si>
  <si>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</si>
  <si>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</si>
  <si>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</si>
  <si>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</si>
  <si>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</si>
  <si>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</si>
  <si>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</si>
  <si>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</si>
  <si>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</si>
  <si>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</si>
  <si>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</si>
  <si>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</si>
  <si>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</si>
  <si>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</si>
  <si>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</si>
  <si>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</si>
  <si>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</si>
  <si>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</si>
  <si>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</si>
  <si>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</si>
  <si>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</si>
  <si>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</si>
  <si>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</si>
  <si>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</si>
  <si>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</si>
  <si>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</si>
  <si>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</si>
  <si>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</si>
  <si>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</si>
  <si>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</si>
  <si>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</si>
  <si>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</si>
  <si>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</si>
  <si>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</si>
  <si>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</si>
  <si>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</si>
  <si>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</si>
  <si>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</si>
  <si>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</si>
  <si>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</si>
  <si>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</si>
  <si>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</si>
  <si>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</si>
  <si>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</si>
  <si>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</si>
  <si>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</si>
  <si>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</si>
  <si>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</si>
  <si>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</si>
  <si>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</si>
  <si>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</si>
  <si>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</si>
  <si>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</si>
  <si>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</si>
  <si>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</si>
  <si>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</si>
  <si>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</si>
  <si>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</si>
  <si>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</si>
  <si>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</si>
  <si>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</si>
  <si>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</si>
  <si>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</si>
  <si>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</si>
  <si>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</si>
  <si>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</si>
  <si>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</si>
  <si>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</si>
  <si>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</si>
  <si>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</si>
  <si>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</si>
  <si>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</si>
  <si>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</si>
  <si>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</si>
  <si>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</si>
  <si>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</si>
  <si>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</si>
  <si>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</si>
  <si>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</si>
  <si>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</si>
  <si>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</si>
  <si>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</si>
  <si>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</si>
  <si>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</si>
  <si>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</si>
  <si>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</si>
  <si>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</si>
  <si>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</si>
  <si>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</si>
  <si>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</si>
  <si>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</si>
  <si>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</si>
  <si>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</si>
  <si>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</si>
  <si>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</si>
  <si>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</si>
  <si>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</si>
  <si>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</si>
  <si>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</si>
  <si>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</si>
  <si>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</si>
  <si>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</si>
  <si>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</si>
  <si>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</si>
  <si>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</si>
  <si>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</si>
  <si>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</si>
  <si>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</si>
  <si>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</si>
  <si>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</si>
  <si>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</si>
  <si>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</si>
  <si>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</si>
  <si>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</si>
  <si>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</si>
  <si>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</si>
  <si>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</si>
  <si>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</si>
  <si>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</si>
  <si>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</si>
  <si>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</si>
  <si>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</si>
  <si>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</si>
  <si>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</si>
  <si>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</si>
  <si>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</si>
  <si>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</si>
  <si>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</si>
  <si>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</si>
  <si>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</si>
  <si>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</si>
  <si>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</si>
  <si>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</si>
  <si>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</si>
  <si>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</si>
  <si>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</si>
  <si>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</si>
  <si>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</si>
  <si>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</si>
  <si>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</si>
  <si>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</si>
  <si>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</si>
  <si>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</si>
  <si>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</si>
  <si>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</si>
  <si>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</si>
  <si>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</si>
  <si>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</si>
  <si>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</si>
  <si>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</si>
  <si>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</si>
  <si>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</si>
  <si>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</si>
  <si>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</si>
  <si>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</si>
  <si>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</si>
  <si>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</si>
  <si>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</si>
  <si>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</si>
  <si>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</si>
  <si>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</si>
  <si>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</si>
  <si>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</si>
  <si>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</si>
  <si>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</si>
  <si>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</si>
  <si>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</si>
  <si>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</si>
  <si>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</si>
  <si>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</si>
  <si>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</si>
  <si>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</si>
  <si>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</si>
  <si>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</si>
  <si>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</si>
  <si>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</si>
  <si>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</si>
  <si>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</si>
  <si>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</si>
  <si>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</si>
  <si>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</si>
  <si>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</si>
  <si>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</si>
  <si>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</si>
  <si>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</si>
  <si>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</si>
  <si>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</si>
  <si>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</si>
  <si>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</si>
  <si>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</si>
  <si>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</si>
  <si>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</si>
  <si>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</si>
  <si>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</si>
  <si>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</si>
  <si>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</si>
  <si>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</si>
  <si>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</si>
  <si>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</si>
  <si>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</si>
  <si>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</si>
  <si>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</si>
  <si>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</si>
  <si>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</si>
  <si>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</si>
  <si>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</si>
  <si>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</si>
  <si>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</si>
  <si>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</si>
  <si>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</si>
  <si>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</si>
  <si>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</si>
  <si>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</si>
  <si>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</si>
  <si>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</si>
  <si>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</si>
  <si>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</si>
  <si>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</si>
  <si>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</si>
  <si>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</si>
  <si>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</si>
  <si>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</si>
  <si>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</si>
  <si>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</si>
  <si>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</si>
  <si>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</si>
  <si>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</si>
  <si>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</si>
  <si>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</si>
  <si>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</si>
  <si>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</si>
  <si>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</si>
  <si>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</si>
  <si>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</si>
  <si>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</si>
  <si>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</si>
  <si>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</si>
  <si>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</si>
  <si>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</si>
  <si>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</si>
  <si>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</si>
  <si>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</si>
  <si>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</si>
  <si>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</si>
  <si>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</si>
  <si>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</si>
  <si>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</si>
  <si>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</si>
  <si>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</si>
  <si>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</si>
  <si>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</si>
  <si>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</si>
  <si>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</si>
  <si>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</si>
  <si>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</si>
  <si>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</si>
  <si>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</si>
  <si>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</si>
  <si>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</si>
  <si>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</si>
  <si>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</si>
  <si>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</si>
  <si>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</si>
  <si>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</si>
  <si>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</si>
  <si>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</si>
  <si>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</si>
  <si>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</si>
  <si>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</si>
  <si>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</si>
  <si>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</si>
  <si>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</si>
  <si>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</si>
  <si>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</si>
  <si>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</si>
  <si>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</si>
  <si>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</si>
  <si>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</si>
  <si>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</si>
  <si>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</si>
  <si>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</si>
  <si>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</si>
  <si>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</si>
  <si>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</si>
  <si>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</si>
  <si>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</si>
  <si>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</si>
  <si>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</si>
  <si>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</si>
  <si>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</si>
  <si>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</si>
  <si>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</si>
  <si>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</si>
  <si>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</si>
  <si>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</si>
  <si>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</si>
  <si>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</si>
  <si>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</si>
  <si>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</si>
  <si>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</si>
  <si>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</si>
  <si>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</si>
  <si>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</si>
  <si>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</si>
  <si>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</si>
  <si>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</si>
  <si>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</si>
  <si>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</si>
  <si>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</si>
  <si>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</si>
  <si>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</si>
  <si>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</si>
  <si>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</si>
  <si>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</si>
  <si>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</si>
  <si>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</si>
  <si>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</si>
  <si>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</si>
  <si>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</si>
  <si>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</si>
  <si>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</si>
  <si>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</si>
  <si>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</si>
  <si>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</si>
  <si>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</si>
  <si>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</si>
  <si>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</si>
  <si>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</si>
  <si>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</si>
  <si>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</si>
  <si>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</si>
  <si>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</si>
  <si>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</si>
  <si>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</si>
  <si>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</si>
  <si>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</si>
  <si>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</si>
  <si>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</si>
  <si>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</si>
  <si>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</si>
  <si>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</si>
  <si>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</si>
  <si>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</si>
  <si>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</si>
  <si>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</si>
  <si>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</si>
  <si>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</si>
  <si>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</si>
  <si>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</si>
  <si>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</si>
  <si>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</si>
  <si>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</si>
  <si>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</si>
  <si>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</si>
  <si>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</si>
  <si>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</si>
  <si>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</si>
  <si>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</si>
  <si>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</si>
  <si>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</si>
  <si>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</si>
  <si>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</si>
  <si>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</si>
  <si>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</si>
  <si>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</si>
  <si>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</si>
  <si>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</si>
  <si>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</si>
  <si>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</si>
  <si>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</si>
  <si>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</si>
  <si>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</si>
  <si>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</si>
  <si>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</si>
  <si>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</si>
  <si>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</si>
  <si>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</si>
  <si>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</si>
  <si>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</si>
  <si>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</si>
  <si>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</si>
  <si>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</si>
  <si>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</si>
  <si>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</si>
  <si>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</si>
  <si>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</si>
  <si>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</si>
  <si>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</si>
  <si>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</si>
  <si>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</si>
  <si>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</si>
  <si>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</si>
  <si>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</si>
  <si>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</si>
  <si>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</si>
  <si>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</si>
  <si>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</si>
  <si>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</si>
  <si>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</si>
  <si>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</si>
  <si>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</si>
  <si>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</si>
  <si>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</si>
  <si>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</si>
  <si>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</si>
  <si>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</si>
  <si>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</si>
  <si>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</si>
  <si>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</si>
  <si>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</si>
  <si>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</si>
  <si>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</si>
  <si>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</si>
  <si>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</si>
  <si>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</si>
  <si>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</si>
  <si>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</si>
  <si>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</si>
  <si>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</si>
  <si>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</si>
  <si>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</si>
  <si>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</si>
  <si>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</si>
  <si>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</si>
  <si>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</si>
  <si>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</si>
  <si>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</si>
  <si>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</si>
  <si>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</si>
  <si>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</si>
  <si>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</si>
  <si>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</si>
  <si>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</si>
  <si>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</si>
  <si>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</si>
  <si>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</si>
  <si>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</si>
  <si>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</si>
  <si>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</si>
  <si>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</si>
  <si>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</si>
  <si>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</si>
  <si>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</si>
  <si>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</si>
  <si>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</si>
  <si>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</si>
  <si>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</si>
  <si>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</si>
  <si>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</si>
  <si>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</si>
  <si>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</si>
  <si>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</si>
  <si>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</si>
  <si>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</si>
  <si>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</si>
  <si>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</si>
  <si>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</si>
  <si>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</si>
  <si>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</si>
  <si>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</si>
  <si>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</si>
  <si>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</si>
  <si>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</si>
  <si>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</si>
  <si>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</si>
  <si>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</si>
  <si>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</si>
  <si>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</si>
  <si>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</si>
  <si>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</si>
  <si>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</si>
  <si>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</si>
  <si>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</si>
  <si>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</si>
  <si>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</si>
  <si>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</si>
  <si>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</si>
  <si>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</si>
  <si>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</si>
  <si>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</si>
  <si>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</si>
  <si>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</si>
  <si>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</si>
  <si>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</si>
  <si>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</si>
  <si>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</si>
  <si>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</si>
  <si>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</si>
  <si>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</si>
  <si>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</si>
  <si>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</si>
  <si>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</si>
  <si>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</si>
  <si>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</si>
  <si>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</si>
  <si>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</si>
  <si>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</si>
  <si>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</si>
  <si>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</si>
  <si>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</si>
  <si>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</si>
  <si>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</si>
  <si>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</si>
  <si>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</si>
  <si>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</si>
  <si>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</si>
  <si>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</si>
  <si>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</si>
  <si>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</si>
  <si>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</si>
  <si>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</si>
  <si>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</si>
  <si>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</si>
  <si>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</si>
  <si>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</si>
  <si>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</si>
  <si>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</si>
  <si>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</si>
  <si>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</si>
  <si>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</si>
  <si>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</si>
  <si>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</si>
  <si>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</si>
  <si>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</si>
  <si>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</si>
  <si>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</si>
  <si>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</si>
  <si>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</si>
  <si>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</si>
  <si>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</si>
  <si>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</si>
  <si>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</si>
  <si>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</si>
  <si>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</si>
  <si>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</si>
  <si>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</si>
  <si>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</si>
  <si>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</si>
  <si>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</si>
  <si>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</si>
  <si>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</si>
  <si>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</si>
  <si>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</si>
  <si>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</si>
  <si>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</si>
  <si>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</si>
  <si>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</si>
  <si>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</si>
  <si>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</si>
  <si>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</si>
  <si>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</si>
  <si>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</si>
  <si>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</si>
  <si>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</si>
  <si>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</si>
  <si>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</si>
  <si>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</si>
  <si>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</si>
  <si>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</si>
  <si>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</si>
  <si>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</si>
  <si>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</si>
  <si>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</si>
  <si>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</si>
  <si>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</si>
  <si>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</si>
  <si>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</si>
  <si>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</si>
  <si>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</si>
  <si>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</si>
  <si>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</si>
  <si>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</si>
  <si>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</si>
  <si>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</si>
  <si>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</si>
  <si>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</si>
  <si>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</si>
  <si>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</si>
  <si>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</si>
  <si>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</si>
  <si>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</si>
  <si>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</si>
  <si>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</si>
  <si>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</si>
  <si>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</si>
  <si>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</si>
  <si>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</si>
  <si>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</si>
  <si>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</si>
  <si>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</si>
  <si>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</si>
  <si>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</si>
  <si>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</si>
  <si>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</si>
  <si>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</si>
  <si>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</si>
  <si>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</si>
  <si>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</si>
  <si>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</si>
  <si>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</si>
  <si>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</si>
  <si>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</si>
  <si>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</si>
  <si>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</si>
  <si>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</si>
  <si>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</si>
  <si>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</si>
  <si>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</si>
  <si>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</si>
  <si>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</si>
  <si>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</si>
  <si>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</si>
  <si>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</si>
  <si>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</si>
  <si>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</si>
  <si>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</si>
  <si>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</si>
  <si>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</si>
  <si>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</si>
  <si>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</si>
  <si>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</si>
  <si>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</si>
  <si>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</si>
  <si>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</si>
  <si>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</si>
  <si>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</si>
  <si>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</si>
  <si>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</si>
  <si>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</si>
  <si>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</si>
  <si>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</si>
  <si>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</si>
  <si>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</si>
  <si>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</si>
  <si>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</si>
  <si>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</si>
  <si>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</si>
  <si>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</si>
  <si>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</si>
  <si>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</si>
  <si>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</si>
  <si>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</si>
  <si>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</si>
  <si>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</si>
  <si>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</si>
  <si>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</si>
  <si>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</si>
  <si>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</si>
  <si>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</si>
  <si>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</si>
  <si>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</si>
  <si>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</si>
  <si>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</si>
  <si>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</si>
  <si>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</si>
  <si>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</si>
  <si>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</si>
  <si>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</si>
  <si>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</si>
  <si>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</si>
  <si>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</si>
  <si>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</si>
  <si>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</si>
  <si>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</si>
  <si>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</si>
  <si>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</si>
  <si>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</si>
  <si>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</si>
  <si>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</si>
  <si>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</si>
  <si>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</si>
  <si>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</si>
  <si>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</si>
  <si>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</si>
  <si>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</si>
  <si>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</si>
  <si>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</si>
  <si>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</si>
  <si>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</si>
  <si>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</si>
  <si>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</si>
  <si>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</si>
  <si>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</si>
  <si>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</si>
  <si>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</si>
  <si>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</si>
  <si>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</si>
  <si>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</si>
  <si>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</si>
  <si>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</si>
  <si>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</si>
  <si>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</si>
  <si>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</si>
  <si>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</si>
  <si>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</si>
  <si>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</si>
  <si>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</si>
  <si>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</si>
  <si>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</si>
  <si>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</si>
  <si>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</si>
  <si>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</si>
  <si>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</si>
  <si>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</si>
  <si>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</si>
  <si>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</si>
  <si>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</si>
  <si>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</si>
  <si>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</si>
  <si>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</si>
  <si>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</si>
  <si>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</si>
  <si>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</si>
  <si>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</si>
  <si>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</si>
  <si>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</si>
  <si>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</si>
  <si>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</si>
  <si>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</si>
  <si>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</si>
  <si>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</si>
  <si>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</si>
  <si>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</si>
  <si>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</si>
  <si>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</si>
  <si>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</si>
  <si>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</si>
  <si>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</si>
  <si>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</si>
  <si>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</si>
  <si>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</si>
  <si>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</si>
  <si>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</si>
  <si>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</si>
  <si>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</si>
  <si>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</si>
  <si>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</si>
  <si>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</si>
  <si>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</si>
  <si>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</si>
  <si>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</si>
  <si>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</si>
  <si>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</si>
  <si>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</si>
  <si>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</si>
  <si>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</si>
  <si>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</si>
  <si>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</si>
  <si>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</si>
  <si>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</si>
  <si>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</si>
  <si>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</si>
  <si>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</si>
  <si>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</si>
  <si>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</si>
  <si>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</si>
  <si>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</si>
  <si>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</si>
  <si>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</si>
  <si>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</si>
  <si>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</si>
  <si>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</si>
  <si>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</si>
  <si>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</si>
  <si>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</si>
  <si>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</si>
  <si>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</si>
  <si>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</si>
  <si>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</si>
  <si>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</si>
  <si>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</si>
  <si>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</si>
  <si>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</si>
  <si>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</si>
  <si>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</si>
  <si>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</si>
  <si>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</si>
  <si>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</si>
  <si>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</si>
  <si>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</si>
  <si>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</si>
  <si>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</si>
  <si>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</si>
  <si>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</si>
  <si>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</si>
  <si>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</si>
  <si>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</si>
  <si>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</si>
  <si>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</si>
  <si>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</si>
  <si>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</si>
  <si>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</si>
  <si>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</si>
  <si>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</si>
  <si>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</si>
  <si>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</si>
  <si>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</si>
  <si>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</si>
  <si>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</si>
  <si>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</si>
  <si>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</si>
  <si>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</si>
  <si>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</si>
  <si>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</si>
  <si>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</si>
  <si>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</si>
  <si>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</si>
  <si>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</si>
  <si>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</si>
  <si>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</si>
  <si>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</si>
  <si>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</si>
  <si>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</si>
  <si>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</si>
  <si>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</si>
  <si>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</si>
  <si>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</si>
  <si>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</si>
  <si>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</si>
  <si>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</si>
  <si>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</si>
  <si>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</si>
  <si>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</si>
  <si>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</si>
  <si>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</si>
  <si>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</si>
  <si>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</si>
  <si>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</si>
  <si>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</si>
  <si>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</si>
  <si>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</si>
  <si>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</si>
  <si>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</si>
  <si>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</si>
  <si>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</si>
  <si>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</si>
  <si>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</si>
  <si>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</si>
  <si>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</si>
  <si>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</si>
  <si>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</si>
  <si>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</si>
  <si>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</si>
  <si>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</si>
  <si>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</si>
  <si>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</si>
  <si>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</si>
  <si>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</si>
  <si>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</si>
  <si>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</si>
  <si>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</si>
  <si>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</si>
  <si>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</si>
  <si>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</si>
  <si>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</si>
  <si>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</si>
  <si>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</si>
  <si>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</si>
  <si>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</si>
  <si>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</si>
  <si>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</si>
  <si>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</si>
  <si>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</si>
  <si>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</si>
  <si>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</si>
  <si>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</si>
  <si>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</si>
  <si>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</si>
  <si>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</si>
  <si>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</si>
  <si>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</si>
  <si>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</si>
  <si>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</si>
  <si>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</si>
  <si>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</si>
  <si>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</si>
  <si>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</si>
  <si>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</si>
  <si>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</si>
  <si>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</si>
  <si>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</si>
  <si>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</si>
  <si>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</si>
  <si>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</si>
  <si>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</si>
  <si>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</si>
  <si>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</si>
  <si>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</si>
  <si>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</si>
  <si>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</si>
  <si>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</si>
  <si>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</si>
  <si>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</si>
  <si>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</si>
  <si>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</si>
  <si>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</si>
  <si>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</si>
  <si>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</si>
  <si>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</si>
  <si>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</si>
  <si>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</si>
  <si>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</si>
  <si>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</si>
  <si>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</si>
  <si>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</si>
  <si>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</si>
  <si>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</si>
  <si>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</si>
  <si>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</si>
  <si>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</si>
  <si>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</si>
  <si>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</si>
  <si>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</si>
  <si>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</si>
  <si>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</si>
  <si>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</si>
  <si>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</si>
  <si>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</si>
  <si>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</si>
  <si>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</si>
  <si>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</si>
  <si>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</si>
  <si>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</si>
  <si>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</si>
  <si>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</si>
  <si>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</si>
  <si>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</si>
  <si>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</si>
  <si>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</si>
  <si>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</si>
  <si>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</si>
  <si>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</si>
  <si>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</si>
  <si>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</si>
  <si>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</si>
  <si>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</si>
  <si>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</si>
  <si>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</si>
  <si>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</si>
  <si>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</si>
  <si>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</si>
  <si>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</si>
  <si>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</si>
  <si>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</si>
  <si>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</si>
  <si>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</si>
  <si>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</si>
  <si>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</si>
  <si>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</si>
  <si>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</si>
  <si>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</si>
  <si>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</si>
  <si>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</si>
  <si>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</si>
  <si>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</si>
  <si>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</si>
  <si>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</si>
  <si>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</si>
  <si>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</si>
  <si>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</si>
  <si>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</si>
  <si>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</si>
  <si>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</si>
  <si>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</si>
  <si>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</si>
  <si>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</si>
  <si>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</si>
  <si>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</si>
  <si>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</si>
  <si>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</si>
  <si>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</si>
  <si>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</si>
  <si>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</si>
  <si>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</si>
  <si>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</si>
  <si>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</si>
  <si>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</si>
  <si>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</si>
  <si>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</si>
  <si>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</si>
  <si>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</si>
  <si>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</si>
  <si>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</si>
  <si>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</si>
  <si>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</si>
  <si>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</si>
  <si>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</si>
  <si>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</si>
  <si>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</si>
  <si>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</si>
  <si>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</si>
  <si>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</si>
  <si>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</si>
  <si>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</si>
  <si>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</si>
  <si>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</si>
  <si>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</si>
  <si>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</si>
  <si>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</si>
  <si>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</si>
  <si>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</si>
  <si>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</si>
  <si>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</si>
  <si>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</si>
  <si>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</si>
  <si>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</si>
  <si>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</si>
  <si>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</si>
  <si>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</si>
  <si>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</si>
  <si>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</si>
  <si>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</si>
  <si>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</si>
  <si>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</si>
  <si>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</si>
  <si>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</si>
  <si>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</si>
  <si>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</si>
  <si>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</si>
  <si>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</si>
  <si>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</si>
  <si>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</si>
  <si>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</si>
  <si>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</si>
  <si>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</si>
  <si>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</si>
  <si>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</si>
  <si>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</si>
  <si>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</si>
  <si>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</si>
  <si>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</si>
  <si>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</si>
  <si>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</si>
  <si>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</si>
  <si>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</si>
  <si>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</si>
  <si>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</si>
  <si>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</si>
  <si>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</si>
  <si>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</si>
  <si>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</si>
  <si>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</si>
  <si>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</si>
  <si>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</si>
  <si>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</si>
  <si>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</si>
  <si>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</si>
  <si>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</si>
  <si>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</si>
  <si>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</si>
  <si>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</si>
  <si>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</si>
  <si>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</si>
  <si>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</si>
  <si>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</si>
  <si>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</si>
  <si>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</si>
  <si>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</si>
  <si>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</si>
  <si>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</si>
  <si>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</si>
  <si>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</si>
  <si>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</si>
  <si>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</si>
  <si>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</si>
  <si>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</si>
  <si>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</si>
  <si>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</si>
  <si>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</si>
  <si>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</si>
  <si>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</si>
  <si>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</si>
  <si>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</si>
  <si>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</si>
  <si>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</si>
  <si>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</si>
  <si>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</si>
  <si>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</si>
  <si>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</si>
  <si>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</si>
  <si>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</si>
  <si>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</si>
  <si>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</si>
  <si>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</si>
  <si>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</si>
  <si>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</si>
  <si>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</si>
  <si>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</si>
  <si>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</si>
  <si>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</si>
  <si>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</si>
  <si>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</si>
  <si>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</si>
  <si>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</si>
  <si>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</si>
  <si>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</si>
  <si>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</si>
  <si>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</si>
  <si>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</si>
  <si>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</si>
  <si>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</si>
  <si>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</si>
  <si>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</si>
  <si>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</si>
  <si>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</si>
  <si>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</si>
  <si>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</si>
  <si>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</si>
  <si>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</si>
  <si>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</si>
  <si>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</si>
  <si>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</si>
  <si>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</si>
  <si>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</si>
  <si>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</si>
  <si>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</si>
  <si>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</si>
  <si>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</si>
  <si>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</si>
  <si>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</si>
  <si>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</si>
  <si>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</si>
  <si>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</si>
  <si>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</si>
  <si>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</si>
  <si>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</si>
  <si>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</si>
  <si>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</si>
  <si>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</si>
  <si>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</si>
  <si>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</si>
  <si>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</si>
  <si>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</si>
  <si>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</si>
  <si>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</si>
  <si>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</si>
  <si>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</si>
  <si>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</si>
  <si>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</si>
  <si>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</si>
  <si>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</si>
  <si>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</si>
  <si>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</si>
  <si>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</si>
  <si>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</si>
  <si>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</si>
  <si>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</si>
  <si>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</si>
  <si>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</si>
  <si>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</si>
  <si>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</si>
  <si>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</si>
  <si>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</si>
  <si>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</si>
  <si>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</si>
  <si>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</si>
  <si>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</si>
  <si>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</si>
  <si>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</si>
  <si>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</si>
  <si>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</si>
  <si>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</si>
  <si>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</si>
  <si>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</si>
  <si>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</si>
  <si>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</si>
  <si>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</si>
  <si>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</si>
  <si>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</si>
  <si>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</si>
  <si>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</si>
  <si>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</si>
  <si>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</si>
  <si>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</si>
  <si>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</si>
  <si>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</si>
  <si>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</si>
  <si>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</si>
  <si>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</si>
  <si>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</si>
  <si>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</si>
  <si>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</si>
  <si>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</si>
  <si>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</si>
  <si>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</si>
  <si>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</si>
  <si>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</si>
  <si>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</si>
  <si>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</si>
  <si>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</si>
  <si>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</si>
  <si>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</si>
  <si>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</si>
  <si>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</si>
  <si>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</si>
  <si>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</si>
  <si>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</si>
  <si>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</si>
  <si>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</si>
  <si>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</si>
  <si>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</si>
  <si>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</si>
  <si>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</si>
  <si>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</si>
  <si>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</si>
  <si>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</si>
  <si>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</si>
  <si>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</si>
  <si>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</si>
  <si>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</si>
  <si>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</si>
  <si>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</si>
  <si>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</si>
  <si>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</si>
  <si>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</si>
  <si>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</si>
  <si>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</si>
  <si>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</si>
  <si>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</si>
  <si>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</si>
  <si>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</si>
  <si>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</si>
  <si>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</si>
  <si>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</si>
  <si>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</si>
  <si>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</si>
  <si>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</si>
  <si>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</si>
  <si>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</si>
  <si>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</si>
  <si>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</si>
  <si>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</si>
  <si>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</si>
  <si>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</si>
  <si>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</si>
  <si>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</si>
  <si>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</si>
  <si>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</si>
  <si>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</si>
  <si>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</si>
  <si>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</si>
  <si>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</si>
  <si>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</si>
  <si>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</si>
  <si>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</si>
  <si>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</si>
  <si>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</si>
  <si>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</si>
  <si>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</si>
  <si>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</si>
  <si>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</si>
  <si>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</si>
  <si>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</si>
  <si>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</si>
  <si>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</si>
  <si>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</si>
  <si>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</si>
  <si>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</si>
  <si>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</si>
  <si>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</si>
  <si>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</si>
  <si>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</si>
  <si>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</si>
  <si>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</si>
  <si>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</si>
  <si>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</si>
  <si>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</si>
  <si>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</si>
  <si>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</si>
  <si>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</si>
  <si>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</si>
  <si>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</si>
  <si>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</si>
  <si>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</si>
  <si>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</si>
  <si>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</si>
  <si>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</si>
  <si>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</si>
  <si>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</si>
  <si>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</si>
  <si>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</si>
  <si>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</si>
  <si>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</si>
  <si>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</si>
  <si>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</si>
  <si>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</si>
  <si>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</si>
  <si>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</si>
  <si>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</si>
  <si>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</si>
  <si>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</si>
  <si>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</si>
  <si>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</si>
  <si>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</si>
  <si>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</si>
  <si>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</si>
  <si>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</si>
  <si>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</si>
  <si>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</si>
  <si>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</si>
  <si>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</si>
  <si>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</si>
  <si>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</si>
  <si>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</si>
  <si>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</si>
  <si>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</si>
  <si>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</si>
  <si>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</si>
  <si>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</si>
  <si>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</si>
  <si>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</si>
  <si>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</si>
  <si>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</si>
  <si>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</si>
  <si>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</si>
  <si>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</si>
  <si>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</si>
  <si>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</si>
  <si>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</si>
  <si>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</si>
  <si>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</si>
  <si>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</si>
  <si>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</si>
  <si>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</si>
  <si>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</si>
  <si>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</si>
  <si>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</si>
  <si>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</si>
  <si>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</si>
  <si>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</si>
  <si>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</si>
  <si>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</si>
  <si>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</si>
  <si>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</si>
  <si>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</si>
  <si>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</si>
  <si>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</si>
  <si>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</si>
  <si>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</si>
  <si>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</si>
  <si>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</si>
  <si>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</si>
  <si>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</si>
  <si>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</si>
  <si>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</si>
  <si>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</si>
  <si>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</si>
  <si>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</si>
  <si>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</si>
  <si>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</si>
  <si>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</si>
  <si>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</si>
  <si>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</si>
  <si>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</si>
  <si>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</si>
  <si>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</si>
  <si>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</si>
  <si>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</si>
  <si>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</si>
  <si>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</si>
  <si>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</si>
  <si>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</si>
  <si>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</si>
  <si>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</si>
  <si>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</si>
  <si>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</si>
  <si>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</si>
  <si>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</si>
  <si>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</si>
  <si>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</si>
  <si>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</si>
  <si>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</si>
  <si>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</si>
  <si>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</si>
  <si>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</si>
  <si>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</si>
  <si>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</si>
  <si>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</si>
  <si>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</si>
  <si>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</si>
  <si>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</si>
  <si>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</si>
  <si>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</si>
  <si>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</si>
  <si>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</si>
  <si>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</si>
  <si>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</si>
  <si>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</si>
  <si>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</si>
  <si>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</si>
  <si>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</si>
  <si>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</si>
  <si>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</si>
  <si>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</si>
  <si>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</si>
  <si>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</si>
  <si>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</si>
  <si>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</si>
  <si>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</si>
  <si>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</si>
  <si>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</si>
  <si>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</si>
  <si>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</si>
  <si>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</si>
  <si>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</si>
  <si>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</si>
  <si>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</si>
  <si>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</si>
  <si>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</si>
  <si>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</si>
  <si>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</si>
  <si>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</si>
  <si>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</si>
  <si>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</si>
  <si>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</si>
  <si>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</si>
  <si>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</si>
  <si>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</si>
  <si>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</si>
  <si>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</si>
  <si>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</si>
  <si>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</si>
  <si>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</si>
  <si>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</si>
  <si>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</si>
  <si>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</si>
  <si>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</si>
  <si>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</si>
  <si>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</si>
  <si>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</si>
  <si>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</si>
  <si>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</si>
  <si>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</si>
  <si>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</si>
  <si>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</si>
  <si>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</si>
  <si>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</si>
  <si>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</si>
  <si>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</si>
  <si>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</si>
  <si>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</si>
  <si>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</si>
  <si>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</si>
  <si>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</si>
  <si>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</si>
  <si>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</si>
  <si>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</si>
  <si>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</si>
  <si>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</si>
  <si>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</si>
  <si>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</si>
  <si>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</si>
  <si>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</si>
  <si>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</si>
  <si>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</si>
  <si>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</si>
  <si>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</si>
  <si>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</si>
  <si>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</si>
  <si>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</si>
  <si>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</si>
  <si>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</si>
  <si>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</si>
  <si>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</si>
  <si>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</si>
  <si>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</si>
  <si>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</si>
  <si>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</si>
  <si>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</si>
  <si>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</si>
  <si>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</si>
  <si>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</si>
  <si>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</si>
  <si>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</si>
  <si>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</si>
  <si>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</si>
  <si>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</si>
  <si>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</si>
  <si>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</si>
  <si>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</si>
  <si>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</si>
  <si>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</si>
  <si>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</si>
  <si>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</si>
  <si>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</si>
  <si>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</si>
  <si>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</si>
  <si>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</si>
  <si>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</si>
  <si>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</si>
  <si>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</si>
  <si>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</si>
  <si>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</si>
  <si>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</si>
  <si>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</si>
  <si>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</si>
  <si>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</si>
  <si>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</si>
  <si>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</si>
  <si>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</si>
  <si>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</si>
  <si>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</si>
  <si>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</si>
  <si>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</si>
  <si>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</si>
  <si>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</si>
  <si>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</si>
  <si>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</si>
  <si>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</si>
  <si>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</si>
  <si>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</si>
  <si>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</si>
  <si>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</si>
  <si>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</si>
  <si>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</si>
  <si>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</si>
  <si>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</si>
  <si>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</si>
  <si>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</si>
  <si>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</si>
  <si>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</si>
  <si>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</si>
  <si>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</si>
  <si>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</si>
  <si>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</si>
  <si>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</si>
  <si>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</si>
  <si>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</si>
  <si>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</si>
  <si>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</si>
  <si>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</si>
  <si>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</si>
  <si>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</si>
  <si>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</si>
  <si>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</si>
  <si>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</si>
  <si>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</si>
  <si>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</si>
  <si>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</si>
  <si>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</si>
  <si>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</si>
  <si>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</si>
  <si>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</si>
  <si>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</si>
  <si>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</si>
  <si>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</si>
  <si>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</si>
  <si>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</si>
  <si>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</si>
  <si>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</si>
  <si>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</si>
  <si>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</si>
  <si>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</si>
  <si>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</si>
  <si>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</si>
  <si>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</si>
  <si>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</si>
  <si>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</si>
  <si>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</si>
  <si>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</si>
  <si>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</si>
  <si>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</si>
  <si>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</si>
  <si>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</si>
  <si>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</si>
  <si>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</si>
  <si>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</si>
  <si>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</si>
  <si>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</si>
  <si>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</si>
  <si>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</si>
  <si>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</si>
  <si>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</si>
  <si>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</si>
  <si>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</si>
  <si>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</si>
  <si>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</si>
  <si>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</si>
  <si>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</si>
  <si>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</si>
  <si>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</si>
  <si>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</si>
  <si>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</si>
  <si>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</si>
  <si>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</si>
  <si>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</si>
  <si>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</si>
  <si>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</si>
  <si>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</si>
  <si>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</si>
  <si>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</si>
  <si>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</si>
  <si>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</si>
  <si>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</si>
  <si>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</si>
  <si>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</si>
  <si>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</si>
  <si>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</si>
  <si>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</si>
  <si>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</si>
  <si>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</si>
  <si>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</si>
  <si>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</si>
  <si>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</si>
  <si>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</si>
  <si>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</si>
  <si>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</si>
  <si>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</si>
  <si>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</si>
  <si>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</si>
  <si>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</si>
  <si>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</si>
  <si>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</si>
  <si>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</si>
  <si>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</si>
  <si>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</si>
  <si>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</si>
  <si>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</si>
  <si>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</si>
  <si>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</si>
  <si>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</si>
  <si>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</si>
  <si>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</si>
  <si>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</si>
  <si>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</si>
  <si>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</si>
  <si>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</si>
  <si>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</si>
  <si>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</si>
  <si>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</si>
  <si>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</si>
  <si>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</si>
  <si>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</si>
  <si>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</si>
  <si>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</si>
  <si>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</si>
  <si>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</si>
  <si>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</si>
  <si>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</si>
  <si>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</si>
  <si>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</si>
  <si>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</si>
  <si>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</si>
  <si>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</si>
  <si>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</si>
  <si>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</si>
  <si>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</si>
  <si>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</si>
  <si>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</si>
  <si>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</si>
  <si>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</si>
  <si>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</si>
  <si>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</si>
  <si>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</si>
  <si>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</si>
  <si>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</si>
  <si>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</si>
  <si>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</si>
  <si>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</si>
  <si>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</si>
  <si>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</si>
  <si>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</si>
  <si>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</si>
  <si>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</si>
  <si>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</si>
  <si>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</si>
  <si>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</si>
  <si>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</si>
  <si>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</si>
  <si>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</si>
  <si>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</si>
  <si>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</si>
  <si>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</si>
  <si>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</si>
  <si>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</si>
  <si>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</si>
  <si>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</si>
  <si>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</si>
  <si>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</si>
  <si>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</si>
  <si>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</si>
  <si>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</si>
  <si>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</si>
  <si>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</si>
  <si>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</si>
  <si>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</si>
  <si>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</si>
  <si>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</si>
  <si>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</si>
  <si>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</si>
  <si>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</si>
  <si>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</si>
  <si>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</si>
  <si>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</si>
  <si>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</si>
  <si>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</si>
  <si>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</si>
  <si>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</si>
  <si>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</si>
  <si>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</si>
  <si>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</si>
  <si>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</si>
  <si>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</si>
  <si>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</si>
  <si>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</si>
  <si>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</si>
  <si>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</si>
  <si>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</si>
  <si>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</si>
  <si>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</si>
  <si>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</si>
  <si>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</si>
  <si>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</si>
  <si>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</si>
  <si>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</si>
  <si>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</si>
  <si>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</si>
  <si>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</si>
  <si>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</si>
  <si>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</si>
  <si>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</si>
  <si>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</si>
  <si>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</si>
  <si>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</si>
  <si>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</si>
  <si>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</si>
  <si>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</si>
  <si>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</si>
  <si>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</si>
  <si>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</si>
  <si>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</si>
  <si>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</si>
  <si>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</si>
  <si>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</si>
  <si>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</si>
  <si>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</si>
  <si>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</si>
  <si>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</si>
  <si>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</si>
  <si>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</si>
  <si>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</si>
  <si>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</si>
  <si>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</si>
  <si>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</si>
  <si>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</si>
  <si>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</si>
  <si>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</si>
  <si>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</si>
  <si>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</si>
  <si>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</si>
  <si>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</si>
  <si>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</si>
  <si>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</si>
  <si>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</si>
  <si>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</si>
  <si>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</si>
  <si>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</si>
  <si>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</si>
  <si>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</si>
  <si>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</si>
  <si>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</si>
  <si>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</si>
  <si>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</si>
  <si>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</si>
  <si>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</si>
  <si>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</si>
  <si>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</si>
  <si>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</si>
  <si>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</si>
  <si>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</si>
  <si>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</si>
  <si>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</si>
  <si>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</si>
  <si>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</si>
  <si>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</si>
  <si>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</si>
  <si>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</si>
  <si>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</si>
  <si>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</si>
  <si>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</si>
  <si>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</si>
  <si>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</si>
  <si>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</si>
  <si>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</si>
  <si>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</si>
  <si>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</si>
  <si>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</si>
  <si>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</si>
  <si>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</si>
  <si>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</si>
  <si>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</si>
  <si>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</si>
  <si>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</si>
  <si>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</si>
  <si>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</si>
  <si>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</si>
  <si>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</si>
  <si>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</si>
  <si>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</si>
  <si>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</si>
  <si>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</si>
  <si>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</si>
  <si>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</si>
  <si>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</si>
  <si>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</si>
  <si>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</si>
  <si>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</si>
  <si>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</si>
  <si>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</si>
  <si>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</si>
  <si>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</si>
  <si>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</si>
  <si>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</si>
  <si>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</si>
  <si>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</si>
  <si>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</si>
  <si>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</si>
  <si>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</si>
  <si>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</si>
  <si>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</si>
  <si>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</si>
  <si>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</si>
  <si>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</si>
  <si>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</si>
  <si>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</si>
  <si>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</si>
  <si>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</si>
  <si>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</si>
  <si>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</si>
  <si>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</si>
  <si>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</si>
  <si>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</si>
  <si>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</si>
  <si>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</si>
  <si>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</si>
  <si>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</si>
  <si>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</si>
  <si>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</si>
  <si>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</si>
  <si>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</si>
  <si>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</si>
  <si>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</si>
  <si>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</si>
  <si>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</si>
  <si>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</si>
  <si>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</si>
  <si>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</si>
  <si>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</si>
  <si>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</si>
  <si>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</si>
  <si>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</si>
  <si>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</si>
  <si>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</si>
  <si>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</si>
  <si>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</si>
  <si>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</si>
  <si>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</si>
  <si>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</si>
  <si>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</si>
  <si>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</si>
  <si>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</si>
  <si>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</si>
  <si>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</si>
  <si>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</si>
  <si>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</si>
  <si>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</si>
  <si>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</si>
  <si>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</si>
  <si>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</si>
  <si>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</si>
  <si>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</si>
  <si>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</si>
  <si>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</si>
  <si>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</si>
  <si>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</si>
  <si>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</si>
  <si>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</si>
  <si>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</si>
  <si>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</si>
  <si>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</si>
  <si>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</si>
  <si>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</si>
  <si>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</si>
  <si>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</si>
  <si>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</si>
  <si>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</si>
  <si>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</si>
  <si>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</si>
  <si>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</si>
  <si>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</si>
  <si>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</si>
  <si>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</si>
  <si>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</si>
  <si>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</si>
  <si>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</si>
  <si>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</si>
  <si>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</si>
  <si>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</si>
  <si>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</si>
  <si>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</si>
  <si>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</si>
  <si>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</si>
  <si>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</si>
  <si>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</si>
  <si>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</si>
  <si>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</si>
  <si>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</si>
  <si>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</si>
  <si>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</si>
  <si>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</si>
  <si>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</si>
  <si>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</si>
  <si>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</si>
  <si>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</si>
  <si>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</si>
  <si>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</si>
  <si>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</si>
  <si>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</si>
  <si>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</si>
  <si>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</si>
  <si>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</si>
  <si>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</si>
  <si>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</si>
  <si>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</si>
  <si>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</si>
  <si>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</si>
  <si>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</si>
  <si>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</si>
  <si>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</si>
  <si>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</si>
  <si>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</si>
  <si>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</si>
  <si>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</si>
  <si>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</si>
  <si>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</si>
  <si>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</si>
  <si>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</si>
  <si>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</si>
  <si>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</si>
  <si>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</si>
  <si>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</si>
  <si>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</si>
  <si>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</si>
  <si>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</si>
  <si>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</si>
  <si>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</si>
  <si>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</si>
  <si>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</si>
  <si>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</si>
  <si>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</si>
  <si>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</si>
  <si>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</si>
  <si>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</si>
  <si>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</si>
  <si>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</si>
  <si>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</si>
  <si>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</si>
  <si>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</si>
  <si>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</si>
  <si>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</si>
  <si>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</si>
  <si>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</si>
  <si>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</si>
  <si>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</si>
  <si>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</si>
  <si>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</si>
  <si>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</si>
  <si>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</si>
  <si>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</si>
  <si>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</si>
  <si>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</si>
  <si>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</si>
  <si>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</si>
  <si>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</si>
  <si>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</si>
  <si>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</si>
  <si>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</si>
  <si>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</si>
  <si>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</si>
  <si>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</si>
  <si>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</si>
  <si>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</si>
  <si>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</si>
  <si>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</si>
  <si>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</si>
  <si>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</si>
  <si>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</si>
  <si>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</si>
  <si>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</si>
  <si>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</si>
  <si>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</si>
  <si>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</si>
  <si>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</si>
  <si>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</si>
  <si>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</si>
  <si>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</si>
  <si>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</si>
  <si>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</si>
  <si>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</si>
  <si>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</si>
  <si>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</si>
  <si>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</si>
  <si>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</si>
  <si>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</si>
  <si>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</si>
  <si>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</si>
  <si>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</si>
  <si>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</si>
  <si>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</si>
  <si>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</si>
  <si>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</si>
  <si>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</si>
  <si>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</si>
  <si>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</si>
  <si>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</si>
  <si>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</si>
  <si>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</si>
  <si>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</si>
  <si>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</si>
  <si>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</si>
  <si>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</si>
  <si>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</si>
  <si>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</si>
  <si>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</si>
  <si>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</si>
  <si>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</si>
  <si>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</si>
  <si>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</si>
  <si>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</si>
  <si>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</si>
  <si>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</si>
  <si>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</si>
  <si>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</si>
  <si>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</si>
  <si>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</si>
  <si>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</si>
  <si>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</si>
  <si>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</si>
  <si>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</si>
  <si>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</si>
  <si>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</si>
  <si>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</si>
  <si>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</si>
  <si>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</si>
  <si>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</si>
  <si>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</si>
  <si>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</si>
  <si>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</si>
  <si>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</si>
  <si>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</si>
  <si>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</si>
  <si>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</si>
  <si>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</si>
  <si>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</si>
  <si>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</si>
  <si>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</si>
  <si>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</si>
  <si>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</si>
  <si>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</si>
  <si>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</si>
  <si>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</si>
  <si>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</si>
  <si>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</si>
  <si>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</si>
  <si>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</si>
  <si>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</si>
  <si>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</si>
  <si>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</si>
  <si>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</si>
  <si>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</si>
  <si>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</si>
  <si>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</si>
  <si>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</si>
  <si>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</si>
  <si>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</si>
  <si>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</si>
  <si>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</si>
  <si>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</si>
  <si>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</si>
  <si>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</si>
  <si>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</si>
  <si>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</si>
  <si>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</si>
  <si>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</si>
  <si>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</si>
  <si>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</si>
  <si>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</si>
  <si>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</si>
  <si>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</si>
  <si>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</si>
  <si>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</si>
  <si>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</si>
  <si>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</si>
  <si>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</si>
  <si>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</si>
  <si>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</si>
  <si>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</si>
  <si>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</si>
  <si>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</si>
  <si>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</si>
  <si>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</si>
  <si>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</si>
  <si>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</si>
  <si>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</si>
  <si>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</si>
  <si>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</si>
  <si>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</si>
  <si>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</si>
  <si>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</si>
  <si>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</si>
  <si>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</si>
  <si>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</si>
  <si>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</si>
  <si>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</si>
  <si>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</si>
  <si>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</si>
  <si>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</si>
  <si>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</si>
  <si>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</si>
  <si>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</si>
  <si>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</si>
  <si>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</si>
  <si>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</si>
  <si>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</si>
  <si>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</si>
  <si>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</si>
  <si>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</si>
  <si>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</si>
  <si>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</si>
  <si>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</si>
  <si>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</si>
  <si>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</si>
  <si>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</si>
  <si>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</si>
  <si>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</si>
  <si>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</si>
  <si>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</si>
  <si>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</si>
  <si>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</si>
  <si>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</si>
  <si>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</si>
  <si>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</si>
  <si>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</si>
  <si>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</si>
  <si>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</si>
  <si>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</si>
  <si>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</si>
  <si>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</si>
  <si>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</si>
  <si>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</si>
  <si>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</si>
  <si>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</si>
  <si>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</si>
  <si>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</si>
  <si>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</si>
  <si>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</si>
  <si>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</si>
  <si>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</si>
  <si>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</si>
  <si>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</si>
  <si>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</si>
  <si>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</si>
  <si>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</si>
  <si>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</si>
  <si>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</si>
  <si>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</si>
  <si>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</si>
  <si>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</si>
  <si>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</si>
  <si>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</si>
  <si>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</si>
  <si>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</si>
  <si>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</si>
  <si>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</si>
  <si>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</si>
  <si>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</si>
  <si>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</si>
  <si>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</si>
  <si>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</si>
  <si>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</si>
  <si>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</si>
  <si>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</si>
  <si>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</si>
  <si>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</si>
  <si>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</si>
  <si>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</si>
  <si>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</si>
  <si>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</si>
  <si>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</si>
  <si>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</si>
  <si>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</si>
  <si>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</si>
  <si>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</si>
  <si>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</si>
  <si>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</si>
  <si>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</si>
  <si>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</si>
  <si>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</si>
  <si>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</si>
  <si>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</si>
  <si>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</si>
  <si>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</si>
  <si>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</si>
  <si>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</si>
  <si>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</si>
  <si>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</si>
  <si>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</si>
  <si>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</si>
  <si>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</si>
  <si>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</si>
  <si>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</si>
  <si>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</si>
  <si>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</si>
  <si>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</si>
  <si>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</si>
  <si>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</si>
  <si>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</si>
  <si>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</si>
  <si>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</si>
  <si>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</si>
  <si>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</si>
  <si>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</si>
  <si>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</si>
  <si>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</si>
  <si>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</si>
  <si>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</si>
  <si>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</si>
  <si>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</si>
  <si>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</si>
  <si>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</si>
  <si>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</si>
  <si>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</si>
  <si>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</si>
  <si>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</si>
  <si>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</si>
  <si>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</si>
  <si>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</si>
  <si>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</si>
  <si>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</si>
  <si>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</si>
  <si>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</si>
  <si>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</si>
  <si>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</si>
  <si>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</si>
  <si>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</si>
  <si>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</si>
  <si>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</si>
  <si>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</si>
  <si>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</si>
  <si>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</si>
  <si>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</si>
  <si>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</si>
  <si>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</si>
  <si>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</si>
  <si>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</si>
  <si>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</si>
  <si>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</si>
  <si>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</si>
  <si>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</si>
  <si>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</si>
  <si>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</si>
  <si>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</si>
  <si>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</si>
  <si>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</si>
  <si>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</si>
  <si>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</si>
  <si>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</si>
  <si>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</si>
  <si>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</si>
  <si>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</si>
  <si>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</si>
  <si>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</si>
  <si>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</si>
  <si>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</si>
  <si>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</si>
  <si>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</si>
  <si>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</si>
  <si>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</si>
  <si>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</si>
  <si>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</si>
  <si>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</si>
  <si>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</si>
  <si>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</si>
  <si>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</si>
  <si>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</si>
  <si>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</si>
  <si>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</si>
  <si>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</si>
  <si>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</si>
  <si>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</si>
  <si>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</si>
  <si>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</si>
  <si>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</si>
  <si>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</si>
  <si>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</si>
  <si>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</si>
  <si>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</si>
  <si>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</si>
  <si>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</si>
  <si>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</si>
  <si>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</si>
  <si>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</si>
  <si>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</si>
  <si>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</si>
  <si>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</si>
  <si>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</si>
  <si>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</si>
  <si>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</si>
  <si>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</si>
  <si>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</si>
  <si>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</si>
  <si>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</si>
  <si>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</si>
  <si>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</si>
  <si>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</si>
  <si>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</si>
  <si>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</si>
  <si>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</si>
  <si>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</si>
  <si>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</si>
  <si>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</si>
  <si>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</si>
  <si>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</si>
  <si>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</si>
  <si>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</si>
  <si>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</si>
  <si>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</si>
  <si>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</si>
  <si>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</si>
  <si>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</si>
  <si>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</si>
  <si>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</si>
  <si>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</si>
  <si>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</si>
  <si>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</si>
  <si>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</si>
  <si>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</si>
  <si>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</si>
  <si>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</si>
  <si>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</si>
  <si>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</si>
  <si>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</si>
  <si>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</si>
  <si>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</si>
  <si>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</si>
  <si>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</si>
  <si>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</si>
  <si>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</si>
  <si>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</si>
  <si>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</si>
  <si>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</si>
  <si>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</si>
  <si>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</si>
  <si>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</si>
  <si>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</si>
  <si>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</si>
  <si>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</si>
  <si>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</si>
  <si>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</si>
  <si>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</si>
  <si>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</si>
  <si>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</si>
  <si>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</si>
  <si>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</si>
  <si>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</si>
  <si>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</si>
  <si>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</si>
  <si>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</si>
  <si>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</si>
  <si>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</si>
  <si>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</si>
  <si>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</si>
  <si>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</si>
  <si>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</si>
  <si>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</si>
  <si>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</si>
  <si>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</si>
  <si>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</si>
  <si>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</si>
  <si>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</si>
  <si>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</si>
  <si>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</si>
  <si>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</si>
  <si>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</si>
  <si>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</si>
  <si>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</si>
  <si>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</si>
  <si>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</si>
  <si>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</si>
  <si>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</si>
  <si>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</si>
  <si>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</si>
  <si>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</si>
  <si>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</si>
  <si>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</si>
  <si>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</si>
  <si>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</si>
  <si>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</si>
  <si>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</si>
  <si>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</si>
  <si>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</si>
  <si>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</si>
  <si>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</si>
  <si>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</si>
  <si>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</si>
  <si>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</si>
  <si>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</si>
  <si>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</si>
  <si>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</si>
  <si>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</si>
  <si>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</si>
  <si>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</si>
  <si>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</si>
  <si>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</si>
  <si>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</si>
  <si>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</si>
  <si>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</si>
  <si>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</si>
  <si>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</si>
  <si>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</si>
  <si>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</si>
  <si>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</si>
  <si>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</si>
  <si>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</si>
  <si>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</si>
  <si>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</si>
  <si>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</si>
  <si>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</si>
  <si>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</si>
  <si>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</si>
  <si>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</si>
  <si>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</si>
  <si>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</si>
  <si>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</si>
  <si>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</si>
  <si>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</si>
  <si>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</si>
  <si>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</si>
  <si>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</si>
  <si>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</si>
  <si>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</si>
  <si>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</si>
  <si>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</si>
  <si>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</si>
  <si>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</si>
  <si>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</si>
  <si>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</si>
  <si>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</si>
  <si>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</si>
  <si>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</si>
  <si>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</si>
  <si>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</si>
  <si>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</si>
  <si>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</si>
  <si>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</si>
  <si>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</si>
  <si>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</si>
  <si>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</si>
  <si>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</si>
  <si>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</si>
  <si>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</si>
  <si>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</si>
  <si>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</si>
  <si>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</si>
  <si>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</si>
  <si>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</si>
  <si>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</si>
  <si>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</si>
  <si>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</si>
  <si>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</si>
  <si>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</si>
  <si>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</si>
  <si>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</si>
  <si>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</si>
  <si>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</si>
  <si>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</si>
  <si>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</si>
  <si>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</si>
  <si>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</si>
  <si>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</si>
  <si>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</si>
  <si>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</si>
  <si>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</si>
  <si>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</si>
  <si>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</si>
  <si>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</si>
  <si>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</si>
  <si>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</si>
  <si>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</si>
  <si>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</si>
  <si>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</si>
  <si>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</si>
  <si>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</si>
  <si>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</si>
  <si>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</si>
  <si>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</si>
  <si>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</si>
  <si>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</si>
  <si>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</si>
  <si>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</si>
  <si>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</si>
  <si>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</si>
  <si>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</si>
  <si>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</si>
  <si>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</si>
  <si>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</si>
  <si>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</si>
  <si>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</si>
  <si>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</si>
  <si>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</si>
  <si>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</si>
  <si>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</si>
  <si>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</si>
  <si>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</si>
  <si>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</si>
  <si>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</si>
  <si>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</si>
  <si>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</si>
  <si>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</si>
  <si>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</si>
  <si>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</si>
  <si>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</si>
  <si>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</si>
  <si>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</si>
  <si>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</si>
  <si>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</si>
  <si>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</si>
  <si>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</si>
  <si>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</si>
  <si>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</si>
  <si>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</si>
  <si>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</si>
  <si>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</si>
  <si>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</si>
  <si>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</si>
  <si>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</si>
  <si>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</si>
  <si>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</si>
  <si>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</si>
  <si>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</si>
  <si>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</si>
  <si>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</si>
  <si>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</si>
  <si>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</si>
  <si>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</si>
  <si>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</si>
  <si>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</si>
  <si>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</si>
  <si>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</si>
  <si>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</si>
  <si>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</si>
  <si>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</si>
  <si>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</si>
  <si>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</si>
  <si>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</si>
  <si>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</si>
  <si>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</si>
  <si>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</si>
  <si>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</si>
  <si>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</si>
  <si>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</si>
  <si>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</si>
  <si>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</si>
  <si>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</si>
  <si>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</si>
  <si>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</si>
  <si>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</si>
  <si>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</si>
  <si>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</si>
  <si>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</si>
  <si>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</si>
  <si>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</si>
  <si>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</si>
  <si>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</si>
  <si>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</si>
  <si>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</si>
  <si>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</si>
  <si>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</si>
  <si>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</si>
  <si>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</si>
  <si>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</si>
  <si>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</si>
  <si>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</si>
  <si>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</si>
  <si>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</si>
  <si>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</si>
  <si>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</si>
  <si>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</si>
  <si>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</si>
  <si>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</si>
  <si>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</si>
  <si>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</si>
  <si>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</si>
  <si>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</si>
  <si>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</si>
  <si>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</si>
  <si>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</si>
  <si>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</si>
  <si>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</si>
  <si>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</si>
  <si>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</si>
  <si>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</si>
  <si>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</si>
  <si>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</si>
  <si>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</si>
  <si>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</si>
  <si>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</si>
  <si>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</si>
  <si>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</si>
  <si>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</si>
  <si>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</si>
  <si>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</si>
  <si>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</si>
  <si>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</si>
  <si>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</si>
  <si>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</si>
  <si>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</si>
  <si>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</si>
  <si>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</si>
  <si>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</si>
  <si>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</si>
  <si>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</si>
  <si>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</si>
  <si>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</si>
  <si>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</si>
  <si>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</si>
  <si>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</si>
  <si>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</si>
  <si>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</si>
  <si>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</si>
  <si>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</si>
  <si>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</si>
  <si>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</si>
  <si>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</si>
  <si>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</si>
  <si>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</si>
  <si>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</si>
  <si>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</si>
  <si>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</si>
  <si>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</si>
  <si>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</si>
  <si>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</si>
  <si>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</si>
  <si>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</si>
  <si>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</si>
  <si>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</si>
  <si>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</si>
  <si>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</si>
  <si>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</si>
  <si>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</si>
  <si>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</si>
  <si>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</si>
  <si>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</si>
  <si>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</si>
  <si>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</si>
  <si>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</si>
  <si>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</si>
  <si>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</si>
  <si>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</si>
  <si>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</si>
  <si>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</si>
  <si>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</si>
  <si>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</si>
  <si>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</si>
  <si>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</si>
  <si>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</si>
  <si>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</si>
  <si>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</si>
  <si>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</si>
  <si>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</si>
  <si>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</si>
  <si>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</si>
  <si>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</si>
  <si>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</si>
  <si>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</si>
  <si>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</si>
  <si>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</si>
  <si>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</si>
  <si>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</si>
  <si>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</si>
  <si>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</si>
  <si>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</si>
  <si>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</si>
  <si>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</si>
  <si>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</si>
  <si>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</si>
  <si>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</si>
  <si>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</si>
  <si>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</si>
  <si>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</si>
  <si>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</si>
  <si>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</si>
  <si>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</si>
  <si>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</si>
  <si>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</si>
  <si>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</si>
  <si>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</si>
  <si>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</si>
  <si>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</si>
  <si>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</si>
  <si>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</si>
  <si>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</si>
  <si>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</si>
  <si>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</si>
  <si>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</si>
  <si>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</si>
  <si>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</si>
  <si>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</si>
  <si>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</si>
  <si>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</si>
  <si>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</si>
  <si>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</si>
  <si>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</si>
  <si>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</si>
  <si>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</si>
  <si>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</si>
  <si>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</si>
  <si>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</si>
  <si>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</si>
  <si>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</si>
  <si>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</si>
  <si>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</si>
  <si>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</si>
  <si>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</si>
  <si>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</si>
  <si>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</si>
  <si>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</si>
  <si>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</si>
  <si>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</si>
  <si>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</si>
  <si>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</si>
  <si>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</si>
  <si>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</si>
  <si>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</si>
  <si>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</si>
  <si>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</si>
  <si>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</si>
  <si>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</si>
  <si>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</si>
  <si>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</si>
  <si>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</si>
  <si>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</si>
  <si>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</si>
  <si>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</si>
  <si>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</si>
  <si>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</si>
  <si>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</si>
  <si>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</si>
  <si>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</si>
  <si>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</si>
  <si>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</si>
  <si>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</si>
  <si>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</si>
  <si>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</si>
  <si>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</si>
  <si>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</si>
  <si>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</si>
  <si>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</si>
  <si>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</si>
  <si>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</si>
  <si>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</si>
  <si>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</si>
  <si>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</si>
  <si>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</si>
  <si>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</si>
  <si>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</si>
  <si>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</si>
  <si>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</si>
  <si>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</si>
  <si>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</si>
  <si>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</si>
  <si>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</si>
  <si>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</si>
  <si>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</si>
  <si>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</si>
  <si>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</si>
  <si>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</si>
  <si>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</si>
  <si>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</si>
  <si>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</si>
  <si>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</si>
  <si>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</si>
  <si>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</si>
  <si>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</si>
  <si>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</si>
  <si>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</si>
  <si>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</si>
  <si>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</si>
  <si>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</si>
  <si>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</si>
  <si>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</si>
  <si>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</si>
  <si>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</si>
  <si>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</si>
  <si>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</si>
  <si>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</si>
  <si>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</si>
  <si>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</si>
  <si>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</si>
  <si>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</si>
  <si>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</si>
  <si>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</si>
  <si>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</si>
  <si>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</si>
  <si>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</si>
  <si>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</si>
  <si>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</si>
  <si>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</si>
  <si>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</si>
  <si>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</si>
  <si>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</si>
  <si>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</si>
  <si>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</si>
  <si>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</si>
  <si>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</si>
  <si>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</si>
  <si>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</si>
  <si>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</si>
  <si>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</si>
  <si>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</si>
  <si>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</si>
  <si>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</si>
  <si>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</si>
  <si>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</si>
  <si>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</si>
  <si>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</si>
  <si>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</si>
  <si>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</si>
  <si>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</si>
  <si>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</si>
  <si>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</si>
  <si>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</si>
  <si>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</si>
  <si>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</si>
  <si>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</si>
  <si>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</si>
  <si>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</si>
  <si>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</si>
  <si>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</si>
  <si>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</si>
  <si>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</si>
  <si>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</si>
  <si>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</si>
  <si>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</si>
  <si>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</si>
  <si>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</si>
  <si>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</si>
  <si>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</si>
  <si>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</si>
  <si>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</si>
  <si>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</si>
  <si>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</si>
  <si>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</si>
  <si>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</si>
  <si>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</si>
  <si>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</si>
  <si>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</si>
  <si>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</si>
  <si>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</si>
  <si>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</si>
  <si>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</si>
  <si>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</si>
  <si>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</si>
  <si>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</si>
  <si>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</si>
  <si>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</si>
  <si>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</si>
  <si>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</si>
  <si>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</si>
  <si>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</si>
  <si>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</si>
  <si>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</si>
  <si>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</si>
  <si>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</si>
  <si>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</si>
  <si>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</si>
  <si>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</si>
  <si>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</si>
  <si>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</si>
  <si>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</si>
  <si>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</si>
  <si>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</si>
  <si>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</si>
  <si>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</si>
  <si>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</si>
  <si>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</si>
  <si>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</si>
  <si>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</si>
  <si>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</si>
  <si>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</si>
  <si>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</si>
  <si>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</si>
  <si>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</si>
  <si>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</si>
  <si>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</si>
  <si>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</si>
  <si>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</si>
  <si>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</si>
  <si>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</si>
  <si>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</si>
  <si>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</si>
  <si>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</si>
  <si>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</si>
  <si>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</si>
  <si>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</si>
  <si>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</si>
  <si>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</si>
  <si>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</si>
  <si>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</si>
  <si>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</si>
  <si>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</si>
  <si>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</si>
  <si>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</si>
  <si>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Rótulos de Linha</t>
  </si>
  <si>
    <t>Total geral</t>
  </si>
  <si>
    <t>Rótulos de Coluna</t>
  </si>
  <si>
    <t>Soma de Salary in USD</t>
  </si>
  <si>
    <t>Experiencie</t>
  </si>
  <si>
    <t>5 a 10</t>
  </si>
  <si>
    <t>até 5</t>
  </si>
  <si>
    <t>10 a 15</t>
  </si>
  <si>
    <t>15 a 20</t>
  </si>
  <si>
    <t>20  a 25</t>
  </si>
  <si>
    <t>25 a 30</t>
  </si>
  <si>
    <t>Country</t>
  </si>
  <si>
    <t>&gt; 30</t>
  </si>
  <si>
    <t xml:space="preserve"> 0 - 5</t>
  </si>
  <si>
    <t>%</t>
  </si>
  <si>
    <t>#</t>
  </si>
  <si>
    <t>Total</t>
  </si>
  <si>
    <t>Job</t>
  </si>
  <si>
    <t>US$</t>
  </si>
  <si>
    <t>Top 10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</si>
</sst>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\ mmmm\ yyyy\,\ h:mm\ AM/PM"/>
    <numFmt numFmtId="166" formatCode="_(* #,##0_);_(* \(#,##0\);_(* &quot;-&quot;??_);_(@_)"/>
    <numFmt numFmtId="174" formatCode="0.0000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1"/>
    <xf numFmtId="0" fontId="4" fillId="0" borderId="0" xfId="0" applyFont="1"/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5" xfId="0" applyFont="1" applyFill="1" applyBorder="1"/>
    <xf numFmtId="164" fontId="0" fillId="4" borderId="6" xfId="0" applyNumberFormat="1" applyFont="1" applyFill="1" applyBorder="1" applyAlignment="1">
      <alignment horizontal="left"/>
    </xf>
    <xf numFmtId="0" fontId="0" fillId="4" borderId="6" xfId="0" applyFont="1" applyFill="1" applyBorder="1" applyAlignment="1">
      <alignment horizontal="left" indent="1"/>
    </xf>
    <xf numFmtId="0" fontId="0" fillId="4" borderId="6" xfId="0" applyFont="1" applyFill="1" applyBorder="1"/>
    <xf numFmtId="0" fontId="0" fillId="4" borderId="7" xfId="0" applyFont="1" applyFill="1" applyBorder="1"/>
    <xf numFmtId="0" fontId="0" fillId="0" borderId="5" xfId="0" applyFont="1" applyBorder="1"/>
    <xf numFmtId="164" fontId="0" fillId="0" borderId="6" xfId="0" applyNumberFormat="1" applyFont="1" applyBorder="1" applyAlignment="1">
      <alignment horizontal="left"/>
    </xf>
    <xf numFmtId="0" fontId="0" fillId="0" borderId="6" xfId="0" applyFont="1" applyBorder="1" applyAlignment="1">
      <alignment horizontal="left" indent="1"/>
    </xf>
    <xf numFmtId="0" fontId="0" fillId="0" borderId="6" xfId="0" applyFont="1" applyBorder="1"/>
    <xf numFmtId="0" fontId="0" fillId="0" borderId="7" xfId="0" applyFont="1" applyBorder="1"/>
    <xf numFmtId="0" fontId="0" fillId="4" borderId="2" xfId="0" applyFont="1" applyFill="1" applyBorder="1"/>
    <xf numFmtId="164" fontId="0" fillId="4" borderId="3" xfId="0" applyNumberFormat="1" applyFont="1" applyFill="1" applyBorder="1" applyAlignment="1">
      <alignment horizontal="left"/>
    </xf>
    <xf numFmtId="0" fontId="0" fillId="4" borderId="3" xfId="0" applyFont="1" applyFill="1" applyBorder="1" applyAlignment="1">
      <alignment horizontal="left" indent="1"/>
    </xf>
    <xf numFmtId="0" fontId="0" fillId="4" borderId="3" xfId="0" applyFont="1" applyFill="1" applyBorder="1"/>
    <xf numFmtId="0" fontId="0" fillId="4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2" applyFont="1"/>
    <xf numFmtId="0" fontId="5" fillId="3" borderId="0" xfId="0" applyFont="1" applyFill="1" applyBorder="1"/>
    <xf numFmtId="0" fontId="0" fillId="0" borderId="0" xfId="0" applyAlignment="1">
      <alignment horizontal="center"/>
    </xf>
    <xf numFmtId="0" fontId="0" fillId="6" borderId="8" xfId="0" applyFill="1" applyBorder="1"/>
    <xf numFmtId="43" fontId="7" fillId="5" borderId="8" xfId="2" applyFont="1" applyFill="1" applyBorder="1" applyAlignment="1">
      <alignment horizontal="center"/>
    </xf>
    <xf numFmtId="43" fontId="7" fillId="5" borderId="8" xfId="2" quotePrefix="1" applyFont="1" applyFill="1" applyBorder="1" applyAlignment="1">
      <alignment horizontal="center"/>
    </xf>
    <xf numFmtId="166" fontId="0" fillId="0" borderId="0" xfId="2" applyNumberFormat="1" applyFont="1"/>
    <xf numFmtId="166" fontId="0" fillId="0" borderId="0" xfId="2" pivotButton="1" applyNumberFormat="1" applyFont="1"/>
    <xf numFmtId="166" fontId="0" fillId="6" borderId="8" xfId="2" applyNumberFormat="1" applyFont="1" applyFill="1" applyBorder="1"/>
    <xf numFmtId="166" fontId="0" fillId="6" borderId="0" xfId="2" applyNumberFormat="1" applyFont="1" applyFill="1" applyBorder="1"/>
    <xf numFmtId="9" fontId="0" fillId="8" borderId="8" xfId="3" applyFont="1" applyFill="1" applyBorder="1"/>
    <xf numFmtId="43" fontId="7" fillId="8" borderId="8" xfId="2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9" fontId="0" fillId="0" borderId="0" xfId="0" applyNumberFormat="1"/>
    <xf numFmtId="0" fontId="0" fillId="7" borderId="0" xfId="0" applyFill="1"/>
    <xf numFmtId="0" fontId="0" fillId="7" borderId="8" xfId="0" applyFill="1" applyBorder="1"/>
    <xf numFmtId="0" fontId="0" fillId="7" borderId="9" xfId="0" applyFill="1" applyBorder="1" applyAlignment="1">
      <alignment horizontal="center"/>
    </xf>
    <xf numFmtId="0" fontId="0" fillId="7" borderId="9" xfId="0" applyFill="1" applyBorder="1"/>
    <xf numFmtId="43" fontId="7" fillId="9" borderId="9" xfId="2" applyFont="1" applyFill="1" applyBorder="1" applyAlignment="1">
      <alignment horizontal="center"/>
    </xf>
    <xf numFmtId="9" fontId="7" fillId="9" borderId="9" xfId="3" applyFont="1" applyFill="1" applyBorder="1" applyAlignment="1">
      <alignment horizontal="center"/>
    </xf>
    <xf numFmtId="10" fontId="0" fillId="7" borderId="9" xfId="3" applyNumberFormat="1" applyFont="1" applyFill="1" applyBorder="1" applyAlignment="1">
      <alignment horizontal="center"/>
    </xf>
    <xf numFmtId="174" fontId="0" fillId="0" borderId="0" xfId="0" applyNumberFormat="1"/>
    <xf numFmtId="174" fontId="0" fillId="0" borderId="0" xfId="3" applyNumberFormat="1" applyFont="1"/>
    <xf numFmtId="0" fontId="0" fillId="7" borderId="11" xfId="0" applyFill="1" applyBorder="1"/>
    <xf numFmtId="43" fontId="0" fillId="7" borderId="12" xfId="0" applyNumberFormat="1" applyFill="1" applyBorder="1"/>
    <xf numFmtId="0" fontId="0" fillId="7" borderId="16" xfId="0" applyFill="1" applyBorder="1"/>
    <xf numFmtId="43" fontId="0" fillId="7" borderId="14" xfId="0" applyNumberFormat="1" applyFill="1" applyBorder="1"/>
    <xf numFmtId="43" fontId="0" fillId="7" borderId="17" xfId="0" applyNumberFormat="1" applyFill="1" applyBorder="1"/>
    <xf numFmtId="0" fontId="0" fillId="7" borderId="1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5" xfId="0" applyFill="1" applyBorder="1" applyAlignment="1">
      <alignment horizontal="center"/>
    </xf>
  </cellXfs>
  <cellStyles count="4">
    <cellStyle name="Hyperlink" xfId="1" builtinId="8"/>
    <cellStyle name="Normal" xfId="0" builtinId="0"/>
    <cellStyle name="Porcentagem" xfId="3" builtinId="5"/>
    <cellStyle name="Separador de milhares" xfId="2" builtinId="3"/>
  </cellStyles>
  <dxfs count="1">
    <dxf>
      <font>
        <strike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1"/>
  <c:style val="42"/>
  <c:chart>
    <c:plotArea>
      <c:layout/>
      <c:barChart>
        <c:barDir val="col"/>
        <c:grouping val="clustered"/>
        <c:ser>
          <c:idx val="0"/>
          <c:order val="0"/>
          <c:tx>
            <c:strRef>
              <c:f>Plan4!$O$10</c:f>
              <c:strCache>
                <c:ptCount val="1"/>
                <c:pt idx="0">
                  <c:v> USA </c:v>
                </c:pt>
              </c:strCache>
            </c:strRef>
          </c:tx>
          <c:cat>
            <c:strRef>
              <c:f>(Plan4!$O$2,Plan4!$Q$2,Plan4!$S$2,Plan4!$U$2,Plan4!$W$2,Plan4!$Y$2,Plan4!$AA$2,Plan4!$AC$2)</c:f>
              <c:strCache>
                <c:ptCount val="8"/>
                <c:pt idx="0">
                  <c:v> 0 - 5</c:v>
                </c:pt>
                <c:pt idx="1">
                  <c:v>5 a 10</c:v>
                </c:pt>
                <c:pt idx="2">
                  <c:v>10 a 15</c:v>
                </c:pt>
                <c:pt idx="3">
                  <c:v>15 a 20</c:v>
                </c:pt>
                <c:pt idx="4">
                  <c:v>20  a 25</c:v>
                </c:pt>
                <c:pt idx="5">
                  <c:v>25 a 30</c:v>
                </c:pt>
                <c:pt idx="6">
                  <c:v>&gt; 30</c:v>
                </c:pt>
                <c:pt idx="7">
                  <c:v>Total</c:v>
                </c:pt>
              </c:strCache>
            </c:strRef>
          </c:cat>
          <c:val>
            <c:numRef>
              <c:f>Plan4!$P$10:$W$10</c:f>
              <c:numCache>
                <c:formatCode>0%</c:formatCode>
                <c:ptCount val="8"/>
                <c:pt idx="0">
                  <c:v>0.51575100553685915</c:v>
                </c:pt>
                <c:pt idx="1">
                  <c:v>0.39392019151369456</c:v>
                </c:pt>
                <c:pt idx="2">
                  <c:v>0.47354813869192058</c:v>
                </c:pt>
                <c:pt idx="3">
                  <c:v>0.40733421262590325</c:v>
                </c:pt>
                <c:pt idx="4">
                  <c:v>0.51560264105949449</c:v>
                </c:pt>
                <c:pt idx="5">
                  <c:v>0.68007097676304884</c:v>
                </c:pt>
                <c:pt idx="6">
                  <c:v>4.0407049694863945E-2</c:v>
                </c:pt>
                <c:pt idx="7">
                  <c:v>0.4784541672299174</c:v>
                </c:pt>
              </c:numCache>
            </c:numRef>
          </c:val>
        </c:ser>
        <c:ser>
          <c:idx val="1"/>
          <c:order val="1"/>
          <c:tx>
            <c:strRef>
              <c:f>Plan4!$O$11</c:f>
              <c:strCache>
                <c:ptCount val="1"/>
                <c:pt idx="0">
                  <c:v> UK </c:v>
                </c:pt>
              </c:strCache>
            </c:strRef>
          </c:tx>
          <c:cat>
            <c:strRef>
              <c:f>(Plan4!$O$2,Plan4!$Q$2,Plan4!$S$2,Plan4!$U$2,Plan4!$W$2,Plan4!$Y$2,Plan4!$AA$2,Plan4!$AC$2)</c:f>
              <c:strCache>
                <c:ptCount val="8"/>
                <c:pt idx="0">
                  <c:v> 0 - 5</c:v>
                </c:pt>
                <c:pt idx="1">
                  <c:v>5 a 10</c:v>
                </c:pt>
                <c:pt idx="2">
                  <c:v>10 a 15</c:v>
                </c:pt>
                <c:pt idx="3">
                  <c:v>15 a 20</c:v>
                </c:pt>
                <c:pt idx="4">
                  <c:v>20  a 25</c:v>
                </c:pt>
                <c:pt idx="5">
                  <c:v>25 a 30</c:v>
                </c:pt>
                <c:pt idx="6">
                  <c:v>&gt; 30</c:v>
                </c:pt>
                <c:pt idx="7">
                  <c:v>Total</c:v>
                </c:pt>
              </c:strCache>
            </c:strRef>
          </c:cat>
          <c:val>
            <c:numRef>
              <c:f>Plan4!$P$11:$W$11</c:f>
              <c:numCache>
                <c:formatCode>0%</c:formatCode>
                <c:ptCount val="8"/>
                <c:pt idx="0">
                  <c:v>0.10358613567106993</c:v>
                </c:pt>
                <c:pt idx="1">
                  <c:v>0.12450698140593673</c:v>
                </c:pt>
                <c:pt idx="2">
                  <c:v>0.1197243497812753</c:v>
                </c:pt>
                <c:pt idx="3">
                  <c:v>0.11000559835447271</c:v>
                </c:pt>
                <c:pt idx="4">
                  <c:v>0.13495474328113299</c:v>
                </c:pt>
                <c:pt idx="5">
                  <c:v>4.9610486464266967E-2</c:v>
                </c:pt>
                <c:pt idx="6">
                  <c:v>0.15922178441846882</c:v>
                </c:pt>
                <c:pt idx="7">
                  <c:v>0.11039418284065403</c:v>
                </c:pt>
              </c:numCache>
            </c:numRef>
          </c:val>
        </c:ser>
        <c:ser>
          <c:idx val="2"/>
          <c:order val="2"/>
          <c:tx>
            <c:strRef>
              <c:f>Plan4!$O$12</c:f>
              <c:strCache>
                <c:ptCount val="1"/>
                <c:pt idx="0">
                  <c:v> India </c:v>
                </c:pt>
              </c:strCache>
            </c:strRef>
          </c:tx>
          <c:cat>
            <c:strRef>
              <c:f>(Plan4!$O$2,Plan4!$Q$2,Plan4!$S$2,Plan4!$U$2,Plan4!$W$2,Plan4!$Y$2,Plan4!$AA$2,Plan4!$AC$2)</c:f>
              <c:strCache>
                <c:ptCount val="8"/>
                <c:pt idx="0">
                  <c:v> 0 - 5</c:v>
                </c:pt>
                <c:pt idx="1">
                  <c:v>5 a 10</c:v>
                </c:pt>
                <c:pt idx="2">
                  <c:v>10 a 15</c:v>
                </c:pt>
                <c:pt idx="3">
                  <c:v>15 a 20</c:v>
                </c:pt>
                <c:pt idx="4">
                  <c:v>20  a 25</c:v>
                </c:pt>
                <c:pt idx="5">
                  <c:v>25 a 30</c:v>
                </c:pt>
                <c:pt idx="6">
                  <c:v>&gt; 30</c:v>
                </c:pt>
                <c:pt idx="7">
                  <c:v>Total</c:v>
                </c:pt>
              </c:strCache>
            </c:strRef>
          </c:cat>
          <c:val>
            <c:numRef>
              <c:f>Plan4!$P$12:$W$12</c:f>
              <c:numCache>
                <c:formatCode>0%</c:formatCode>
                <c:ptCount val="8"/>
                <c:pt idx="0">
                  <c:v>8.0857763578523367E-2</c:v>
                </c:pt>
                <c:pt idx="1">
                  <c:v>0.1337327704876608</c:v>
                </c:pt>
                <c:pt idx="2">
                  <c:v>4.5654330884748698E-2</c:v>
                </c:pt>
                <c:pt idx="3">
                  <c:v>2.2831765609719504E-2</c:v>
                </c:pt>
                <c:pt idx="4">
                  <c:v>5.6947864712304841E-2</c:v>
                </c:pt>
                <c:pt idx="5">
                  <c:v>7.2366765010492731E-2</c:v>
                </c:pt>
                <c:pt idx="6">
                  <c:v>1.7989134363787219E-2</c:v>
                </c:pt>
                <c:pt idx="7">
                  <c:v>8.1493134832818365E-2</c:v>
                </c:pt>
              </c:numCache>
            </c:numRef>
          </c:val>
        </c:ser>
        <c:ser>
          <c:idx val="3"/>
          <c:order val="3"/>
          <c:tx>
            <c:strRef>
              <c:f>Plan4!$O$13</c:f>
              <c:strCache>
                <c:ptCount val="1"/>
                <c:pt idx="0">
                  <c:v> Australia </c:v>
                </c:pt>
              </c:strCache>
            </c:strRef>
          </c:tx>
          <c:cat>
            <c:strRef>
              <c:f>(Plan4!$O$2,Plan4!$Q$2,Plan4!$S$2,Plan4!$U$2,Plan4!$W$2,Plan4!$Y$2,Plan4!$AA$2,Plan4!$AC$2)</c:f>
              <c:strCache>
                <c:ptCount val="8"/>
                <c:pt idx="0">
                  <c:v> 0 - 5</c:v>
                </c:pt>
                <c:pt idx="1">
                  <c:v>5 a 10</c:v>
                </c:pt>
                <c:pt idx="2">
                  <c:v>10 a 15</c:v>
                </c:pt>
                <c:pt idx="3">
                  <c:v>15 a 20</c:v>
                </c:pt>
                <c:pt idx="4">
                  <c:v>20  a 25</c:v>
                </c:pt>
                <c:pt idx="5">
                  <c:v>25 a 30</c:v>
                </c:pt>
                <c:pt idx="6">
                  <c:v>&gt; 30</c:v>
                </c:pt>
                <c:pt idx="7">
                  <c:v>Total</c:v>
                </c:pt>
              </c:strCache>
            </c:strRef>
          </c:cat>
          <c:val>
            <c:numRef>
              <c:f>Plan4!$P$13:$W$13</c:f>
              <c:numCache>
                <c:formatCode>0%</c:formatCode>
                <c:ptCount val="8"/>
                <c:pt idx="0">
                  <c:v>5.0214258569691334E-2</c:v>
                </c:pt>
                <c:pt idx="1">
                  <c:v>0.11070456220401757</c:v>
                </c:pt>
                <c:pt idx="2">
                  <c:v>0.10844497410072737</c:v>
                </c:pt>
                <c:pt idx="3">
                  <c:v>0.15306026099121134</c:v>
                </c:pt>
                <c:pt idx="4">
                  <c:v>2.7236239108865749E-2</c:v>
                </c:pt>
                <c:pt idx="5">
                  <c:v>0.18315153287725019</c:v>
                </c:pt>
                <c:pt idx="6">
                  <c:v>0.18373478326029258</c:v>
                </c:pt>
                <c:pt idx="7">
                  <c:v>8.0185466654974849E-2</c:v>
                </c:pt>
              </c:numCache>
            </c:numRef>
          </c:val>
        </c:ser>
        <c:ser>
          <c:idx val="4"/>
          <c:order val="4"/>
          <c:tx>
            <c:strRef>
              <c:f>Plan4!$O$14</c:f>
              <c:strCache>
                <c:ptCount val="1"/>
                <c:pt idx="0">
                  <c:v> Canada </c:v>
                </c:pt>
              </c:strCache>
            </c:strRef>
          </c:tx>
          <c:cat>
            <c:strRef>
              <c:f>(Plan4!$O$2,Plan4!$Q$2,Plan4!$S$2,Plan4!$U$2,Plan4!$W$2,Plan4!$Y$2,Plan4!$AA$2,Plan4!$AC$2)</c:f>
              <c:strCache>
                <c:ptCount val="8"/>
                <c:pt idx="0">
                  <c:v> 0 - 5</c:v>
                </c:pt>
                <c:pt idx="1">
                  <c:v>5 a 10</c:v>
                </c:pt>
                <c:pt idx="2">
                  <c:v>10 a 15</c:v>
                </c:pt>
                <c:pt idx="3">
                  <c:v>15 a 20</c:v>
                </c:pt>
                <c:pt idx="4">
                  <c:v>20  a 25</c:v>
                </c:pt>
                <c:pt idx="5">
                  <c:v>25 a 30</c:v>
                </c:pt>
                <c:pt idx="6">
                  <c:v>&gt; 30</c:v>
                </c:pt>
                <c:pt idx="7">
                  <c:v>Total</c:v>
                </c:pt>
              </c:strCache>
            </c:strRef>
          </c:cat>
          <c:val>
            <c:numRef>
              <c:f>Plan4!$P$14:$W$14</c:f>
              <c:numCache>
                <c:formatCode>0%</c:formatCode>
                <c:ptCount val="8"/>
                <c:pt idx="0">
                  <c:v>8.1296536416033599E-2</c:v>
                </c:pt>
                <c:pt idx="1">
                  <c:v>2.1871092621315359E-2</c:v>
                </c:pt>
                <c:pt idx="2">
                  <c:v>1.3144556671153143E-2</c:v>
                </c:pt>
                <c:pt idx="3">
                  <c:v>3.6210629558651425E-2</c:v>
                </c:pt>
                <c:pt idx="4">
                  <c:v>0</c:v>
                </c:pt>
                <c:pt idx="5">
                  <c:v>0</c:v>
                </c:pt>
                <c:pt idx="6">
                  <c:v>0.41390352009482828</c:v>
                </c:pt>
                <c:pt idx="7">
                  <c:v>5.5525833912387079E-2</c:v>
                </c:pt>
              </c:numCache>
            </c:numRef>
          </c:val>
        </c:ser>
        <c:ser>
          <c:idx val="5"/>
          <c:order val="5"/>
          <c:tx>
            <c:strRef>
              <c:f>Plan4!$O$15</c:f>
              <c:strCache>
                <c:ptCount val="1"/>
                <c:pt idx="0">
                  <c:v> Netherlands </c:v>
                </c:pt>
              </c:strCache>
            </c:strRef>
          </c:tx>
          <c:cat>
            <c:strRef>
              <c:f>(Plan4!$O$2,Plan4!$Q$2,Plan4!$S$2,Plan4!$U$2,Plan4!$W$2,Plan4!$Y$2,Plan4!$AA$2,Plan4!$AC$2)</c:f>
              <c:strCache>
                <c:ptCount val="8"/>
                <c:pt idx="0">
                  <c:v> 0 - 5</c:v>
                </c:pt>
                <c:pt idx="1">
                  <c:v>5 a 10</c:v>
                </c:pt>
                <c:pt idx="2">
                  <c:v>10 a 15</c:v>
                </c:pt>
                <c:pt idx="3">
                  <c:v>15 a 20</c:v>
                </c:pt>
                <c:pt idx="4">
                  <c:v>20  a 25</c:v>
                </c:pt>
                <c:pt idx="5">
                  <c:v>25 a 30</c:v>
                </c:pt>
                <c:pt idx="6">
                  <c:v>&gt; 30</c:v>
                </c:pt>
                <c:pt idx="7">
                  <c:v>Total</c:v>
                </c:pt>
              </c:strCache>
            </c:strRef>
          </c:cat>
          <c:val>
            <c:numRef>
              <c:f>Plan4!$P$15:$W$15</c:f>
              <c:numCache>
                <c:formatCode>0%</c:formatCode>
                <c:ptCount val="8"/>
                <c:pt idx="0">
                  <c:v>1.5276064006699929E-2</c:v>
                </c:pt>
                <c:pt idx="1">
                  <c:v>1.9440703678075672E-2</c:v>
                </c:pt>
                <c:pt idx="2">
                  <c:v>2.9949554960253526E-2</c:v>
                </c:pt>
                <c:pt idx="3">
                  <c:v>1.323971227326563E-2</c:v>
                </c:pt>
                <c:pt idx="4">
                  <c:v>3.4773595125416529E-2</c:v>
                </c:pt>
                <c:pt idx="5">
                  <c:v>0</c:v>
                </c:pt>
                <c:pt idx="6">
                  <c:v>0</c:v>
                </c:pt>
                <c:pt idx="7">
                  <c:v>1.7901194159956405E-2</c:v>
                </c:pt>
              </c:numCache>
            </c:numRef>
          </c:val>
        </c:ser>
        <c:axId val="143131008"/>
        <c:axId val="143134080"/>
      </c:barChart>
      <c:catAx>
        <c:axId val="143131008"/>
        <c:scaling>
          <c:orientation val="minMax"/>
        </c:scaling>
        <c:axPos val="b"/>
        <c:tickLblPos val="nextTo"/>
        <c:crossAx val="143134080"/>
        <c:crosses val="autoZero"/>
        <c:auto val="1"/>
        <c:lblAlgn val="ctr"/>
        <c:lblOffset val="100"/>
      </c:catAx>
      <c:valAx>
        <c:axId val="143134080"/>
        <c:scaling>
          <c:orientation val="minMax"/>
        </c:scaling>
        <c:axPos val="l"/>
        <c:majorGridlines/>
        <c:numFmt formatCode="0%" sourceLinked="1"/>
        <c:tickLblPos val="nextTo"/>
        <c:crossAx val="1431310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roundedCorners val="1"/>
  <c:style val="42"/>
  <c:chart>
    <c:plotArea>
      <c:layout/>
      <c:pieChart>
        <c:varyColors val="1"/>
        <c:ser>
          <c:idx val="1"/>
          <c:order val="0"/>
          <c:cat>
            <c:strRef>
              <c:f>Plan5!$E$13:$E$22</c:f>
              <c:strCache>
                <c:ptCount val="7"/>
                <c:pt idx="0">
                  <c:v>Academic Advisor</c:v>
                </c:pt>
                <c:pt idx="1">
                  <c:v>Customer Service</c:v>
                </c:pt>
                <c:pt idx="2">
                  <c:v>Inventory Manager</c:v>
                </c:pt>
                <c:pt idx="3">
                  <c:v>Sales Assistant</c:v>
                </c:pt>
                <c:pt idx="4">
                  <c:v>Supervisor</c:v>
                </c:pt>
                <c:pt idx="5">
                  <c:v>video production</c:v>
                </c:pt>
                <c:pt idx="6">
                  <c:v>Financial Modeller</c:v>
                </c:pt>
              </c:strCache>
            </c:strRef>
          </c:cat>
          <c:val>
            <c:numRef>
              <c:f>Plan5!$F$13:$F$22</c:f>
              <c:numCache>
                <c:formatCode>_(* #,##0.00_);_(* \(#,##0.00\);_(* "-"??_);_(@_)</c:formatCode>
                <c:ptCount val="10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20000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 sz="800"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3</xdr:row>
      <xdr:rowOff>57151</xdr:rowOff>
    </xdr:from>
    <xdr:to>
      <xdr:col>12</xdr:col>
      <xdr:colOff>95250</xdr:colOff>
      <xdr:row>10</xdr:row>
      <xdr:rowOff>38101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10</xdr:row>
      <xdr:rowOff>19050</xdr:rowOff>
    </xdr:from>
    <xdr:to>
      <xdr:col>0</xdr:col>
      <xdr:colOff>581025</xdr:colOff>
      <xdr:row>17</xdr:row>
      <xdr:rowOff>66675</xdr:rowOff>
    </xdr:to>
    <xdr:sp macro="" textlink="">
      <xdr:nvSpPr>
        <xdr:cNvPr id="4" name="Retângulo de cantos arredondados 3"/>
        <xdr:cNvSpPr/>
      </xdr:nvSpPr>
      <xdr:spPr>
        <a:xfrm>
          <a:off x="47625" y="1352550"/>
          <a:ext cx="533400" cy="1381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695325</xdr:colOff>
      <xdr:row>0</xdr:row>
      <xdr:rowOff>19049</xdr:rowOff>
    </xdr:from>
    <xdr:to>
      <xdr:col>9</xdr:col>
      <xdr:colOff>257175</xdr:colOff>
      <xdr:row>2</xdr:row>
      <xdr:rowOff>161924</xdr:rowOff>
    </xdr:to>
    <xdr:sp macro="" textlink="">
      <xdr:nvSpPr>
        <xdr:cNvPr id="5" name="Retângulo de cantos arredondados 4"/>
        <xdr:cNvSpPr/>
      </xdr:nvSpPr>
      <xdr:spPr>
        <a:xfrm>
          <a:off x="1304925" y="19049"/>
          <a:ext cx="5819775" cy="523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pt-BR" sz="1800">
              <a:effectLst>
                <a:reflection blurRad="6350" stA="55000" endA="300" endPos="45500" dir="5400000" sy="-100000" algn="bl" rotWithShape="0"/>
              </a:effectLst>
            </a:rPr>
            <a:t>Better Country</a:t>
          </a:r>
        </a:p>
      </xdr:txBody>
    </xdr:sp>
    <xdr:clientData/>
  </xdr:twoCellAnchor>
  <xdr:twoCellAnchor>
    <xdr:from>
      <xdr:col>6</xdr:col>
      <xdr:colOff>381000</xdr:colOff>
      <xdr:row>11</xdr:row>
      <xdr:rowOff>66675</xdr:rowOff>
    </xdr:from>
    <xdr:to>
      <xdr:col>12</xdr:col>
      <xdr:colOff>85725</xdr:colOff>
      <xdr:row>21</xdr:row>
      <xdr:rowOff>142875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M137"/>
  <sheetViews>
    <sheetView showGridLines="0" topLeftCell="E1" workbookViewId="0">
      <selection activeCell="G6" sqref="G6"/>
    </sheetView>
  </sheetViews>
  <sheetFormatPr defaultRowHeight="1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</cols>
  <sheetData>
    <row r="1" spans="2:13" ht="23.25">
      <c r="B1" s="6" t="s">
        <v>4007</v>
      </c>
      <c r="C1" s="6"/>
      <c r="G1" s="1" t="s">
        <v>3976</v>
      </c>
      <c r="H1" s="1" t="s">
        <v>3997</v>
      </c>
    </row>
    <row r="2" spans="2:13">
      <c r="B2" s="3" t="s">
        <v>4006</v>
      </c>
      <c r="C2" s="3"/>
      <c r="L2" s="3" t="s">
        <v>4005</v>
      </c>
      <c r="M2" s="3"/>
    </row>
    <row r="3" spans="2:13">
      <c r="B3" t="s">
        <v>2</v>
      </c>
      <c r="C3" t="s">
        <v>3892</v>
      </c>
      <c r="G3" s="5" t="s">
        <v>3893</v>
      </c>
      <c r="H3" s="5"/>
      <c r="I3" s="5"/>
      <c r="L3" t="s">
        <v>4002</v>
      </c>
      <c r="M3" t="s">
        <v>4003</v>
      </c>
    </row>
    <row r="4" spans="2:13">
      <c r="B4" t="s">
        <v>6</v>
      </c>
      <c r="C4">
        <v>1</v>
      </c>
      <c r="G4" s="4" t="s">
        <v>3894</v>
      </c>
      <c r="H4" s="4">
        <v>4.4927299999999999</v>
      </c>
      <c r="I4" s="4" t="s">
        <v>3895</v>
      </c>
      <c r="L4" t="s">
        <v>15</v>
      </c>
      <c r="M4" t="s">
        <v>15</v>
      </c>
    </row>
    <row r="5" spans="2:13">
      <c r="B5" t="s">
        <v>22</v>
      </c>
      <c r="C5">
        <f>1/INDEX($H$4:$H$64,MATCH(tblXrate[[#This Row],[Currency]],$I$4:$I$64,0))</f>
        <v>1.2703994389916078</v>
      </c>
      <c r="G5" s="4" t="s">
        <v>3896</v>
      </c>
      <c r="H5" s="4">
        <v>0.98047899999999999</v>
      </c>
      <c r="I5" s="4" t="s">
        <v>82</v>
      </c>
      <c r="L5" t="s">
        <v>8</v>
      </c>
      <c r="M5" t="s">
        <v>8</v>
      </c>
    </row>
    <row r="6" spans="2:13">
      <c r="B6" t="s">
        <v>32</v>
      </c>
      <c r="C6">
        <f>1/INDEX($H$4:$H$64,MATCH(tblXrate[[#This Row],[Currency]],$I$4:$I$64,0))</f>
        <v>1.0614088716799131E-2</v>
      </c>
      <c r="G6" s="4" t="s">
        <v>3897</v>
      </c>
      <c r="H6" s="4">
        <v>7.6569700000000003</v>
      </c>
      <c r="I6" s="4" t="s">
        <v>3898</v>
      </c>
      <c r="L6" t="s">
        <v>71</v>
      </c>
      <c r="M6" t="s">
        <v>71</v>
      </c>
    </row>
    <row r="7" spans="2:13">
      <c r="B7" t="s">
        <v>40</v>
      </c>
      <c r="C7">
        <f>1/INDEX($H$4:$H$64,MATCH(tblXrate[[#This Row],[Currency]],$I$4:$I$64,0))</f>
        <v>1.7807916687442568E-2</v>
      </c>
      <c r="G7" s="4" t="s">
        <v>3899</v>
      </c>
      <c r="H7" s="4">
        <v>2.0231400000000002</v>
      </c>
      <c r="I7" s="4" t="s">
        <v>3900</v>
      </c>
      <c r="L7" t="s">
        <v>84</v>
      </c>
      <c r="M7" t="s">
        <v>84</v>
      </c>
    </row>
    <row r="8" spans="2:13">
      <c r="B8" t="s">
        <v>69</v>
      </c>
      <c r="C8">
        <f>1/INDEX($H$4:$H$64,MATCH(tblXrate[[#This Row],[Currency]],$I$4:$I$64,0))</f>
        <v>1.5761782720672841</v>
      </c>
      <c r="G8" s="4" t="s">
        <v>3901</v>
      </c>
      <c r="H8" s="4">
        <v>0.63444599999999995</v>
      </c>
      <c r="I8" s="4" t="s">
        <v>69</v>
      </c>
      <c r="L8" t="s">
        <v>88</v>
      </c>
      <c r="M8" t="s">
        <v>88</v>
      </c>
    </row>
    <row r="9" spans="2:13">
      <c r="B9" t="s">
        <v>82</v>
      </c>
      <c r="C9">
        <f>1/INDEX($H$4:$H$64,MATCH(tblXrate[[#This Row],[Currency]],$I$4:$I$64,0))</f>
        <v>1.0199096564026358</v>
      </c>
      <c r="G9" s="4" t="s">
        <v>3902</v>
      </c>
      <c r="H9" s="4">
        <v>1.2686999999999999</v>
      </c>
      <c r="I9" s="4" t="s">
        <v>3903</v>
      </c>
      <c r="L9" t="s">
        <v>17</v>
      </c>
      <c r="M9" t="s">
        <v>17</v>
      </c>
    </row>
    <row r="10" spans="2:13">
      <c r="B10" t="s">
        <v>86</v>
      </c>
      <c r="C10">
        <f>1/INDEX($H$4:$H$64,MATCH(tblXrate[[#This Row],[Currency]],$I$4:$I$64,0))</f>
        <v>0.98336152303032687</v>
      </c>
      <c r="G10" s="4" t="s">
        <v>3904</v>
      </c>
      <c r="H10" s="4">
        <v>1.53952</v>
      </c>
      <c r="I10" s="4" t="s">
        <v>3905</v>
      </c>
      <c r="L10" t="s">
        <v>48</v>
      </c>
      <c r="M10" t="s">
        <v>48</v>
      </c>
    </row>
    <row r="11" spans="2:13">
      <c r="B11" t="s">
        <v>3951</v>
      </c>
      <c r="C11">
        <f>1/INDEX($H$4:$H$64,MATCH(tblXrate[[#This Row],[Currency]],$I$4:$I$64,0))</f>
        <v>2.3705052257787702E-2</v>
      </c>
      <c r="G11" s="4" t="s">
        <v>3906</v>
      </c>
      <c r="H11" s="4">
        <v>1.01692</v>
      </c>
      <c r="I11" s="4" t="s">
        <v>86</v>
      </c>
      <c r="L11" t="s">
        <v>24</v>
      </c>
      <c r="M11" t="s">
        <v>24</v>
      </c>
    </row>
    <row r="12" spans="2:13">
      <c r="B12" t="s">
        <v>358</v>
      </c>
      <c r="C12">
        <f>1/INDEX($H$4:$H$64,MATCH(tblXrate[[#This Row],[Currency]],$I$4:$I$64,0))</f>
        <v>0.27221921268759308</v>
      </c>
      <c r="G12" s="4" t="s">
        <v>3907</v>
      </c>
      <c r="H12" s="4">
        <v>497.26799999999997</v>
      </c>
      <c r="I12" s="4" t="s">
        <v>3908</v>
      </c>
      <c r="L12" t="s">
        <v>179</v>
      </c>
      <c r="M12" t="s">
        <v>179</v>
      </c>
    </row>
    <row r="13" spans="2:13">
      <c r="B13" t="s">
        <v>391</v>
      </c>
      <c r="C13">
        <f>1/INDEX($H$4:$H$64,MATCH(tblXrate[[#This Row],[Currency]],$I$4:$I$64,0))</f>
        <v>7.3046552567951561E-2</v>
      </c>
      <c r="G13" s="4" t="s">
        <v>3909</v>
      </c>
      <c r="H13" s="4">
        <v>6.3609099999999996</v>
      </c>
      <c r="I13" s="4" t="s">
        <v>3910</v>
      </c>
      <c r="L13" t="s">
        <v>143</v>
      </c>
      <c r="M13" t="s">
        <v>143</v>
      </c>
    </row>
    <row r="14" spans="2:13">
      <c r="B14" t="s">
        <v>445</v>
      </c>
      <c r="C14">
        <f>1/INDEX($H$4:$H$64,MATCH(tblXrate[[#This Row],[Currency]],$I$4:$I$64,0))</f>
        <v>0.14365525038391866</v>
      </c>
      <c r="G14" s="4" t="s">
        <v>3911</v>
      </c>
      <c r="H14" s="4">
        <v>1769.79</v>
      </c>
      <c r="I14" s="4" t="s">
        <v>3912</v>
      </c>
      <c r="L14" t="s">
        <v>628</v>
      </c>
      <c r="M14" t="s">
        <v>628</v>
      </c>
    </row>
    <row r="15" spans="2:13">
      <c r="B15" t="s">
        <v>483</v>
      </c>
      <c r="C15">
        <f>1/INDEX($H$4:$H$64,MATCH(tblXrate[[#This Row],[Currency]],$I$4:$I$64,0))</f>
        <v>1.2220845340313881E-2</v>
      </c>
      <c r="G15" s="4" t="s">
        <v>3913</v>
      </c>
      <c r="H15" s="4">
        <v>5.9367099999999997</v>
      </c>
      <c r="I15" s="4" t="s">
        <v>3914</v>
      </c>
      <c r="L15" t="s">
        <v>171</v>
      </c>
      <c r="M15" t="s">
        <v>171</v>
      </c>
    </row>
    <row r="16" spans="2:13">
      <c r="B16" t="s">
        <v>497</v>
      </c>
      <c r="C16">
        <f>1/INDEX($H$4:$H$64,MATCH(tblXrate[[#This Row],[Currency]],$I$4:$I$64,0))</f>
        <v>2.0078305391024996E-3</v>
      </c>
      <c r="G16" s="4" t="s">
        <v>3915</v>
      </c>
      <c r="H16" s="4">
        <v>5.8512300000000002</v>
      </c>
      <c r="I16" s="4" t="s">
        <v>1362</v>
      </c>
      <c r="L16" t="s">
        <v>347</v>
      </c>
      <c r="M16" t="s">
        <v>347</v>
      </c>
    </row>
    <row r="17" spans="2:13">
      <c r="B17" t="s">
        <v>585</v>
      </c>
      <c r="C17">
        <f>1/INDEX($H$4:$H$64,MATCH(tblXrate[[#This Row],[Currency]],$I$4:$I$64,0))</f>
        <v>0.12192177986291114</v>
      </c>
      <c r="G17" s="4" t="s">
        <v>3916</v>
      </c>
      <c r="H17" s="4">
        <v>0.78715400000000002</v>
      </c>
      <c r="I17" s="4" t="s">
        <v>22</v>
      </c>
      <c r="L17" t="s">
        <v>30</v>
      </c>
      <c r="M17" t="s">
        <v>30</v>
      </c>
    </row>
    <row r="18" spans="2:13">
      <c r="B18" t="s">
        <v>670</v>
      </c>
      <c r="C18">
        <f>1/INDEX($H$4:$H$64,MATCH(tblXrate[[#This Row],[Currency]],$I$4:$I$64,0))</f>
        <v>0.79758809360493876</v>
      </c>
      <c r="G18" s="4" t="s">
        <v>3917</v>
      </c>
      <c r="H18" s="4">
        <v>7.7588900000000001</v>
      </c>
      <c r="I18" s="4" t="s">
        <v>3918</v>
      </c>
      <c r="L18" t="s">
        <v>608</v>
      </c>
      <c r="M18" t="s">
        <v>608</v>
      </c>
    </row>
    <row r="19" spans="2:13">
      <c r="B19" t="s">
        <v>3910</v>
      </c>
      <c r="C19">
        <f>1/INDEX($H$4:$H$64,MATCH(tblXrate[[#This Row],[Currency]],$I$4:$I$64,0))</f>
        <v>0.15721021048875083</v>
      </c>
      <c r="G19" s="4" t="s">
        <v>3919</v>
      </c>
      <c r="H19" s="4">
        <v>225.874</v>
      </c>
      <c r="I19" s="4" t="s">
        <v>3920</v>
      </c>
      <c r="L19" t="s">
        <v>672</v>
      </c>
      <c r="M19" t="s">
        <v>672</v>
      </c>
    </row>
    <row r="20" spans="2:13">
      <c r="B20" t="s">
        <v>845</v>
      </c>
      <c r="C20">
        <f>1/INDEX($H$4:$H$64,MATCH(tblXrate[[#This Row],[Currency]],$I$4:$I$64,0))</f>
        <v>0.16526194017517765</v>
      </c>
      <c r="G20" s="4" t="s">
        <v>3921</v>
      </c>
      <c r="H20" s="4">
        <v>124.697</v>
      </c>
      <c r="I20" s="4" t="s">
        <v>3922</v>
      </c>
      <c r="L20" t="s">
        <v>65</v>
      </c>
      <c r="M20" t="s">
        <v>65</v>
      </c>
    </row>
    <row r="21" spans="2:13">
      <c r="B21" t="s">
        <v>3984</v>
      </c>
      <c r="C21">
        <f>1/INDEX($H$4:$H$64,MATCH(tblXrate[[#This Row],[Currency]],$I$4:$I$64,0))</f>
        <v>6.1633281972265025E-3</v>
      </c>
      <c r="G21" s="4" t="s">
        <v>3923</v>
      </c>
      <c r="H21" s="4">
        <v>56.154800000000002</v>
      </c>
      <c r="I21" s="4" t="s">
        <v>40</v>
      </c>
      <c r="L21" t="s">
        <v>133</v>
      </c>
      <c r="M21" t="s">
        <v>133</v>
      </c>
    </row>
    <row r="22" spans="2:13">
      <c r="B22" t="s">
        <v>358</v>
      </c>
      <c r="C22">
        <f>1/INDEX($H$4:$H$64,MATCH(tblXrate[[#This Row],[Currency]],$I$4:$I$64,0))</f>
        <v>0.27221921268759308</v>
      </c>
      <c r="G22" s="4" t="s">
        <v>3924</v>
      </c>
      <c r="H22" s="4">
        <v>9443.81</v>
      </c>
      <c r="I22" s="4" t="s">
        <v>1393</v>
      </c>
      <c r="L22" t="s">
        <v>166</v>
      </c>
      <c r="M22" t="s">
        <v>166</v>
      </c>
    </row>
    <row r="23" spans="2:13">
      <c r="B23" t="s">
        <v>3900</v>
      </c>
      <c r="C23">
        <f>1/INDEX($H$4:$H$64,MATCH(tblXrate[[#This Row],[Currency]],$I$4:$I$64,0))</f>
        <v>0.49428116689897877</v>
      </c>
      <c r="G23" s="4" t="s">
        <v>3925</v>
      </c>
      <c r="H23" s="4">
        <v>3.86721</v>
      </c>
      <c r="I23" s="4" t="s">
        <v>3926</v>
      </c>
      <c r="L23" t="s">
        <v>726</v>
      </c>
      <c r="M23" t="s">
        <v>726</v>
      </c>
    </row>
    <row r="24" spans="2:13">
      <c r="B24" t="s">
        <v>959</v>
      </c>
      <c r="C24">
        <f>1/INDEX($H$4:$H$64,MATCH(tblXrate[[#This Row],[Currency]],$I$4:$I$64,0))</f>
        <v>0.28461323906942854</v>
      </c>
      <c r="G24" s="4" t="s">
        <v>3927</v>
      </c>
      <c r="H24" s="4">
        <v>78.904300000000006</v>
      </c>
      <c r="I24" s="4" t="s">
        <v>1531</v>
      </c>
      <c r="L24" t="s">
        <v>583</v>
      </c>
      <c r="M24" t="s">
        <v>583</v>
      </c>
    </row>
    <row r="25" spans="2:13">
      <c r="B25" t="s">
        <v>6</v>
      </c>
      <c r="C25">
        <v>1</v>
      </c>
      <c r="G25" s="4" t="s">
        <v>3928</v>
      </c>
      <c r="H25" s="4">
        <v>148.88</v>
      </c>
      <c r="I25" s="4" t="s">
        <v>3929</v>
      </c>
      <c r="L25" t="s">
        <v>1118</v>
      </c>
      <c r="M25" t="s">
        <v>1118</v>
      </c>
    </row>
    <row r="26" spans="2:13">
      <c r="B26" t="s">
        <v>3939</v>
      </c>
      <c r="C26">
        <f>1/INDEX($H$4:$H$64,MATCH(tblXrate[[#This Row],[Currency]],$I$4:$I$64,0))</f>
        <v>0.31680056770661735</v>
      </c>
      <c r="G26" s="4" t="s">
        <v>3930</v>
      </c>
      <c r="H26" s="4">
        <v>0.27939999999999998</v>
      </c>
      <c r="I26" s="4" t="s">
        <v>3931</v>
      </c>
      <c r="L26" t="s">
        <v>96</v>
      </c>
      <c r="M26" t="s">
        <v>628</v>
      </c>
    </row>
    <row r="27" spans="2:13">
      <c r="B27" t="s">
        <v>1147</v>
      </c>
      <c r="C27">
        <f>1/INDEX($H$4:$H$64,MATCH(tblXrate[[#This Row],[Currency]],$I$4:$I$64,0))</f>
        <v>7.5240581760178168E-3</v>
      </c>
      <c r="G27" s="4" t="s">
        <v>3932</v>
      </c>
      <c r="H27" s="4">
        <v>0.548489</v>
      </c>
      <c r="I27" s="4" t="s">
        <v>3933</v>
      </c>
      <c r="L27" t="s">
        <v>73</v>
      </c>
      <c r="M27" t="s">
        <v>73</v>
      </c>
    </row>
    <row r="28" spans="2:13">
      <c r="B28" t="s">
        <v>1159</v>
      </c>
      <c r="C28">
        <f>1/INDEX($H$4:$H$64,MATCH(tblXrate[[#This Row],[Currency]],$I$4:$I$64,0))</f>
        <v>0.78882394238429931</v>
      </c>
      <c r="G28" s="4" t="s">
        <v>3934</v>
      </c>
      <c r="H28" s="4">
        <v>1.9323999999999999</v>
      </c>
      <c r="I28" s="4" t="s">
        <v>3935</v>
      </c>
      <c r="L28" t="s">
        <v>75</v>
      </c>
      <c r="M28" t="s">
        <v>75</v>
      </c>
    </row>
    <row r="29" spans="2:13">
      <c r="B29" t="s">
        <v>69</v>
      </c>
      <c r="C29">
        <f>1/INDEX($H$4:$H$64,MATCH(tblXrate[[#This Row],[Currency]],$I$4:$I$64,0))</f>
        <v>1.5761782720672841</v>
      </c>
      <c r="G29" s="4" t="s">
        <v>3936</v>
      </c>
      <c r="H29" s="4">
        <v>2.7178800000000001</v>
      </c>
      <c r="I29" s="4" t="s">
        <v>3937</v>
      </c>
      <c r="L29" t="s">
        <v>895</v>
      </c>
      <c r="M29" t="s">
        <v>895</v>
      </c>
    </row>
    <row r="30" spans="2:13">
      <c r="B30" t="s">
        <v>3986</v>
      </c>
      <c r="C30">
        <f>1/INDEX($H$4:$H$64,MATCH(tblXrate[[#This Row],[Currency]],$I$4:$I$64,0))</f>
        <v>2.5673940949935813E-2</v>
      </c>
      <c r="G30" s="4" t="s">
        <v>3938</v>
      </c>
      <c r="H30" s="4">
        <v>3.1565599999999998</v>
      </c>
      <c r="I30" s="4" t="s">
        <v>3939</v>
      </c>
      <c r="L30" t="s">
        <v>38</v>
      </c>
      <c r="M30" t="s">
        <v>38</v>
      </c>
    </row>
    <row r="31" spans="2:13">
      <c r="B31" t="s">
        <v>1337</v>
      </c>
      <c r="C31">
        <f>1/INDEX($H$4:$H$64,MATCH(tblXrate[[#This Row],[Currency]],$I$4:$I$64,0))</f>
        <v>0.30031472983686902</v>
      </c>
      <c r="G31" s="4" t="s">
        <v>3940</v>
      </c>
      <c r="H31" s="4">
        <v>30.715900000000001</v>
      </c>
      <c r="I31" s="4" t="s">
        <v>3941</v>
      </c>
      <c r="L31" t="s">
        <v>877</v>
      </c>
      <c r="M31" t="s">
        <v>877</v>
      </c>
    </row>
    <row r="32" spans="2:13">
      <c r="B32" t="s">
        <v>1343</v>
      </c>
      <c r="C32">
        <f>1/INDEX($H$4:$H$64,MATCH(tblXrate[[#This Row],[Currency]],$I$4:$I$64,0))</f>
        <v>1.1976047904191617E-2</v>
      </c>
      <c r="G32" s="4" t="s">
        <v>3942</v>
      </c>
      <c r="H32" s="4">
        <v>13.6899</v>
      </c>
      <c r="I32" s="4" t="s">
        <v>391</v>
      </c>
      <c r="L32" t="s">
        <v>36</v>
      </c>
      <c r="M32" t="s">
        <v>36</v>
      </c>
    </row>
    <row r="33" spans="2:13">
      <c r="B33" t="s">
        <v>1362</v>
      </c>
      <c r="C33">
        <f>1/INDEX($H$4:$H$64,MATCH(tblXrate[[#This Row],[Currency]],$I$4:$I$64,0))</f>
        <v>0.17090423722875361</v>
      </c>
      <c r="G33" s="4" t="s">
        <v>3943</v>
      </c>
      <c r="H33" s="4">
        <v>89.65</v>
      </c>
      <c r="I33" s="4" t="s">
        <v>3944</v>
      </c>
      <c r="L33" t="s">
        <v>416</v>
      </c>
      <c r="M33" t="s">
        <v>416</v>
      </c>
    </row>
    <row r="34" spans="2:13">
      <c r="B34" t="s">
        <v>1393</v>
      </c>
      <c r="C34">
        <f>1/INDEX($H$4:$H$64,MATCH(tblXrate[[#This Row],[Currency]],$I$4:$I$64,0))</f>
        <v>1.0588946622178973E-4</v>
      </c>
      <c r="G34" s="4" t="s">
        <v>3945</v>
      </c>
      <c r="H34" s="4">
        <v>1.2537799999999999</v>
      </c>
      <c r="I34" s="4" t="s">
        <v>670</v>
      </c>
      <c r="L34" t="s">
        <v>106</v>
      </c>
      <c r="M34" t="s">
        <v>106</v>
      </c>
    </row>
    <row r="35" spans="2:13">
      <c r="B35" t="s">
        <v>1410</v>
      </c>
      <c r="C35">
        <f>1/INDEX($H$4:$H$64,MATCH(tblXrate[[#This Row],[Currency]],$I$4:$I$64,0))</f>
        <v>7.5642965204236008E-4</v>
      </c>
      <c r="G35" s="4" t="s">
        <v>3946</v>
      </c>
      <c r="H35" s="4">
        <v>5.9083800000000002</v>
      </c>
      <c r="I35" s="4" t="s">
        <v>1829</v>
      </c>
      <c r="L35" t="s">
        <v>184</v>
      </c>
      <c r="M35" t="s">
        <v>184</v>
      </c>
    </row>
    <row r="36" spans="2:13">
      <c r="B36" t="s">
        <v>1531</v>
      </c>
      <c r="C36">
        <f>1/INDEX($H$4:$H$64,MATCH(tblXrate[[#This Row],[Currency]],$I$4:$I$64,0))</f>
        <v>1.2673580527296991E-2</v>
      </c>
      <c r="G36" s="4" t="s">
        <v>3947</v>
      </c>
      <c r="H36" s="4">
        <v>0.38450000000000001</v>
      </c>
      <c r="I36" s="4" t="s">
        <v>3948</v>
      </c>
      <c r="L36" t="s">
        <v>46</v>
      </c>
      <c r="M36" t="s">
        <v>46</v>
      </c>
    </row>
    <row r="37" spans="2:13">
      <c r="B37" t="s">
        <v>3958</v>
      </c>
      <c r="C37">
        <f>1/INDEX($H$4:$H$64,MATCH(tblXrate[[#This Row],[Currency]],$I$4:$I$64,0))</f>
        <v>0.26666666666666666</v>
      </c>
      <c r="G37" s="4" t="s">
        <v>3949</v>
      </c>
      <c r="H37" s="4">
        <v>94.214399999999998</v>
      </c>
      <c r="I37" s="4" t="s">
        <v>32</v>
      </c>
      <c r="L37" t="s">
        <v>716</v>
      </c>
      <c r="M37" t="s">
        <v>716</v>
      </c>
    </row>
    <row r="38" spans="2:13">
      <c r="B38" t="s">
        <v>1729</v>
      </c>
      <c r="C38">
        <f>1/INDEX($H$4:$H$64,MATCH(tblXrate[[#This Row],[Currency]],$I$4:$I$64,0))</f>
        <v>0.11454753722794959</v>
      </c>
      <c r="G38" s="4" t="s">
        <v>3950</v>
      </c>
      <c r="H38" s="4">
        <v>42.185099999999998</v>
      </c>
      <c r="I38" s="4" t="s">
        <v>3951</v>
      </c>
      <c r="L38" t="s">
        <v>59</v>
      </c>
      <c r="M38" t="s">
        <v>59</v>
      </c>
    </row>
    <row r="39" spans="2:13">
      <c r="B39" t="s">
        <v>3941</v>
      </c>
      <c r="C39">
        <f>1/INDEX($H$4:$H$64,MATCH(tblXrate[[#This Row],[Currency]],$I$4:$I$64,0))</f>
        <v>3.2556428429575561E-2</v>
      </c>
      <c r="G39" s="4" t="s">
        <v>3952</v>
      </c>
      <c r="H39" s="4">
        <v>3.64</v>
      </c>
      <c r="I39" s="4" t="s">
        <v>3953</v>
      </c>
      <c r="L39" t="s">
        <v>359</v>
      </c>
      <c r="M39" t="s">
        <v>359</v>
      </c>
    </row>
    <row r="40" spans="2:13">
      <c r="B40" t="s">
        <v>1829</v>
      </c>
      <c r="C40">
        <f>1/INDEX($H$4:$H$64,MATCH(tblXrate[[#This Row],[Currency]],$I$4:$I$64,0))</f>
        <v>0.16925113144381371</v>
      </c>
      <c r="G40" s="4" t="s">
        <v>3954</v>
      </c>
      <c r="H40" s="4">
        <v>3.5135399999999999</v>
      </c>
      <c r="I40" s="4" t="s">
        <v>959</v>
      </c>
      <c r="L40" t="s">
        <v>27</v>
      </c>
      <c r="M40" t="s">
        <v>27</v>
      </c>
    </row>
    <row r="41" spans="2:13">
      <c r="B41" t="s">
        <v>1881</v>
      </c>
      <c r="C41">
        <f>1/INDEX($H$4:$H$64,MATCH(tblXrate[[#This Row],[Currency]],$I$4:$I$64,0))</f>
        <v>1.0578730615798488</v>
      </c>
      <c r="G41" s="4" t="s">
        <v>3955</v>
      </c>
      <c r="H41" s="4">
        <v>32.5458</v>
      </c>
      <c r="I41" s="4" t="s">
        <v>3956</v>
      </c>
      <c r="L41" t="s">
        <v>1176</v>
      </c>
      <c r="M41" t="s">
        <v>1176</v>
      </c>
    </row>
    <row r="42" spans="2:13">
      <c r="B42" t="s">
        <v>1989</v>
      </c>
      <c r="C42">
        <f>1/INDEX($H$4:$H$64,MATCH(tblXrate[[#This Row],[Currency]],$I$4:$I$64,0))</f>
        <v>5.6561085972850679E-2</v>
      </c>
      <c r="G42" s="4" t="s">
        <v>3957</v>
      </c>
      <c r="H42" s="4">
        <v>3.75</v>
      </c>
      <c r="I42" s="4" t="s">
        <v>3958</v>
      </c>
      <c r="L42" t="s">
        <v>512</v>
      </c>
      <c r="M42" t="s">
        <v>512</v>
      </c>
    </row>
    <row r="43" spans="2:13">
      <c r="G43" s="4" t="s">
        <v>3959</v>
      </c>
      <c r="H43" s="4">
        <v>1.2677099999999999</v>
      </c>
      <c r="I43" s="4" t="s">
        <v>1159</v>
      </c>
      <c r="L43" t="s">
        <v>1011</v>
      </c>
      <c r="M43" t="s">
        <v>1011</v>
      </c>
    </row>
    <row r="44" spans="2:13">
      <c r="G44" s="4" t="s">
        <v>3960</v>
      </c>
      <c r="H44" s="4">
        <v>8.2019800000000007</v>
      </c>
      <c r="I44" s="4" t="s">
        <v>585</v>
      </c>
      <c r="L44" t="s">
        <v>870</v>
      </c>
      <c r="M44" t="s">
        <v>870</v>
      </c>
    </row>
    <row r="45" spans="2:13">
      <c r="G45" s="4" t="s">
        <v>3961</v>
      </c>
      <c r="H45" s="4">
        <v>1151.0899999999999</v>
      </c>
      <c r="I45" s="4" t="s">
        <v>3962</v>
      </c>
      <c r="L45" t="s">
        <v>515</v>
      </c>
      <c r="M45" t="s">
        <v>515</v>
      </c>
    </row>
    <row r="46" spans="2:13">
      <c r="G46" s="4" t="s">
        <v>3963</v>
      </c>
      <c r="H46" s="4">
        <v>132.90700000000001</v>
      </c>
      <c r="I46" s="4" t="s">
        <v>1147</v>
      </c>
      <c r="L46" t="s">
        <v>983</v>
      </c>
      <c r="M46" t="s">
        <v>983</v>
      </c>
    </row>
    <row r="47" spans="2:13">
      <c r="G47" s="4" t="s">
        <v>3964</v>
      </c>
      <c r="H47" s="4">
        <v>6.9611099999999997</v>
      </c>
      <c r="I47" s="4" t="s">
        <v>445</v>
      </c>
      <c r="L47" t="s">
        <v>654</v>
      </c>
      <c r="M47" t="s">
        <v>654</v>
      </c>
    </row>
    <row r="48" spans="2:13">
      <c r="G48" s="4" t="s">
        <v>3965</v>
      </c>
      <c r="H48" s="4">
        <v>0.94529300000000005</v>
      </c>
      <c r="I48" s="4" t="s">
        <v>1881</v>
      </c>
      <c r="L48" t="s">
        <v>111</v>
      </c>
      <c r="M48" t="s">
        <v>111</v>
      </c>
    </row>
    <row r="49" spans="7:13">
      <c r="G49" s="4" t="s">
        <v>3966</v>
      </c>
      <c r="H49" s="4">
        <v>29.859400000000001</v>
      </c>
      <c r="I49" s="4" t="s">
        <v>3967</v>
      </c>
      <c r="L49" t="s">
        <v>636</v>
      </c>
      <c r="M49" t="s">
        <v>672</v>
      </c>
    </row>
    <row r="50" spans="7:13">
      <c r="G50" s="4" t="s">
        <v>3968</v>
      </c>
      <c r="H50" s="4">
        <v>31.500299999999999</v>
      </c>
      <c r="I50" s="4" t="s">
        <v>3969</v>
      </c>
      <c r="L50" t="s">
        <v>169</v>
      </c>
      <c r="M50" t="s">
        <v>169</v>
      </c>
    </row>
    <row r="51" spans="7:13">
      <c r="G51" s="4" t="s">
        <v>3970</v>
      </c>
      <c r="H51" s="4">
        <v>6.3912199999999997</v>
      </c>
      <c r="I51" s="4" t="s">
        <v>3971</v>
      </c>
      <c r="L51" t="s">
        <v>56</v>
      </c>
      <c r="M51" t="s">
        <v>15</v>
      </c>
    </row>
    <row r="52" spans="7:13">
      <c r="G52" s="4" t="s">
        <v>3972</v>
      </c>
      <c r="H52" s="4">
        <v>1.79447</v>
      </c>
      <c r="I52" s="4" t="s">
        <v>3973</v>
      </c>
      <c r="L52" t="s">
        <v>136</v>
      </c>
      <c r="M52" t="s">
        <v>136</v>
      </c>
    </row>
    <row r="53" spans="7:13">
      <c r="G53" s="4" t="s">
        <v>3974</v>
      </c>
      <c r="H53" s="4">
        <v>4.2940199999999997</v>
      </c>
      <c r="I53" s="4" t="s">
        <v>3975</v>
      </c>
      <c r="L53" t="s">
        <v>197</v>
      </c>
      <c r="M53" t="s">
        <v>197</v>
      </c>
    </row>
    <row r="54" spans="7:13">
      <c r="G54" s="4" t="s">
        <v>3977</v>
      </c>
      <c r="H54" s="4">
        <v>3.6735099999999998</v>
      </c>
      <c r="I54" s="4" t="s">
        <v>358</v>
      </c>
      <c r="L54" t="s">
        <v>447</v>
      </c>
      <c r="M54" t="s">
        <v>447</v>
      </c>
    </row>
    <row r="55" spans="7:13">
      <c r="G55" s="4" t="s">
        <v>3980</v>
      </c>
      <c r="H55" s="4">
        <v>81.827399999999997</v>
      </c>
      <c r="I55" s="4" t="s">
        <v>483</v>
      </c>
      <c r="L55" t="s">
        <v>690</v>
      </c>
      <c r="M55" t="s">
        <v>690</v>
      </c>
    </row>
    <row r="56" spans="7:13">
      <c r="G56" s="4" t="s">
        <v>3981</v>
      </c>
      <c r="H56" s="4">
        <v>498.05</v>
      </c>
      <c r="I56" s="4" t="s">
        <v>3982</v>
      </c>
      <c r="L56" t="s">
        <v>425</v>
      </c>
      <c r="M56" t="s">
        <v>425</v>
      </c>
    </row>
    <row r="57" spans="7:13">
      <c r="G57" s="4" t="s">
        <v>3983</v>
      </c>
      <c r="H57" s="4">
        <v>6.0510000000000002</v>
      </c>
      <c r="I57" s="4" t="s">
        <v>847</v>
      </c>
      <c r="L57" t="s">
        <v>935</v>
      </c>
      <c r="M57" t="s">
        <v>935</v>
      </c>
    </row>
    <row r="58" spans="7:13">
      <c r="G58" s="4" t="s">
        <v>3985</v>
      </c>
      <c r="H58" s="4">
        <v>162.25</v>
      </c>
      <c r="I58" s="4" t="s">
        <v>3984</v>
      </c>
      <c r="L58" t="s">
        <v>126</v>
      </c>
      <c r="M58" t="s">
        <v>179</v>
      </c>
    </row>
    <row r="59" spans="7:13">
      <c r="G59" s="4" t="s">
        <v>3987</v>
      </c>
      <c r="H59" s="4">
        <v>38.950000000000003</v>
      </c>
      <c r="I59" s="4" t="s">
        <v>3986</v>
      </c>
      <c r="L59" t="s">
        <v>1031</v>
      </c>
      <c r="M59" t="s">
        <v>166</v>
      </c>
    </row>
    <row r="60" spans="7:13">
      <c r="G60" s="4" t="s">
        <v>3988</v>
      </c>
      <c r="H60" s="4">
        <v>3.3298399999999999</v>
      </c>
      <c r="I60" s="4" t="s">
        <v>1337</v>
      </c>
      <c r="L60" t="s">
        <v>1086</v>
      </c>
      <c r="M60" t="s">
        <v>1086</v>
      </c>
    </row>
    <row r="61" spans="7:13">
      <c r="G61" s="4" t="s">
        <v>3989</v>
      </c>
      <c r="H61" s="4">
        <v>83.5</v>
      </c>
      <c r="I61" s="4" t="s">
        <v>1344</v>
      </c>
      <c r="L61" t="s">
        <v>1809</v>
      </c>
      <c r="M61" t="s">
        <v>1809</v>
      </c>
    </row>
    <row r="62" spans="7:13">
      <c r="G62" s="4" t="s">
        <v>3990</v>
      </c>
      <c r="H62" s="4">
        <v>1322</v>
      </c>
      <c r="I62" s="4" t="s">
        <v>3991</v>
      </c>
      <c r="L62" t="s">
        <v>773</v>
      </c>
      <c r="M62" t="s">
        <v>133</v>
      </c>
    </row>
    <row r="63" spans="7:13">
      <c r="G63" s="4" t="s">
        <v>3992</v>
      </c>
      <c r="H63" s="4">
        <v>8.73</v>
      </c>
      <c r="I63" s="4" t="s">
        <v>1729</v>
      </c>
      <c r="L63" t="s">
        <v>1991</v>
      </c>
      <c r="M63" t="s">
        <v>1991</v>
      </c>
    </row>
    <row r="64" spans="7:13">
      <c r="G64" s="4" t="s">
        <v>3993</v>
      </c>
      <c r="H64" s="4">
        <v>17.68</v>
      </c>
      <c r="I64" s="4" t="s">
        <v>1989</v>
      </c>
      <c r="L64" t="s">
        <v>1497</v>
      </c>
      <c r="M64" t="s">
        <v>1497</v>
      </c>
    </row>
    <row r="65" spans="12:13">
      <c r="L65" t="s">
        <v>1607</v>
      </c>
      <c r="M65" t="s">
        <v>48</v>
      </c>
    </row>
    <row r="66" spans="12:13">
      <c r="L66" t="s">
        <v>639</v>
      </c>
      <c r="M66" t="s">
        <v>639</v>
      </c>
    </row>
    <row r="67" spans="12:13">
      <c r="L67" t="s">
        <v>989</v>
      </c>
      <c r="M67" t="s">
        <v>989</v>
      </c>
    </row>
    <row r="68" spans="12:13">
      <c r="L68" t="s">
        <v>1344</v>
      </c>
      <c r="M68" t="s">
        <v>1344</v>
      </c>
    </row>
    <row r="69" spans="12:13">
      <c r="L69" t="s">
        <v>1306</v>
      </c>
      <c r="M69" t="s">
        <v>1306</v>
      </c>
    </row>
    <row r="70" spans="12:13">
      <c r="L70" t="s">
        <v>1494</v>
      </c>
      <c r="M70" t="s">
        <v>133</v>
      </c>
    </row>
    <row r="71" spans="12:13">
      <c r="L71" t="s">
        <v>1804</v>
      </c>
      <c r="M71" t="s">
        <v>1804</v>
      </c>
    </row>
    <row r="72" spans="12:13">
      <c r="L72" t="s">
        <v>1519</v>
      </c>
      <c r="M72" t="s">
        <v>1519</v>
      </c>
    </row>
    <row r="73" spans="12:13">
      <c r="L73" t="s">
        <v>680</v>
      </c>
      <c r="M73" t="s">
        <v>680</v>
      </c>
    </row>
    <row r="74" spans="12:13">
      <c r="L74" t="s">
        <v>1773</v>
      </c>
      <c r="M74" t="s">
        <v>1773</v>
      </c>
    </row>
    <row r="75" spans="12:13">
      <c r="L75" t="s">
        <v>1707</v>
      </c>
      <c r="M75" t="s">
        <v>1707</v>
      </c>
    </row>
    <row r="76" spans="12:13">
      <c r="L76" t="s">
        <v>1043</v>
      </c>
      <c r="M76" t="s">
        <v>1043</v>
      </c>
    </row>
    <row r="77" spans="12:13">
      <c r="L77" t="s">
        <v>1722</v>
      </c>
      <c r="M77" t="s">
        <v>1722</v>
      </c>
    </row>
    <row r="78" spans="12:13">
      <c r="L78" t="s">
        <v>1676</v>
      </c>
      <c r="M78" t="s">
        <v>1676</v>
      </c>
    </row>
    <row r="79" spans="12:13">
      <c r="L79" t="s">
        <v>1860</v>
      </c>
      <c r="M79" t="s">
        <v>1860</v>
      </c>
    </row>
    <row r="80" spans="12:13">
      <c r="L80" t="s">
        <v>1055</v>
      </c>
      <c r="M80" t="s">
        <v>1055</v>
      </c>
    </row>
    <row r="81" spans="12:13">
      <c r="L81" t="s">
        <v>120</v>
      </c>
      <c r="M81" t="s">
        <v>48</v>
      </c>
    </row>
    <row r="82" spans="12:13">
      <c r="L82" t="s">
        <v>1700</v>
      </c>
      <c r="M82" t="s">
        <v>1700</v>
      </c>
    </row>
    <row r="83" spans="12:13">
      <c r="L83" t="s">
        <v>644</v>
      </c>
      <c r="M83" t="s">
        <v>644</v>
      </c>
    </row>
    <row r="84" spans="12:13">
      <c r="L84" t="s">
        <v>818</v>
      </c>
      <c r="M84" t="s">
        <v>818</v>
      </c>
    </row>
    <row r="85" spans="12:13">
      <c r="L85" t="s">
        <v>548</v>
      </c>
      <c r="M85" t="s">
        <v>548</v>
      </c>
    </row>
    <row r="86" spans="12:13">
      <c r="L86" t="s">
        <v>971</v>
      </c>
      <c r="M86" t="s">
        <v>184</v>
      </c>
    </row>
    <row r="87" spans="12:13">
      <c r="L87" t="s">
        <v>662</v>
      </c>
      <c r="M87" t="s">
        <v>143</v>
      </c>
    </row>
    <row r="88" spans="12:13">
      <c r="L88" t="s">
        <v>1956</v>
      </c>
      <c r="M88" t="s">
        <v>983</v>
      </c>
    </row>
    <row r="89" spans="12:13">
      <c r="L89" t="s">
        <v>299</v>
      </c>
      <c r="M89" t="s">
        <v>299</v>
      </c>
    </row>
    <row r="90" spans="12:13">
      <c r="L90" t="s">
        <v>1282</v>
      </c>
      <c r="M90" t="s">
        <v>1497</v>
      </c>
    </row>
    <row r="91" spans="12:13">
      <c r="L91" t="s">
        <v>1126</v>
      </c>
      <c r="M91" t="s">
        <v>1126</v>
      </c>
    </row>
    <row r="92" spans="12:13">
      <c r="L92" t="s">
        <v>1771</v>
      </c>
      <c r="M92" t="s">
        <v>1771</v>
      </c>
    </row>
    <row r="93" spans="12:13">
      <c r="L93" t="s">
        <v>799</v>
      </c>
      <c r="M93" t="s">
        <v>799</v>
      </c>
    </row>
    <row r="94" spans="12:13">
      <c r="L94" t="s">
        <v>499</v>
      </c>
      <c r="M94" t="s">
        <v>499</v>
      </c>
    </row>
    <row r="95" spans="12:13">
      <c r="L95" t="s">
        <v>1027</v>
      </c>
      <c r="M95" t="s">
        <v>1027</v>
      </c>
    </row>
    <row r="96" spans="12:13">
      <c r="L96" t="s">
        <v>1411</v>
      </c>
      <c r="M96" t="s">
        <v>1411</v>
      </c>
    </row>
    <row r="97" spans="12:13">
      <c r="L97" t="s">
        <v>574</v>
      </c>
      <c r="M97" t="s">
        <v>574</v>
      </c>
    </row>
    <row r="98" spans="12:13">
      <c r="L98" t="s">
        <v>1291</v>
      </c>
      <c r="M98" t="s">
        <v>1291</v>
      </c>
    </row>
    <row r="99" spans="12:13">
      <c r="L99" t="s">
        <v>1623</v>
      </c>
      <c r="M99" t="s">
        <v>983</v>
      </c>
    </row>
    <row r="100" spans="12:13">
      <c r="L100" t="s">
        <v>1731</v>
      </c>
      <c r="M100" t="s">
        <v>1731</v>
      </c>
    </row>
    <row r="101" spans="12:13">
      <c r="L101" t="s">
        <v>567</v>
      </c>
      <c r="M101" t="s">
        <v>567</v>
      </c>
    </row>
    <row r="102" spans="12:13">
      <c r="L102" t="s">
        <v>577</v>
      </c>
      <c r="M102" t="s">
        <v>577</v>
      </c>
    </row>
    <row r="103" spans="12:13">
      <c r="L103" t="s">
        <v>12</v>
      </c>
      <c r="M103" t="s">
        <v>935</v>
      </c>
    </row>
    <row r="104" spans="12:13">
      <c r="L104" t="s">
        <v>1444</v>
      </c>
      <c r="M104" t="s">
        <v>1444</v>
      </c>
    </row>
    <row r="105" spans="12:13">
      <c r="L105" t="s">
        <v>292</v>
      </c>
      <c r="M105" t="s">
        <v>292</v>
      </c>
    </row>
    <row r="106" spans="12:13">
      <c r="L106" t="s">
        <v>1620</v>
      </c>
      <c r="M106" t="s">
        <v>1444</v>
      </c>
    </row>
    <row r="107" spans="12:13">
      <c r="L107" t="s">
        <v>113</v>
      </c>
      <c r="M107" t="s">
        <v>106</v>
      </c>
    </row>
    <row r="108" spans="12:13">
      <c r="L108" t="s">
        <v>1679</v>
      </c>
      <c r="M108" t="s">
        <v>1679</v>
      </c>
    </row>
    <row r="109" spans="12:13">
      <c r="L109" t="s">
        <v>851</v>
      </c>
      <c r="M109" t="s">
        <v>851</v>
      </c>
    </row>
    <row r="110" spans="12:13">
      <c r="L110" t="s">
        <v>1951</v>
      </c>
      <c r="M110" t="s">
        <v>1951</v>
      </c>
    </row>
    <row r="111" spans="12:13">
      <c r="L111" t="s">
        <v>1066</v>
      </c>
      <c r="M111" t="s">
        <v>1066</v>
      </c>
    </row>
    <row r="112" spans="12:13">
      <c r="L112" t="s">
        <v>1099</v>
      </c>
      <c r="M112" t="s">
        <v>672</v>
      </c>
    </row>
    <row r="113" spans="12:13">
      <c r="L113" t="s">
        <v>1671</v>
      </c>
      <c r="M113" t="s">
        <v>1671</v>
      </c>
    </row>
    <row r="114" spans="12:13">
      <c r="L114" t="s">
        <v>1052</v>
      </c>
      <c r="M114" t="s">
        <v>1052</v>
      </c>
    </row>
    <row r="115" spans="12:13">
      <c r="L115" t="s">
        <v>1503</v>
      </c>
      <c r="M115" t="s">
        <v>1503</v>
      </c>
    </row>
    <row r="116" spans="12:13">
      <c r="L116" t="s">
        <v>748</v>
      </c>
      <c r="M116" t="s">
        <v>299</v>
      </c>
    </row>
    <row r="117" spans="12:13">
      <c r="L117" t="s">
        <v>1434</v>
      </c>
      <c r="M117" t="s">
        <v>716</v>
      </c>
    </row>
    <row r="118" spans="12:13">
      <c r="L118" t="s">
        <v>1690</v>
      </c>
      <c r="M118" t="s">
        <v>628</v>
      </c>
    </row>
    <row r="119" spans="12:13">
      <c r="L119" t="s">
        <v>1933</v>
      </c>
      <c r="M119" t="s">
        <v>1933</v>
      </c>
    </row>
    <row r="120" spans="12:13">
      <c r="L120" t="s">
        <v>1609</v>
      </c>
      <c r="M120" t="s">
        <v>672</v>
      </c>
    </row>
    <row r="121" spans="12:13">
      <c r="L121" t="s">
        <v>992</v>
      </c>
      <c r="M121" t="s">
        <v>992</v>
      </c>
    </row>
    <row r="122" spans="12:13">
      <c r="L122" t="s">
        <v>1978</v>
      </c>
      <c r="M122" t="s">
        <v>877</v>
      </c>
    </row>
    <row r="123" spans="12:13">
      <c r="L123" t="s">
        <v>21</v>
      </c>
      <c r="M123" t="s">
        <v>21</v>
      </c>
    </row>
    <row r="124" spans="12:13">
      <c r="L124" t="s">
        <v>526</v>
      </c>
      <c r="M124" t="s">
        <v>526</v>
      </c>
    </row>
    <row r="125" spans="12:13">
      <c r="L125" t="s">
        <v>1458</v>
      </c>
      <c r="M125" t="s">
        <v>1458</v>
      </c>
    </row>
    <row r="126" spans="12:13">
      <c r="L126" t="s">
        <v>2004</v>
      </c>
      <c r="M126" t="s">
        <v>2004</v>
      </c>
    </row>
    <row r="127" spans="12:13">
      <c r="L127" t="s">
        <v>954</v>
      </c>
      <c r="M127" t="s">
        <v>726</v>
      </c>
    </row>
    <row r="128" spans="12:13">
      <c r="L128" t="s">
        <v>1331</v>
      </c>
      <c r="M128" t="s">
        <v>1331</v>
      </c>
    </row>
    <row r="129" spans="12:13">
      <c r="L129" t="s">
        <v>492</v>
      </c>
      <c r="M129" t="s">
        <v>179</v>
      </c>
    </row>
    <row r="130" spans="12:13">
      <c r="L130" t="s">
        <v>1381</v>
      </c>
      <c r="M130" t="s">
        <v>17</v>
      </c>
    </row>
    <row r="131" spans="12:13">
      <c r="L131" t="s">
        <v>541</v>
      </c>
      <c r="M131" t="s">
        <v>88</v>
      </c>
    </row>
    <row r="132" spans="12:13">
      <c r="L132" t="s">
        <v>847</v>
      </c>
      <c r="M132" t="s">
        <v>847</v>
      </c>
    </row>
    <row r="133" spans="12:13">
      <c r="L133" t="s">
        <v>163</v>
      </c>
      <c r="M133" t="s">
        <v>163</v>
      </c>
    </row>
    <row r="134" spans="12:13">
      <c r="L134" t="s">
        <v>1156</v>
      </c>
      <c r="M134" t="s">
        <v>1156</v>
      </c>
    </row>
    <row r="135" spans="12:13">
      <c r="L135" t="s">
        <v>1371</v>
      </c>
      <c r="M135" t="s">
        <v>1371</v>
      </c>
    </row>
    <row r="136" spans="12:13">
      <c r="L136" t="s">
        <v>1074</v>
      </c>
      <c r="M136" t="s">
        <v>1074</v>
      </c>
    </row>
    <row r="137" spans="12:13">
      <c r="L137" t="s">
        <v>1745</v>
      </c>
      <c r="M137" t="s">
        <v>1745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D110"/>
  <sheetViews>
    <sheetView showGridLines="0" topLeftCell="B1" workbookViewId="0">
      <selection activeCell="J1" sqref="J1:J1048576"/>
    </sheetView>
  </sheetViews>
  <sheetFormatPr defaultRowHeight="15"/>
  <cols>
    <col min="1" max="1" width="20.85546875" customWidth="1"/>
    <col min="2" max="3" width="14.28515625" style="34" bestFit="1" customWidth="1"/>
    <col min="4" max="4" width="19.42578125" style="34" customWidth="1"/>
    <col min="5" max="7" width="13.28515625" style="34" bestFit="1" customWidth="1"/>
    <col min="8" max="8" width="12.140625" style="34" bestFit="1" customWidth="1"/>
    <col min="9" max="9" width="14.28515625" style="34" bestFit="1" customWidth="1"/>
    <col min="10" max="10" width="9.140625" style="49"/>
    <col min="12" max="12" width="4" style="30" bestFit="1" customWidth="1"/>
    <col min="13" max="13" width="14.140625" customWidth="1"/>
    <col min="14" max="14" width="2.85546875" customWidth="1"/>
    <col min="15" max="15" width="11.5703125" bestFit="1" customWidth="1"/>
    <col min="16" max="16" width="4.5703125" customWidth="1"/>
    <col min="17" max="17" width="10.5703125" bestFit="1" customWidth="1"/>
    <col min="18" max="18" width="4.5703125" customWidth="1"/>
    <col min="19" max="19" width="10.5703125" bestFit="1" customWidth="1"/>
    <col min="20" max="20" width="4.5703125" customWidth="1"/>
    <col min="21" max="21" width="10.5703125" bestFit="1" customWidth="1"/>
    <col min="22" max="22" width="4.5703125" customWidth="1"/>
    <col min="23" max="23" width="10.5703125" bestFit="1" customWidth="1"/>
    <col min="24" max="24" width="4.5703125" customWidth="1"/>
    <col min="25" max="25" width="10.5703125" bestFit="1" customWidth="1"/>
    <col min="26" max="26" width="4.5703125" customWidth="1"/>
    <col min="27" max="27" width="11" customWidth="1"/>
    <col min="28" max="28" width="4.5703125" customWidth="1"/>
    <col min="29" max="29" width="11.5703125" bestFit="1" customWidth="1"/>
  </cols>
  <sheetData>
    <row r="1" spans="1:30">
      <c r="A1" s="26" t="s">
        <v>4011</v>
      </c>
      <c r="D1" s="35" t="s">
        <v>4010</v>
      </c>
      <c r="J1" s="49">
        <v>1</v>
      </c>
    </row>
    <row r="2" spans="1:30">
      <c r="A2" s="26" t="s">
        <v>4008</v>
      </c>
      <c r="B2" s="34" t="s">
        <v>4014</v>
      </c>
      <c r="C2" s="34" t="s">
        <v>4013</v>
      </c>
      <c r="D2" s="34" t="s">
        <v>4015</v>
      </c>
      <c r="E2" s="34" t="s">
        <v>4016</v>
      </c>
      <c r="F2" s="34" t="s">
        <v>4017</v>
      </c>
      <c r="G2" s="34" t="s">
        <v>4018</v>
      </c>
      <c r="H2" s="34" t="s">
        <v>4020</v>
      </c>
      <c r="I2" s="34" t="s">
        <v>4009</v>
      </c>
      <c r="L2" s="32" t="s">
        <v>4023</v>
      </c>
      <c r="M2" s="32" t="s">
        <v>4019</v>
      </c>
      <c r="O2" s="33" t="s">
        <v>4021</v>
      </c>
      <c r="P2" s="39" t="s">
        <v>4022</v>
      </c>
      <c r="Q2" s="32" t="s">
        <v>4013</v>
      </c>
      <c r="R2" s="39" t="s">
        <v>4022</v>
      </c>
      <c r="S2" s="32" t="s">
        <v>4015</v>
      </c>
      <c r="T2" s="39" t="s">
        <v>4022</v>
      </c>
      <c r="U2" s="32" t="s">
        <v>4016</v>
      </c>
      <c r="V2" s="39" t="s">
        <v>4022</v>
      </c>
      <c r="W2" s="32" t="s">
        <v>4017</v>
      </c>
      <c r="X2" s="39" t="s">
        <v>4022</v>
      </c>
      <c r="Y2" s="32" t="s">
        <v>4018</v>
      </c>
      <c r="Z2" s="39" t="s">
        <v>4022</v>
      </c>
      <c r="AA2" s="32" t="s">
        <v>4020</v>
      </c>
      <c r="AB2" s="39" t="s">
        <v>4022</v>
      </c>
      <c r="AC2" s="32" t="s">
        <v>4024</v>
      </c>
      <c r="AD2" s="39" t="s">
        <v>4022</v>
      </c>
    </row>
    <row r="3" spans="1:30">
      <c r="A3" s="27" t="s">
        <v>15</v>
      </c>
      <c r="B3" s="34">
        <v>26281540</v>
      </c>
      <c r="C3" s="34">
        <v>7426469</v>
      </c>
      <c r="D3" s="34">
        <v>5292912</v>
      </c>
      <c r="E3" s="34">
        <v>2931392</v>
      </c>
      <c r="F3" s="34">
        <v>1544613</v>
      </c>
      <c r="G3" s="34">
        <v>1378500</v>
      </c>
      <c r="H3" s="34">
        <v>24000</v>
      </c>
      <c r="I3" s="34">
        <v>44879426</v>
      </c>
      <c r="J3" s="50">
        <f>+I3/$I$110</f>
        <v>0.4784541672299174</v>
      </c>
      <c r="L3" s="40">
        <f>+J1</f>
        <v>1</v>
      </c>
      <c r="M3" s="31" t="str">
        <f ca="1">OFFSET(A2,$J$1,0,1,1)</f>
        <v>USA</v>
      </c>
      <c r="O3" s="36">
        <f ca="1">OFFSET(B2,$J$1,0,1,1)</f>
        <v>26281540</v>
      </c>
      <c r="P3" s="38">
        <f ca="1">+O3/$B$110</f>
        <v>0.51575100553685915</v>
      </c>
      <c r="Q3" s="36">
        <f t="shared" ref="Q3" ca="1" si="0">OFFSET(C2,$J$1,0,1,1)</f>
        <v>7426469</v>
      </c>
      <c r="R3" s="38">
        <f ca="1">+Q3/$C$110</f>
        <v>0.39392019151369456</v>
      </c>
      <c r="S3" s="36">
        <f ca="1">OFFSET(D2,$J$1,0,1,1)</f>
        <v>5292912</v>
      </c>
      <c r="T3" s="38">
        <f ca="1">+S3/$D$110</f>
        <v>0.47354813869192058</v>
      </c>
      <c r="U3" s="36">
        <f ca="1">OFFSET(E2,$J$1,0,1,1)</f>
        <v>2931392</v>
      </c>
      <c r="V3" s="38">
        <f ca="1">+U3/$E$110</f>
        <v>0.40733421262590325</v>
      </c>
      <c r="W3" s="36">
        <f ca="1">OFFSET(F2,$J$1,0,1,1)</f>
        <v>1544613</v>
      </c>
      <c r="X3" s="38">
        <f ca="1">+W3/$F$110</f>
        <v>0.51560264105949449</v>
      </c>
      <c r="Y3" s="36">
        <f ca="1">OFFSET(G2,$J$1,0,1,1)</f>
        <v>1378500</v>
      </c>
      <c r="Z3" s="38">
        <f ca="1">+Y3/$G$110</f>
        <v>0.68007097676304884</v>
      </c>
      <c r="AA3" s="36">
        <f ca="1">OFFSET(H2,$J$1,0,1,1)</f>
        <v>24000</v>
      </c>
      <c r="AB3" s="38">
        <f ca="1">+AA3/$H$110</f>
        <v>4.0407049694863945E-2</v>
      </c>
      <c r="AC3" s="36">
        <f ca="1">+AA3+Y3+W3+U3+S3+Q3+O3</f>
        <v>44879426</v>
      </c>
      <c r="AD3" s="38">
        <f ca="1">+AC3/$I$110</f>
        <v>0.4784541672299174</v>
      </c>
    </row>
    <row r="4" spans="1:30">
      <c r="A4" s="27" t="s">
        <v>71</v>
      </c>
      <c r="B4" s="34">
        <v>5278522.2691923371</v>
      </c>
      <c r="C4" s="34">
        <v>2347295.8675758066</v>
      </c>
      <c r="D4" s="34">
        <v>1338175.3529851243</v>
      </c>
      <c r="E4" s="34">
        <v>791658.35075010336</v>
      </c>
      <c r="F4" s="34">
        <v>404289.72678525839</v>
      </c>
      <c r="G4" s="34">
        <v>100560.17375789273</v>
      </c>
      <c r="H4" s="34">
        <v>94570.696324037039</v>
      </c>
      <c r="I4" s="34">
        <v>10355072.437370559</v>
      </c>
      <c r="J4" s="50">
        <f t="shared" ref="J4:J67" si="1">+I4/$I$110</f>
        <v>0.11039418284065403</v>
      </c>
      <c r="L4" s="40">
        <f>+L3+1</f>
        <v>2</v>
      </c>
      <c r="M4" s="31" t="str">
        <f t="shared" ref="M4:M8" ca="1" si="2">OFFSET(A3,$J$1,0,1,1)</f>
        <v>UK</v>
      </c>
      <c r="O4" s="36">
        <f t="shared" ref="O4:O8" ca="1" si="3">OFFSET(B3,$J$1,0,1,1)</f>
        <v>5278522.2691923371</v>
      </c>
      <c r="P4" s="38">
        <f t="shared" ref="P4:P8" ca="1" si="4">+O4/$B$110</f>
        <v>0.10358613567106993</v>
      </c>
      <c r="Q4" s="36">
        <f t="shared" ref="Q4:Q8" ca="1" si="5">OFFSET(C3,$J$1,0,1,1)</f>
        <v>2347295.8675758066</v>
      </c>
      <c r="R4" s="38">
        <f t="shared" ref="R4:R8" ca="1" si="6">+Q4/$C$110</f>
        <v>0.12450698140593673</v>
      </c>
      <c r="S4" s="36">
        <f t="shared" ref="S4:S8" ca="1" si="7">OFFSET(D3,$J$1,0,1,1)</f>
        <v>1338175.3529851243</v>
      </c>
      <c r="T4" s="38">
        <f t="shared" ref="T4:T8" ca="1" si="8">+S4/$D$110</f>
        <v>0.1197243497812753</v>
      </c>
      <c r="U4" s="36">
        <f t="shared" ref="U4:U8" ca="1" si="9">OFFSET(E3,$J$1,0,1,1)</f>
        <v>791658.35075010336</v>
      </c>
      <c r="V4" s="38">
        <f t="shared" ref="V4:V8" ca="1" si="10">+U4/$E$110</f>
        <v>0.11000559835447271</v>
      </c>
      <c r="W4" s="36">
        <f t="shared" ref="W4:W8" ca="1" si="11">OFFSET(F3,$J$1,0,1,1)</f>
        <v>404289.72678525839</v>
      </c>
      <c r="X4" s="38">
        <f t="shared" ref="X4:X8" ca="1" si="12">+W4/$F$110</f>
        <v>0.13495474328113299</v>
      </c>
      <c r="Y4" s="36">
        <f t="shared" ref="Y4:Y8" ca="1" si="13">OFFSET(G3,$J$1,0,1,1)</f>
        <v>100560.17375789273</v>
      </c>
      <c r="Z4" s="38">
        <f t="shared" ref="Z4:AB8" ca="1" si="14">+Y4/$G$110</f>
        <v>4.9610486464266967E-2</v>
      </c>
      <c r="AA4" s="36">
        <f t="shared" ref="AA4:AA8" ca="1" si="15">OFFSET(H3,$J$1,0,1,1)</f>
        <v>94570.696324037039</v>
      </c>
      <c r="AB4" s="38">
        <f t="shared" ref="AB4:AB8" ca="1" si="16">+AA4/$H$110</f>
        <v>0.15922178441846882</v>
      </c>
      <c r="AC4" s="36">
        <f t="shared" ref="AC4:AC8" ca="1" si="17">+AA4+Y4+W4+U4+S4+Q4+O4</f>
        <v>10355072.437370559</v>
      </c>
      <c r="AD4" s="38">
        <f t="shared" ref="AD4:AD8" ca="1" si="18">+AC4/$I$110</f>
        <v>0.11039418284065403</v>
      </c>
    </row>
    <row r="5" spans="1:30">
      <c r="A5" s="27" t="s">
        <v>8</v>
      </c>
      <c r="B5" s="34">
        <v>4120334.2794988169</v>
      </c>
      <c r="C5" s="34">
        <v>2521227.1310448954</v>
      </c>
      <c r="D5" s="34">
        <v>510284.67023299867</v>
      </c>
      <c r="E5" s="34">
        <v>164309.43677121104</v>
      </c>
      <c r="F5" s="34">
        <v>170601.16677470139</v>
      </c>
      <c r="G5" s="34">
        <v>146687.02087800152</v>
      </c>
      <c r="H5" s="34">
        <v>10684.750012465542</v>
      </c>
      <c r="I5" s="34">
        <v>7644128.4552130913</v>
      </c>
      <c r="J5" s="50">
        <f t="shared" si="1"/>
        <v>8.1493134832818379E-2</v>
      </c>
      <c r="L5" s="40">
        <f t="shared" ref="L5:L8" si="19">+L4+1</f>
        <v>3</v>
      </c>
      <c r="M5" s="31" t="str">
        <f t="shared" ca="1" si="2"/>
        <v>India</v>
      </c>
      <c r="O5" s="36">
        <f t="shared" ca="1" si="3"/>
        <v>4120334.2794988169</v>
      </c>
      <c r="P5" s="38">
        <f t="shared" ca="1" si="4"/>
        <v>8.0857763578523367E-2</v>
      </c>
      <c r="Q5" s="36">
        <f t="shared" ca="1" si="5"/>
        <v>2521227.1310448954</v>
      </c>
      <c r="R5" s="38">
        <f t="shared" ca="1" si="6"/>
        <v>0.1337327704876608</v>
      </c>
      <c r="S5" s="36">
        <f t="shared" ca="1" si="7"/>
        <v>510284.67023299867</v>
      </c>
      <c r="T5" s="38">
        <f t="shared" ca="1" si="8"/>
        <v>4.5654330884748698E-2</v>
      </c>
      <c r="U5" s="36">
        <f t="shared" ca="1" si="9"/>
        <v>164309.43677121104</v>
      </c>
      <c r="V5" s="38">
        <f t="shared" ca="1" si="10"/>
        <v>2.2831765609719504E-2</v>
      </c>
      <c r="W5" s="36">
        <f t="shared" ca="1" si="11"/>
        <v>170601.16677470139</v>
      </c>
      <c r="X5" s="38">
        <f t="shared" ca="1" si="12"/>
        <v>5.6947864712304841E-2</v>
      </c>
      <c r="Y5" s="36">
        <f t="shared" ca="1" si="13"/>
        <v>146687.02087800152</v>
      </c>
      <c r="Z5" s="38">
        <f t="shared" ca="1" si="14"/>
        <v>7.2366765010492731E-2</v>
      </c>
      <c r="AA5" s="36">
        <f t="shared" ca="1" si="15"/>
        <v>10684.750012465542</v>
      </c>
      <c r="AB5" s="38">
        <f t="shared" ca="1" si="16"/>
        <v>1.7989134363787219E-2</v>
      </c>
      <c r="AC5" s="36">
        <f t="shared" ca="1" si="17"/>
        <v>7644128.4552130904</v>
      </c>
      <c r="AD5" s="38">
        <f t="shared" ca="1" si="18"/>
        <v>8.1493134832818365E-2</v>
      </c>
    </row>
    <row r="6" spans="1:30">
      <c r="A6" s="27" t="s">
        <v>84</v>
      </c>
      <c r="B6" s="34">
        <v>2558808.4773503561</v>
      </c>
      <c r="C6" s="34">
        <v>2087082.6555183742</v>
      </c>
      <c r="D6" s="34">
        <v>1212104.235786794</v>
      </c>
      <c r="E6" s="34">
        <v>1101502.4289148466</v>
      </c>
      <c r="F6" s="34">
        <v>81592.772512210868</v>
      </c>
      <c r="G6" s="34">
        <v>371247.11493055942</v>
      </c>
      <c r="H6" s="34">
        <v>109130.33323508203</v>
      </c>
      <c r="I6" s="34">
        <v>7521468.0182482237</v>
      </c>
      <c r="J6" s="50">
        <f t="shared" si="1"/>
        <v>8.0185466654974849E-2</v>
      </c>
      <c r="L6" s="40">
        <f t="shared" si="19"/>
        <v>4</v>
      </c>
      <c r="M6" s="31" t="str">
        <f t="shared" ca="1" si="2"/>
        <v>Australia</v>
      </c>
      <c r="O6" s="36">
        <f t="shared" ca="1" si="3"/>
        <v>2558808.4773503561</v>
      </c>
      <c r="P6" s="38">
        <f t="shared" ca="1" si="4"/>
        <v>5.0214258569691334E-2</v>
      </c>
      <c r="Q6" s="36">
        <f t="shared" ca="1" si="5"/>
        <v>2087082.6555183742</v>
      </c>
      <c r="R6" s="38">
        <f t="shared" ca="1" si="6"/>
        <v>0.11070456220401757</v>
      </c>
      <c r="S6" s="36">
        <f t="shared" ca="1" si="7"/>
        <v>1212104.235786794</v>
      </c>
      <c r="T6" s="38">
        <f t="shared" ca="1" si="8"/>
        <v>0.10844497410072737</v>
      </c>
      <c r="U6" s="36">
        <f t="shared" ca="1" si="9"/>
        <v>1101502.4289148466</v>
      </c>
      <c r="V6" s="38">
        <f t="shared" ca="1" si="10"/>
        <v>0.15306026099121134</v>
      </c>
      <c r="W6" s="36">
        <f t="shared" ca="1" si="11"/>
        <v>81592.772512210868</v>
      </c>
      <c r="X6" s="38">
        <f t="shared" ca="1" si="12"/>
        <v>2.7236239108865749E-2</v>
      </c>
      <c r="Y6" s="36">
        <f t="shared" ca="1" si="13"/>
        <v>371247.11493055942</v>
      </c>
      <c r="Z6" s="38">
        <f t="shared" ca="1" si="14"/>
        <v>0.18315153287725019</v>
      </c>
      <c r="AA6" s="36">
        <f t="shared" ca="1" si="15"/>
        <v>109130.33323508203</v>
      </c>
      <c r="AB6" s="38">
        <f t="shared" ca="1" si="16"/>
        <v>0.18373478326029258</v>
      </c>
      <c r="AC6" s="36">
        <f t="shared" ca="1" si="17"/>
        <v>7521468.0182482237</v>
      </c>
      <c r="AD6" s="38">
        <f t="shared" ca="1" si="18"/>
        <v>8.0185466654974849E-2</v>
      </c>
    </row>
    <row r="7" spans="1:30">
      <c r="A7" s="27" t="s">
        <v>88</v>
      </c>
      <c r="B7" s="34">
        <v>4142693.1808991842</v>
      </c>
      <c r="C7" s="34">
        <v>412329.69227646349</v>
      </c>
      <c r="D7" s="34">
        <v>146918.49899697123</v>
      </c>
      <c r="E7" s="34">
        <v>260590.80360303662</v>
      </c>
      <c r="H7" s="34">
        <v>245840.3807575817</v>
      </c>
      <c r="I7" s="34">
        <v>5208372.556533237</v>
      </c>
      <c r="J7" s="50">
        <f t="shared" si="1"/>
        <v>5.5525833912387065E-2</v>
      </c>
      <c r="L7" s="40">
        <f t="shared" si="19"/>
        <v>5</v>
      </c>
      <c r="M7" s="31" t="str">
        <f t="shared" ca="1" si="2"/>
        <v>Canada</v>
      </c>
      <c r="O7" s="36">
        <f t="shared" ca="1" si="3"/>
        <v>4142693.1808991842</v>
      </c>
      <c r="P7" s="38">
        <f t="shared" ca="1" si="4"/>
        <v>8.1296536416033599E-2</v>
      </c>
      <c r="Q7" s="36">
        <f t="shared" ca="1" si="5"/>
        <v>412329.69227646349</v>
      </c>
      <c r="R7" s="38">
        <f t="shared" ca="1" si="6"/>
        <v>2.1871092621315359E-2</v>
      </c>
      <c r="S7" s="36">
        <f t="shared" ca="1" si="7"/>
        <v>146918.49899697123</v>
      </c>
      <c r="T7" s="38">
        <f t="shared" ca="1" si="8"/>
        <v>1.3144556671153143E-2</v>
      </c>
      <c r="U7" s="36">
        <f t="shared" ca="1" si="9"/>
        <v>260590.80360303662</v>
      </c>
      <c r="V7" s="38">
        <f t="shared" ca="1" si="10"/>
        <v>3.6210629558651425E-2</v>
      </c>
      <c r="W7" s="36">
        <f t="shared" ca="1" si="11"/>
        <v>0</v>
      </c>
      <c r="X7" s="38">
        <f t="shared" ca="1" si="12"/>
        <v>0</v>
      </c>
      <c r="Y7" s="36">
        <f t="shared" ca="1" si="13"/>
        <v>0</v>
      </c>
      <c r="Z7" s="38">
        <f t="shared" ca="1" si="14"/>
        <v>0</v>
      </c>
      <c r="AA7" s="36">
        <f t="shared" ca="1" si="15"/>
        <v>245840.3807575817</v>
      </c>
      <c r="AB7" s="38">
        <f t="shared" ca="1" si="16"/>
        <v>0.41390352009482828</v>
      </c>
      <c r="AC7" s="36">
        <f t="shared" ca="1" si="17"/>
        <v>5208372.5565332379</v>
      </c>
      <c r="AD7" s="38">
        <f t="shared" ca="1" si="18"/>
        <v>5.5525833912387079E-2</v>
      </c>
    </row>
    <row r="8" spans="1:30">
      <c r="A8" s="27" t="s">
        <v>628</v>
      </c>
      <c r="B8" s="34">
        <v>778434.71544322954</v>
      </c>
      <c r="C8" s="34">
        <v>366510.23814907891</v>
      </c>
      <c r="D8" s="34">
        <v>334750.25217428862</v>
      </c>
      <c r="E8" s="34">
        <v>95279.957924370581</v>
      </c>
      <c r="F8" s="34">
        <v>104172.75399731184</v>
      </c>
      <c r="I8" s="34">
        <v>1679147.9176882794</v>
      </c>
      <c r="J8" s="50">
        <f t="shared" si="1"/>
        <v>1.7901194159956405E-2</v>
      </c>
      <c r="L8" s="40">
        <f t="shared" si="19"/>
        <v>6</v>
      </c>
      <c r="M8" s="31" t="str">
        <f t="shared" ca="1" si="2"/>
        <v>Netherlands</v>
      </c>
      <c r="O8" s="36">
        <f t="shared" ca="1" si="3"/>
        <v>778434.71544322954</v>
      </c>
      <c r="P8" s="38">
        <f t="shared" ca="1" si="4"/>
        <v>1.5276064006699929E-2</v>
      </c>
      <c r="Q8" s="36">
        <f t="shared" ca="1" si="5"/>
        <v>366510.23814907891</v>
      </c>
      <c r="R8" s="38">
        <f t="shared" ca="1" si="6"/>
        <v>1.9440703678075672E-2</v>
      </c>
      <c r="S8" s="36">
        <f t="shared" ca="1" si="7"/>
        <v>334750.25217428862</v>
      </c>
      <c r="T8" s="38">
        <f t="shared" ca="1" si="8"/>
        <v>2.9949554960253526E-2</v>
      </c>
      <c r="U8" s="36">
        <f t="shared" ca="1" si="9"/>
        <v>95279.957924370581</v>
      </c>
      <c r="V8" s="38">
        <f t="shared" ca="1" si="10"/>
        <v>1.323971227326563E-2</v>
      </c>
      <c r="W8" s="36">
        <f t="shared" ca="1" si="11"/>
        <v>104172.75399731184</v>
      </c>
      <c r="X8" s="38">
        <f t="shared" ca="1" si="12"/>
        <v>3.4773595125416529E-2</v>
      </c>
      <c r="Y8" s="36">
        <f t="shared" ca="1" si="13"/>
        <v>0</v>
      </c>
      <c r="Z8" s="38">
        <f t="shared" ca="1" si="14"/>
        <v>0</v>
      </c>
      <c r="AA8" s="36">
        <f t="shared" ca="1" si="15"/>
        <v>0</v>
      </c>
      <c r="AB8" s="38">
        <f t="shared" ca="1" si="16"/>
        <v>0</v>
      </c>
      <c r="AC8" s="36">
        <f t="shared" ca="1" si="17"/>
        <v>1679147.9176882794</v>
      </c>
      <c r="AD8" s="38">
        <f t="shared" ca="1" si="18"/>
        <v>1.7901194159956405E-2</v>
      </c>
    </row>
    <row r="9" spans="1:30">
      <c r="A9" s="27" t="s">
        <v>24</v>
      </c>
      <c r="B9" s="34">
        <v>789092.51556874509</v>
      </c>
      <c r="C9" s="34">
        <v>330985.48695680895</v>
      </c>
      <c r="D9" s="34">
        <v>57167.974754622352</v>
      </c>
      <c r="F9" s="34">
        <v>176585.52201983347</v>
      </c>
      <c r="I9" s="34">
        <v>1353831.4993000098</v>
      </c>
      <c r="J9" s="50">
        <f t="shared" si="1"/>
        <v>1.4433034918209887E-2</v>
      </c>
    </row>
    <row r="10" spans="1:30">
      <c r="A10" s="27" t="s">
        <v>672</v>
      </c>
      <c r="B10" s="34">
        <v>259698.51170061735</v>
      </c>
      <c r="C10" s="34">
        <v>379869.00413150631</v>
      </c>
      <c r="D10" s="34">
        <v>131602.03544481489</v>
      </c>
      <c r="E10" s="34">
        <v>75770.868892469181</v>
      </c>
      <c r="F10" s="34">
        <v>207372.90433728407</v>
      </c>
      <c r="I10" s="34">
        <v>1054313.3245066919</v>
      </c>
      <c r="J10" s="50">
        <f t="shared" si="1"/>
        <v>1.123990765114186E-2</v>
      </c>
      <c r="O10" s="37" t="str">
        <f ca="1">M3</f>
        <v>USA</v>
      </c>
      <c r="P10" s="41">
        <f ca="1">P3</f>
        <v>0.51575100553685915</v>
      </c>
      <c r="Q10" s="41">
        <f ca="1">R3</f>
        <v>0.39392019151369456</v>
      </c>
      <c r="R10" s="41">
        <f ca="1">T3</f>
        <v>0.47354813869192058</v>
      </c>
      <c r="S10" s="41">
        <f ca="1">V3</f>
        <v>0.40733421262590325</v>
      </c>
      <c r="T10" s="41">
        <f ca="1">X3</f>
        <v>0.51560264105949449</v>
      </c>
      <c r="U10" s="41">
        <f ca="1">Z3</f>
        <v>0.68007097676304884</v>
      </c>
      <c r="V10" s="41">
        <f ca="1">AB3</f>
        <v>4.0407049694863945E-2</v>
      </c>
      <c r="W10" s="41">
        <f ca="1">AD3</f>
        <v>0.4784541672299174</v>
      </c>
    </row>
    <row r="11" spans="1:30">
      <c r="A11" s="27" t="s">
        <v>48</v>
      </c>
      <c r="B11" s="34">
        <v>393923.15855439781</v>
      </c>
      <c r="C11" s="34">
        <v>174296.61358354933</v>
      </c>
      <c r="D11" s="34">
        <v>56846.273704642044</v>
      </c>
      <c r="E11" s="34">
        <v>154261.22716709867</v>
      </c>
      <c r="F11" s="34">
        <v>52500</v>
      </c>
      <c r="H11" s="34">
        <v>109729.60187662003</v>
      </c>
      <c r="I11" s="34">
        <v>941556.87488630787</v>
      </c>
      <c r="J11" s="50">
        <f t="shared" si="1"/>
        <v>1.0037824692172577E-2</v>
      </c>
      <c r="O11" s="37" t="str">
        <f t="shared" ref="O11:O14" ca="1" si="20">M4</f>
        <v>UK</v>
      </c>
      <c r="P11" s="41">
        <f t="shared" ref="P11:P14" ca="1" si="21">P4</f>
        <v>0.10358613567106993</v>
      </c>
      <c r="Q11" s="41">
        <f t="shared" ref="Q11:Q14" ca="1" si="22">R4</f>
        <v>0.12450698140593673</v>
      </c>
      <c r="R11" s="41">
        <f t="shared" ref="R11:R14" ca="1" si="23">T4</f>
        <v>0.1197243497812753</v>
      </c>
      <c r="S11" s="41">
        <f t="shared" ref="S11:S14" ca="1" si="24">V4</f>
        <v>0.11000559835447271</v>
      </c>
      <c r="T11" s="41">
        <f t="shared" ref="T11:T14" ca="1" si="25">X4</f>
        <v>0.13495474328113299</v>
      </c>
      <c r="U11" s="41">
        <f t="shared" ref="U11:U14" ca="1" si="26">Z4</f>
        <v>4.9610486464266967E-2</v>
      </c>
      <c r="V11" s="41">
        <f t="shared" ref="V11:V14" ca="1" si="27">AB4</f>
        <v>0.15922178441846882</v>
      </c>
      <c r="W11" s="41">
        <f t="shared" ref="W11:W15" ca="1" si="28">AD4</f>
        <v>0.11039418284065403</v>
      </c>
    </row>
    <row r="12" spans="1:30">
      <c r="A12" s="27" t="s">
        <v>179</v>
      </c>
      <c r="B12" s="34">
        <v>399506</v>
      </c>
      <c r="C12" s="34">
        <v>148800</v>
      </c>
      <c r="D12" s="34">
        <v>256977.10364202084</v>
      </c>
      <c r="E12" s="34">
        <v>12000</v>
      </c>
      <c r="I12" s="34">
        <v>817283.10364202084</v>
      </c>
      <c r="J12" s="50">
        <f t="shared" si="1"/>
        <v>8.7129569514575646E-3</v>
      </c>
      <c r="O12" s="37" t="str">
        <f t="shared" ca="1" si="20"/>
        <v>India</v>
      </c>
      <c r="P12" s="41">
        <f t="shared" ca="1" si="21"/>
        <v>8.0857763578523367E-2</v>
      </c>
      <c r="Q12" s="41">
        <f t="shared" ca="1" si="22"/>
        <v>0.1337327704876608</v>
      </c>
      <c r="R12" s="41">
        <f t="shared" ca="1" si="23"/>
        <v>4.5654330884748698E-2</v>
      </c>
      <c r="S12" s="41">
        <f t="shared" ca="1" si="24"/>
        <v>2.2831765609719504E-2</v>
      </c>
      <c r="T12" s="41">
        <f t="shared" ca="1" si="25"/>
        <v>5.6947864712304841E-2</v>
      </c>
      <c r="U12" s="41">
        <f t="shared" ca="1" si="26"/>
        <v>7.2366765010492731E-2</v>
      </c>
      <c r="V12" s="41">
        <f t="shared" ca="1" si="27"/>
        <v>1.7989134363787219E-2</v>
      </c>
      <c r="W12" s="41">
        <f t="shared" ca="1" si="28"/>
        <v>8.1493134832818365E-2</v>
      </c>
    </row>
    <row r="13" spans="1:30">
      <c r="A13" s="27" t="s">
        <v>143</v>
      </c>
      <c r="B13" s="34">
        <v>539914.35006969364</v>
      </c>
      <c r="C13" s="34">
        <v>146681.38141700526</v>
      </c>
      <c r="D13" s="34">
        <v>50700</v>
      </c>
      <c r="E13" s="34">
        <v>15600</v>
      </c>
      <c r="I13" s="34">
        <v>752895.73148669885</v>
      </c>
      <c r="J13" s="50">
        <f t="shared" si="1"/>
        <v>8.0265309146206106E-3</v>
      </c>
      <c r="O13" s="37" t="str">
        <f t="shared" ca="1" si="20"/>
        <v>Australia</v>
      </c>
      <c r="P13" s="41">
        <f t="shared" ca="1" si="21"/>
        <v>5.0214258569691334E-2</v>
      </c>
      <c r="Q13" s="41">
        <f t="shared" ca="1" si="22"/>
        <v>0.11070456220401757</v>
      </c>
      <c r="R13" s="41">
        <f t="shared" ca="1" si="23"/>
        <v>0.10844497410072737</v>
      </c>
      <c r="S13" s="41">
        <f t="shared" ca="1" si="24"/>
        <v>0.15306026099121134</v>
      </c>
      <c r="T13" s="41">
        <f t="shared" ca="1" si="25"/>
        <v>2.7236239108865749E-2</v>
      </c>
      <c r="U13" s="41">
        <f t="shared" ca="1" si="26"/>
        <v>0.18315153287725019</v>
      </c>
      <c r="V13" s="41">
        <f t="shared" ca="1" si="27"/>
        <v>0.18373478326029258</v>
      </c>
      <c r="W13" s="41">
        <f t="shared" ca="1" si="28"/>
        <v>8.0185466654974849E-2</v>
      </c>
    </row>
    <row r="14" spans="1:30">
      <c r="A14" s="27" t="s">
        <v>583</v>
      </c>
      <c r="B14" s="34">
        <v>395700.45257752552</v>
      </c>
      <c r="C14" s="34">
        <v>125000</v>
      </c>
      <c r="D14" s="34">
        <v>172412.76802252163</v>
      </c>
      <c r="I14" s="34">
        <v>693113.22060004715</v>
      </c>
      <c r="J14" s="50">
        <f t="shared" si="1"/>
        <v>7.3891967503827167E-3</v>
      </c>
      <c r="O14" s="37" t="str">
        <f t="shared" ca="1" si="20"/>
        <v>Canada</v>
      </c>
      <c r="P14" s="41">
        <f t="shared" ca="1" si="21"/>
        <v>8.1296536416033599E-2</v>
      </c>
      <c r="Q14" s="41">
        <f t="shared" ca="1" si="22"/>
        <v>2.1871092621315359E-2</v>
      </c>
      <c r="R14" s="41">
        <f t="shared" ca="1" si="23"/>
        <v>1.3144556671153143E-2</v>
      </c>
      <c r="S14" s="41">
        <f t="shared" ca="1" si="24"/>
        <v>3.6210629558651425E-2</v>
      </c>
      <c r="T14" s="41">
        <f t="shared" ca="1" si="25"/>
        <v>0</v>
      </c>
      <c r="U14" s="41">
        <f t="shared" ca="1" si="26"/>
        <v>0</v>
      </c>
      <c r="V14" s="41">
        <f t="shared" ca="1" si="27"/>
        <v>0.41390352009482828</v>
      </c>
      <c r="W14" s="41">
        <f t="shared" ca="1" si="28"/>
        <v>5.5525833912387079E-2</v>
      </c>
    </row>
    <row r="15" spans="1:30">
      <c r="A15" s="27" t="s">
        <v>171</v>
      </c>
      <c r="B15" s="34">
        <v>415440</v>
      </c>
      <c r="C15" s="34">
        <v>140000</v>
      </c>
      <c r="D15" s="34">
        <v>72571.80269935554</v>
      </c>
      <c r="F15" s="34">
        <v>50000</v>
      </c>
      <c r="I15" s="34">
        <v>678011.80269935552</v>
      </c>
      <c r="J15" s="50">
        <f t="shared" si="1"/>
        <v>7.2282023489466021E-3</v>
      </c>
      <c r="O15" s="37" t="str">
        <f ca="1">M8</f>
        <v>Netherlands</v>
      </c>
      <c r="P15" s="41">
        <f ca="1">P8</f>
        <v>1.5276064006699929E-2</v>
      </c>
      <c r="Q15" s="41">
        <f ca="1">R8</f>
        <v>1.9440703678075672E-2</v>
      </c>
      <c r="R15" s="41">
        <f ca="1">T8</f>
        <v>2.9949554960253526E-2</v>
      </c>
      <c r="S15" s="41">
        <f ca="1">V8</f>
        <v>1.323971227326563E-2</v>
      </c>
      <c r="T15" s="41">
        <f ca="1">X8</f>
        <v>3.4773595125416529E-2</v>
      </c>
      <c r="U15" s="41">
        <f ca="1">Z8</f>
        <v>0</v>
      </c>
      <c r="V15" s="41">
        <f ca="1">AB8</f>
        <v>0</v>
      </c>
      <c r="W15" s="41">
        <f t="shared" ca="1" si="28"/>
        <v>1.7901194159956405E-2</v>
      </c>
    </row>
    <row r="16" spans="1:30">
      <c r="A16" s="27" t="s">
        <v>983</v>
      </c>
      <c r="B16" s="34">
        <v>50307.817784067665</v>
      </c>
      <c r="C16" s="34">
        <v>149907.13380100971</v>
      </c>
      <c r="D16" s="34">
        <v>228671.89901848941</v>
      </c>
      <c r="E16" s="34">
        <v>190559.91584874119</v>
      </c>
      <c r="I16" s="34">
        <v>619446.76645230805</v>
      </c>
      <c r="J16" s="50">
        <f t="shared" si="1"/>
        <v>6.6038475355322994E-3</v>
      </c>
    </row>
    <row r="17" spans="1:10">
      <c r="A17" s="27" t="s">
        <v>46</v>
      </c>
      <c r="B17" s="34">
        <v>252000</v>
      </c>
      <c r="C17" s="34">
        <v>148102.22862117883</v>
      </c>
      <c r="E17" s="34">
        <v>150000</v>
      </c>
      <c r="I17" s="34">
        <v>550102.22862117877</v>
      </c>
      <c r="J17" s="50">
        <f t="shared" si="1"/>
        <v>5.8645737511497523E-3</v>
      </c>
    </row>
    <row r="18" spans="1:10">
      <c r="A18" s="27" t="s">
        <v>65</v>
      </c>
      <c r="B18" s="34">
        <v>283147</v>
      </c>
      <c r="C18" s="34">
        <v>196000</v>
      </c>
      <c r="F18" s="34">
        <v>24000</v>
      </c>
      <c r="I18" s="34">
        <v>503147</v>
      </c>
      <c r="J18" s="50">
        <f t="shared" si="1"/>
        <v>5.3639897016336899E-3</v>
      </c>
    </row>
    <row r="19" spans="1:10">
      <c r="A19" s="27" t="s">
        <v>877</v>
      </c>
      <c r="C19" s="34">
        <v>106000</v>
      </c>
      <c r="D19" s="34">
        <v>20000</v>
      </c>
      <c r="E19" s="34">
        <v>262338.00414613681</v>
      </c>
      <c r="F19" s="34">
        <v>106815.148267971</v>
      </c>
      <c r="I19" s="34">
        <v>495153.15241410781</v>
      </c>
      <c r="J19" s="50">
        <f t="shared" si="1"/>
        <v>5.278768253175972E-3</v>
      </c>
    </row>
    <row r="20" spans="1:10">
      <c r="A20" s="27" t="s">
        <v>608</v>
      </c>
      <c r="B20" s="34">
        <v>19055.991584874118</v>
      </c>
      <c r="C20" s="34">
        <v>109889.55147277408</v>
      </c>
      <c r="D20" s="34">
        <v>206371.11416571602</v>
      </c>
      <c r="E20" s="34">
        <v>127039.94389916077</v>
      </c>
      <c r="I20" s="34">
        <v>462356.601122525</v>
      </c>
      <c r="J20" s="50">
        <f t="shared" si="1"/>
        <v>4.9291281611608135E-3</v>
      </c>
    </row>
    <row r="21" spans="1:10">
      <c r="A21" s="27" t="s">
        <v>133</v>
      </c>
      <c r="B21" s="34">
        <v>125720</v>
      </c>
      <c r="D21" s="34">
        <v>210833.33333333331</v>
      </c>
      <c r="E21" s="34">
        <v>57600</v>
      </c>
      <c r="I21" s="34">
        <v>394153.33333333331</v>
      </c>
      <c r="J21" s="50">
        <f t="shared" si="1"/>
        <v>4.2020213195439714E-3</v>
      </c>
    </row>
    <row r="22" spans="1:10">
      <c r="A22" s="27" t="s">
        <v>17</v>
      </c>
      <c r="B22" s="34">
        <v>179881.12861010886</v>
      </c>
      <c r="C22" s="34">
        <v>91504.896406494139</v>
      </c>
      <c r="D22" s="34">
        <v>64222</v>
      </c>
      <c r="E22" s="34">
        <v>8725</v>
      </c>
      <c r="I22" s="34">
        <v>344333.025016603</v>
      </c>
      <c r="J22" s="50">
        <f t="shared" si="1"/>
        <v>3.6708929997027392E-3</v>
      </c>
    </row>
    <row r="23" spans="1:10">
      <c r="A23" s="27" t="s">
        <v>106</v>
      </c>
      <c r="B23" s="34">
        <v>245165.99293149752</v>
      </c>
      <c r="C23" s="34">
        <v>96550.357363362185</v>
      </c>
      <c r="I23" s="34">
        <v>341716.35029485973</v>
      </c>
      <c r="J23" s="50">
        <f t="shared" si="1"/>
        <v>3.6429969449514317E-3</v>
      </c>
    </row>
    <row r="24" spans="1:10">
      <c r="A24" s="27" t="s">
        <v>416</v>
      </c>
      <c r="B24" s="34">
        <v>248000</v>
      </c>
      <c r="C24" s="34">
        <v>55000</v>
      </c>
      <c r="D24" s="34">
        <v>31200</v>
      </c>
      <c r="I24" s="34">
        <v>334200</v>
      </c>
      <c r="J24" s="50">
        <f t="shared" si="1"/>
        <v>3.5628660377304824E-3</v>
      </c>
    </row>
    <row r="25" spans="1:10">
      <c r="A25" s="27" t="s">
        <v>30</v>
      </c>
      <c r="B25" s="34">
        <v>128608.60263684107</v>
      </c>
      <c r="C25" s="34">
        <v>115606.34894823631</v>
      </c>
      <c r="D25" s="34">
        <v>84862.6825246394</v>
      </c>
      <c r="I25" s="34">
        <v>329077.63410971675</v>
      </c>
      <c r="J25" s="50">
        <f t="shared" si="1"/>
        <v>3.5082571105511909E-3</v>
      </c>
    </row>
    <row r="26" spans="1:10">
      <c r="A26" s="27" t="s">
        <v>166</v>
      </c>
      <c r="B26" s="34">
        <v>191384.98288519273</v>
      </c>
      <c r="C26" s="34">
        <v>100000</v>
      </c>
      <c r="E26" s="34">
        <v>30000</v>
      </c>
      <c r="I26" s="34">
        <v>321384.98288519273</v>
      </c>
      <c r="J26" s="50">
        <f t="shared" si="1"/>
        <v>3.4262466803059413E-3</v>
      </c>
    </row>
    <row r="27" spans="1:10">
      <c r="A27" s="27" t="s">
        <v>36</v>
      </c>
      <c r="B27" s="34">
        <v>174870.48277719482</v>
      </c>
      <c r="D27" s="34">
        <v>44463.980364706273</v>
      </c>
      <c r="E27" s="34">
        <v>88927.960729412545</v>
      </c>
      <c r="I27" s="34">
        <v>308262.42387131363</v>
      </c>
      <c r="J27" s="50">
        <f t="shared" si="1"/>
        <v>3.2863486556540446E-3</v>
      </c>
    </row>
    <row r="28" spans="1:10">
      <c r="A28" s="27" t="s">
        <v>895</v>
      </c>
      <c r="B28" s="34">
        <v>19055.991584874118</v>
      </c>
      <c r="C28" s="34">
        <v>54881.255764437454</v>
      </c>
      <c r="D28" s="34">
        <v>139743.93828907685</v>
      </c>
      <c r="E28" s="34">
        <v>69871.969144538423</v>
      </c>
      <c r="I28" s="34">
        <v>283553.15478292684</v>
      </c>
      <c r="J28" s="50">
        <f t="shared" si="1"/>
        <v>3.0229261073232336E-3</v>
      </c>
    </row>
    <row r="29" spans="1:10">
      <c r="A29" s="27" t="s">
        <v>726</v>
      </c>
      <c r="B29" s="34">
        <v>34582.694378645909</v>
      </c>
      <c r="C29" s="34">
        <v>30000</v>
      </c>
      <c r="D29" s="34">
        <v>106400</v>
      </c>
      <c r="E29" s="34">
        <v>60000</v>
      </c>
      <c r="I29" s="34">
        <v>230982.69437864592</v>
      </c>
      <c r="J29" s="50">
        <f t="shared" si="1"/>
        <v>2.462478746574378E-3</v>
      </c>
    </row>
    <row r="30" spans="1:10">
      <c r="A30" s="27" t="s">
        <v>515</v>
      </c>
      <c r="B30" s="34">
        <v>226168.24662010232</v>
      </c>
      <c r="I30" s="34">
        <v>226168.24662010232</v>
      </c>
      <c r="J30" s="50">
        <f t="shared" si="1"/>
        <v>2.4111524975936999E-3</v>
      </c>
    </row>
    <row r="31" spans="1:10">
      <c r="A31" s="27" t="s">
        <v>75</v>
      </c>
      <c r="B31" s="34">
        <v>143200</v>
      </c>
      <c r="C31" s="34">
        <v>62062.072289540098</v>
      </c>
      <c r="I31" s="34">
        <v>205262.07228954008</v>
      </c>
      <c r="J31" s="50">
        <f t="shared" si="1"/>
        <v>2.1882742854415966E-3</v>
      </c>
    </row>
    <row r="32" spans="1:10">
      <c r="A32" s="27" t="s">
        <v>654</v>
      </c>
      <c r="B32" s="34">
        <v>152000</v>
      </c>
      <c r="C32" s="34">
        <v>50694.322109187968</v>
      </c>
      <c r="I32" s="34">
        <v>202694.32210918795</v>
      </c>
      <c r="J32" s="50">
        <f t="shared" si="1"/>
        <v>2.1608998093465845E-3</v>
      </c>
    </row>
    <row r="33" spans="1:10">
      <c r="A33" s="27" t="s">
        <v>347</v>
      </c>
      <c r="B33" s="34">
        <v>115904.91706550417</v>
      </c>
      <c r="C33" s="34">
        <v>33550.086404915477</v>
      </c>
      <c r="D33" s="34">
        <v>23749.212541869048</v>
      </c>
      <c r="E33" s="34">
        <v>19068</v>
      </c>
      <c r="I33" s="34">
        <v>192272.2160122887</v>
      </c>
      <c r="J33" s="50">
        <f t="shared" si="1"/>
        <v>2.0497909887174223E-3</v>
      </c>
    </row>
    <row r="34" spans="1:10">
      <c r="A34" s="27" t="s">
        <v>1745</v>
      </c>
      <c r="C34" s="34">
        <v>177600</v>
      </c>
      <c r="I34" s="34">
        <v>177600</v>
      </c>
      <c r="J34" s="50">
        <f t="shared" si="1"/>
        <v>1.8933722570345112E-3</v>
      </c>
    </row>
    <row r="35" spans="1:10">
      <c r="A35" s="27" t="s">
        <v>1118</v>
      </c>
      <c r="B35" s="34">
        <v>81619.281749752903</v>
      </c>
      <c r="D35" s="34">
        <v>65000</v>
      </c>
      <c r="E35" s="34">
        <v>28353.650809742252</v>
      </c>
      <c r="I35" s="34">
        <v>174972.93255949515</v>
      </c>
      <c r="J35" s="50">
        <f t="shared" si="1"/>
        <v>1.865365406757425E-3</v>
      </c>
    </row>
    <row r="36" spans="1:10">
      <c r="A36" s="27" t="s">
        <v>1497</v>
      </c>
      <c r="E36" s="34">
        <v>174335.9495092447</v>
      </c>
      <c r="I36" s="34">
        <v>174335.9495092447</v>
      </c>
      <c r="J36" s="50">
        <f t="shared" si="1"/>
        <v>1.8585746070077323E-3</v>
      </c>
    </row>
    <row r="37" spans="1:10">
      <c r="A37" s="27" t="s">
        <v>447</v>
      </c>
      <c r="B37" s="34">
        <v>68954.520184280962</v>
      </c>
      <c r="E37" s="34">
        <v>100000</v>
      </c>
      <c r="I37" s="34">
        <v>168954.52018428096</v>
      </c>
      <c r="J37" s="50">
        <f t="shared" si="1"/>
        <v>1.8012038356840932E-3</v>
      </c>
    </row>
    <row r="38" spans="1:10">
      <c r="A38" s="27" t="s">
        <v>59</v>
      </c>
      <c r="B38" s="34">
        <v>90604.88798888147</v>
      </c>
      <c r="D38" s="34">
        <v>76223.966339496474</v>
      </c>
      <c r="I38" s="34">
        <v>166828.85432837793</v>
      </c>
      <c r="J38" s="50">
        <f t="shared" si="1"/>
        <v>1.7785423674448347E-3</v>
      </c>
    </row>
    <row r="39" spans="1:10">
      <c r="A39" s="27" t="s">
        <v>1011</v>
      </c>
      <c r="C39" s="34">
        <v>48000</v>
      </c>
      <c r="D39" s="34">
        <v>62000</v>
      </c>
      <c r="F39" s="34">
        <v>49200</v>
      </c>
      <c r="I39" s="34">
        <v>159200</v>
      </c>
      <c r="J39" s="50">
        <f t="shared" si="1"/>
        <v>1.6972120682426475E-3</v>
      </c>
    </row>
    <row r="40" spans="1:10">
      <c r="A40" s="27" t="s">
        <v>299</v>
      </c>
      <c r="B40" s="34">
        <v>146000</v>
      </c>
      <c r="I40" s="34">
        <v>146000</v>
      </c>
      <c r="J40" s="50">
        <f t="shared" si="1"/>
        <v>1.5564884545441367E-3</v>
      </c>
    </row>
    <row r="41" spans="1:10">
      <c r="A41" s="27" t="s">
        <v>935</v>
      </c>
      <c r="B41" s="34">
        <v>130468.75960739575</v>
      </c>
      <c r="I41" s="34">
        <v>130468.75960739575</v>
      </c>
      <c r="J41" s="50">
        <f t="shared" si="1"/>
        <v>1.3909117671753828E-3</v>
      </c>
    </row>
    <row r="42" spans="1:10">
      <c r="A42" s="27" t="s">
        <v>359</v>
      </c>
      <c r="B42" s="34">
        <v>86021.271209279425</v>
      </c>
      <c r="C42" s="34">
        <v>42646.565546303129</v>
      </c>
      <c r="I42" s="34">
        <v>128667.83675558255</v>
      </c>
      <c r="J42" s="50">
        <f t="shared" si="1"/>
        <v>1.3717123450769449E-3</v>
      </c>
    </row>
    <row r="43" spans="1:10">
      <c r="A43" s="27" t="s">
        <v>1176</v>
      </c>
      <c r="B43" s="34">
        <v>42000</v>
      </c>
      <c r="C43" s="34">
        <v>36000</v>
      </c>
      <c r="D43" s="34">
        <v>50000</v>
      </c>
      <c r="I43" s="34">
        <v>128000</v>
      </c>
      <c r="J43" s="50">
        <f t="shared" si="1"/>
        <v>1.3645926176825307E-3</v>
      </c>
    </row>
    <row r="44" spans="1:10">
      <c r="A44" s="27" t="s">
        <v>38</v>
      </c>
      <c r="B44" s="34">
        <v>88518.711713336903</v>
      </c>
      <c r="D44" s="34">
        <v>35063.024516168378</v>
      </c>
      <c r="I44" s="34">
        <v>123581.73622950527</v>
      </c>
      <c r="J44" s="50">
        <f t="shared" si="1"/>
        <v>1.3174900385872863E-3</v>
      </c>
    </row>
    <row r="45" spans="1:10">
      <c r="A45" s="27" t="s">
        <v>716</v>
      </c>
      <c r="B45" s="34">
        <v>15805.773962244275</v>
      </c>
      <c r="C45" s="34">
        <v>85000</v>
      </c>
      <c r="E45" s="34">
        <v>13800</v>
      </c>
      <c r="I45" s="34">
        <v>114605.77396224428</v>
      </c>
      <c r="J45" s="50">
        <f t="shared" si="1"/>
        <v>1.2217983835364947E-3</v>
      </c>
    </row>
    <row r="46" spans="1:10">
      <c r="A46" s="27" t="s">
        <v>2004</v>
      </c>
      <c r="B46" s="34">
        <v>100800</v>
      </c>
      <c r="I46" s="34">
        <v>100800</v>
      </c>
      <c r="J46" s="50">
        <f t="shared" si="1"/>
        <v>1.0746166864249928E-3</v>
      </c>
    </row>
    <row r="47" spans="1:10">
      <c r="A47" s="27" t="s">
        <v>111</v>
      </c>
      <c r="B47" s="34">
        <v>100545</v>
      </c>
      <c r="I47" s="34">
        <v>100545</v>
      </c>
      <c r="J47" s="50">
        <f t="shared" si="1"/>
        <v>1.0718981620694535E-3</v>
      </c>
    </row>
    <row r="48" spans="1:10">
      <c r="A48" s="27" t="s">
        <v>1458</v>
      </c>
      <c r="E48" s="34">
        <v>100000</v>
      </c>
      <c r="I48" s="34">
        <v>100000</v>
      </c>
      <c r="J48" s="50">
        <f t="shared" si="1"/>
        <v>1.0660879825644771E-3</v>
      </c>
    </row>
    <row r="49" spans="1:10">
      <c r="A49" s="27" t="s">
        <v>73</v>
      </c>
      <c r="B49" s="34">
        <v>80200</v>
      </c>
      <c r="C49" s="34">
        <v>18499.860539512854</v>
      </c>
      <c r="I49" s="34">
        <v>98699.860539512854</v>
      </c>
      <c r="J49" s="50">
        <f t="shared" si="1"/>
        <v>1.052227352019645E-3</v>
      </c>
    </row>
    <row r="50" spans="1:10">
      <c r="A50" s="27" t="s">
        <v>197</v>
      </c>
      <c r="B50" s="34">
        <v>36000</v>
      </c>
      <c r="C50" s="34">
        <v>60000</v>
      </c>
      <c r="I50" s="34">
        <v>96000</v>
      </c>
      <c r="J50" s="50">
        <f t="shared" si="1"/>
        <v>1.0234444632618981E-3</v>
      </c>
    </row>
    <row r="51" spans="1:10">
      <c r="A51" s="27" t="s">
        <v>639</v>
      </c>
      <c r="B51" s="34">
        <v>95000</v>
      </c>
      <c r="I51" s="34">
        <v>95000</v>
      </c>
      <c r="J51" s="50">
        <f t="shared" si="1"/>
        <v>1.0127835834362533E-3</v>
      </c>
    </row>
    <row r="52" spans="1:10">
      <c r="A52" s="27" t="s">
        <v>169</v>
      </c>
      <c r="B52" s="34">
        <v>44463.980364706273</v>
      </c>
      <c r="D52" s="34">
        <v>25407.988779832154</v>
      </c>
      <c r="E52" s="34">
        <v>20326.391023865726</v>
      </c>
      <c r="I52" s="34">
        <v>90198.36016840415</v>
      </c>
      <c r="J52" s="50">
        <f t="shared" si="1"/>
        <v>9.6159387822558064E-4</v>
      </c>
    </row>
    <row r="53" spans="1:10">
      <c r="A53" s="27" t="s">
        <v>136</v>
      </c>
      <c r="B53" s="34">
        <v>89519.971949580387</v>
      </c>
      <c r="I53" s="34">
        <v>89519.971949580387</v>
      </c>
      <c r="J53" s="50">
        <f t="shared" si="1"/>
        <v>9.5436166294956735E-4</v>
      </c>
    </row>
    <row r="54" spans="1:10">
      <c r="A54" s="27" t="s">
        <v>292</v>
      </c>
      <c r="B54" s="34">
        <v>78000</v>
      </c>
      <c r="I54" s="34">
        <v>78000</v>
      </c>
      <c r="J54" s="50">
        <f t="shared" si="1"/>
        <v>8.3154862640029219E-4</v>
      </c>
    </row>
    <row r="55" spans="1:10">
      <c r="A55" s="27" t="s">
        <v>548</v>
      </c>
      <c r="B55" s="34">
        <v>78000</v>
      </c>
      <c r="I55" s="34">
        <v>78000</v>
      </c>
      <c r="J55" s="50">
        <f t="shared" si="1"/>
        <v>8.3154862640029219E-4</v>
      </c>
    </row>
    <row r="56" spans="1:10">
      <c r="A56" s="27" t="s">
        <v>184</v>
      </c>
      <c r="B56" s="34">
        <v>32500</v>
      </c>
      <c r="C56" s="34">
        <v>29310</v>
      </c>
      <c r="I56" s="34">
        <v>61810</v>
      </c>
      <c r="J56" s="50">
        <f t="shared" si="1"/>
        <v>6.5894898202310326E-4</v>
      </c>
    </row>
    <row r="57" spans="1:10">
      <c r="A57" s="27" t="s">
        <v>512</v>
      </c>
      <c r="B57" s="34">
        <v>24000</v>
      </c>
      <c r="G57" s="34">
        <v>30000</v>
      </c>
      <c r="I57" s="34">
        <v>54000</v>
      </c>
      <c r="J57" s="50">
        <f t="shared" si="1"/>
        <v>5.7568751058481766E-4</v>
      </c>
    </row>
    <row r="58" spans="1:10">
      <c r="A58" s="27" t="s">
        <v>1344</v>
      </c>
      <c r="C58" s="34">
        <v>51497.005988023957</v>
      </c>
      <c r="I58" s="34">
        <v>51497.005988023957</v>
      </c>
      <c r="J58" s="50">
        <f t="shared" si="1"/>
        <v>5.4900339221883256E-4</v>
      </c>
    </row>
    <row r="59" spans="1:10">
      <c r="A59" s="27" t="s">
        <v>1519</v>
      </c>
      <c r="E59" s="34">
        <v>50815.977559664309</v>
      </c>
      <c r="I59" s="34">
        <v>50815.977559664309</v>
      </c>
      <c r="J59" s="50">
        <f t="shared" si="1"/>
        <v>5.4174302998624268E-4</v>
      </c>
    </row>
    <row r="60" spans="1:10">
      <c r="A60" s="27" t="s">
        <v>644</v>
      </c>
      <c r="B60" s="34">
        <v>50000</v>
      </c>
      <c r="I60" s="34">
        <v>50000</v>
      </c>
      <c r="J60" s="50">
        <f t="shared" si="1"/>
        <v>5.3304399128223856E-4</v>
      </c>
    </row>
    <row r="61" spans="1:10">
      <c r="A61" s="27" t="s">
        <v>27</v>
      </c>
      <c r="B61" s="34">
        <v>46600</v>
      </c>
      <c r="I61" s="34">
        <v>46600</v>
      </c>
      <c r="J61" s="50">
        <f t="shared" si="1"/>
        <v>4.9679699987504634E-4</v>
      </c>
    </row>
    <row r="62" spans="1:10">
      <c r="A62" s="27" t="s">
        <v>21</v>
      </c>
      <c r="B62" s="34">
        <v>41731</v>
      </c>
      <c r="I62" s="34">
        <v>41731</v>
      </c>
      <c r="J62" s="50">
        <f t="shared" si="1"/>
        <v>4.4488917600398197E-4</v>
      </c>
    </row>
    <row r="63" spans="1:10">
      <c r="A63" s="27" t="s">
        <v>870</v>
      </c>
      <c r="B63" s="34">
        <v>21497.688751926042</v>
      </c>
      <c r="C63" s="34">
        <v>18987</v>
      </c>
      <c r="I63" s="34">
        <v>40484.688751926042</v>
      </c>
      <c r="J63" s="50">
        <f t="shared" si="1"/>
        <v>4.3160240156291612E-4</v>
      </c>
    </row>
    <row r="64" spans="1:10">
      <c r="A64" s="27" t="s">
        <v>1055</v>
      </c>
      <c r="E64" s="34">
        <v>36400</v>
      </c>
      <c r="I64" s="34">
        <v>36400</v>
      </c>
      <c r="J64" s="50">
        <f t="shared" si="1"/>
        <v>3.8805602565346965E-4</v>
      </c>
    </row>
    <row r="65" spans="1:10">
      <c r="A65" s="27" t="s">
        <v>1773</v>
      </c>
      <c r="B65" s="34">
        <v>36000</v>
      </c>
      <c r="I65" s="34">
        <v>36000</v>
      </c>
      <c r="J65" s="50">
        <f t="shared" si="1"/>
        <v>3.8379167372321174E-4</v>
      </c>
    </row>
    <row r="66" spans="1:10">
      <c r="A66" s="27" t="s">
        <v>1052</v>
      </c>
      <c r="C66" s="34">
        <v>36000</v>
      </c>
      <c r="I66" s="34">
        <v>36000</v>
      </c>
      <c r="J66" s="50">
        <f t="shared" si="1"/>
        <v>3.8379167372321174E-4</v>
      </c>
    </row>
    <row r="67" spans="1:10">
      <c r="A67" s="27" t="s">
        <v>1444</v>
      </c>
      <c r="C67" s="34">
        <v>35400</v>
      </c>
      <c r="I67" s="34">
        <v>35400</v>
      </c>
      <c r="J67" s="50">
        <f t="shared" si="1"/>
        <v>3.773951458278249E-4</v>
      </c>
    </row>
    <row r="68" spans="1:10">
      <c r="A68" s="27" t="s">
        <v>989</v>
      </c>
      <c r="C68" s="34">
        <v>35000</v>
      </c>
      <c r="I68" s="34">
        <v>35000</v>
      </c>
      <c r="J68" s="50">
        <f t="shared" ref="J68:J110" si="29">+I68/$I$110</f>
        <v>3.7313079389756699E-4</v>
      </c>
    </row>
    <row r="69" spans="1:10">
      <c r="A69" s="27" t="s">
        <v>690</v>
      </c>
      <c r="C69" s="34">
        <v>34092.180206920078</v>
      </c>
      <c r="I69" s="34">
        <v>34092.180206920078</v>
      </c>
      <c r="J69" s="50">
        <f t="shared" si="29"/>
        <v>3.6345263618020026E-4</v>
      </c>
    </row>
    <row r="70" spans="1:10">
      <c r="A70" s="27" t="s">
        <v>499</v>
      </c>
      <c r="B70" s="34">
        <v>28109.627547434993</v>
      </c>
      <c r="I70" s="34">
        <v>28109.627547434993</v>
      </c>
      <c r="J70" s="50">
        <f t="shared" si="29"/>
        <v>2.9967336122683824E-4</v>
      </c>
    </row>
    <row r="71" spans="1:10">
      <c r="A71" s="27" t="s">
        <v>1086</v>
      </c>
      <c r="B71" s="34">
        <v>26000</v>
      </c>
      <c r="I71" s="34">
        <v>26000</v>
      </c>
      <c r="J71" s="50">
        <f t="shared" si="29"/>
        <v>2.7718287546676403E-4</v>
      </c>
    </row>
    <row r="72" spans="1:10">
      <c r="A72" s="27" t="s">
        <v>1700</v>
      </c>
      <c r="C72" s="34">
        <v>24864</v>
      </c>
      <c r="I72" s="34">
        <v>24864</v>
      </c>
      <c r="J72" s="50">
        <f t="shared" si="29"/>
        <v>2.6507211598483159E-4</v>
      </c>
    </row>
    <row r="73" spans="1:10">
      <c r="A73" s="27" t="s">
        <v>1331</v>
      </c>
      <c r="F73" s="34">
        <v>24000</v>
      </c>
      <c r="I73" s="34">
        <v>24000</v>
      </c>
      <c r="J73" s="50">
        <f t="shared" si="29"/>
        <v>2.5586111581547453E-4</v>
      </c>
    </row>
    <row r="74" spans="1:10">
      <c r="A74" s="27" t="s">
        <v>577</v>
      </c>
      <c r="B74" s="34">
        <v>24000</v>
      </c>
      <c r="I74" s="34">
        <v>24000</v>
      </c>
      <c r="J74" s="50">
        <f t="shared" si="29"/>
        <v>2.5586111581547453E-4</v>
      </c>
    </row>
    <row r="75" spans="1:10">
      <c r="A75" s="27" t="s">
        <v>163</v>
      </c>
      <c r="B75" s="34">
        <v>21000</v>
      </c>
      <c r="I75" s="34">
        <v>21000</v>
      </c>
      <c r="J75" s="50">
        <f t="shared" si="29"/>
        <v>2.238784763385402E-4</v>
      </c>
    </row>
    <row r="76" spans="1:10">
      <c r="A76" s="27" t="s">
        <v>425</v>
      </c>
      <c r="B76" s="34">
        <v>17598.017290051986</v>
      </c>
      <c r="D76" s="34">
        <v>3000</v>
      </c>
      <c r="I76" s="34">
        <v>20598.017290051986</v>
      </c>
      <c r="J76" s="50">
        <f t="shared" si="29"/>
        <v>2.195929869757974E-4</v>
      </c>
    </row>
    <row r="77" spans="1:10">
      <c r="A77" s="27" t="s">
        <v>1074</v>
      </c>
      <c r="C77" s="34">
        <v>20571</v>
      </c>
      <c r="I77" s="34">
        <v>20571</v>
      </c>
      <c r="J77" s="50">
        <f t="shared" si="29"/>
        <v>2.1930495889333859E-4</v>
      </c>
    </row>
    <row r="78" spans="1:10">
      <c r="A78" s="27" t="s">
        <v>1933</v>
      </c>
      <c r="B78" s="34">
        <v>20000</v>
      </c>
      <c r="I78" s="34">
        <v>20000</v>
      </c>
      <c r="J78" s="50">
        <f t="shared" si="29"/>
        <v>2.1321759651289542E-4</v>
      </c>
    </row>
    <row r="79" spans="1:10">
      <c r="A79" s="27" t="s">
        <v>1156</v>
      </c>
      <c r="C79" s="34">
        <v>20000</v>
      </c>
      <c r="I79" s="34">
        <v>20000</v>
      </c>
      <c r="J79" s="50">
        <f t="shared" si="29"/>
        <v>2.1321759651289542E-4</v>
      </c>
    </row>
    <row r="80" spans="1:10">
      <c r="A80" s="27" t="s">
        <v>847</v>
      </c>
      <c r="B80" s="34">
        <v>19831.432821021317</v>
      </c>
      <c r="I80" s="34">
        <v>19831.432821021317</v>
      </c>
      <c r="J80" s="50">
        <f t="shared" si="29"/>
        <v>2.1142052207525573E-4</v>
      </c>
    </row>
    <row r="81" spans="1:10">
      <c r="A81" s="27" t="s">
        <v>1066</v>
      </c>
      <c r="B81" s="34">
        <v>19055.991584874118</v>
      </c>
      <c r="I81" s="34">
        <v>19055.991584874118</v>
      </c>
      <c r="J81" s="50">
        <f t="shared" si="29"/>
        <v>2.0315363624484102E-4</v>
      </c>
    </row>
    <row r="82" spans="1:10">
      <c r="A82" s="27" t="s">
        <v>1503</v>
      </c>
      <c r="D82" s="34">
        <v>18000</v>
      </c>
      <c r="I82" s="34">
        <v>18000</v>
      </c>
      <c r="J82" s="50">
        <f t="shared" si="29"/>
        <v>1.9189583686160587E-4</v>
      </c>
    </row>
    <row r="83" spans="1:10">
      <c r="A83" s="27" t="s">
        <v>1722</v>
      </c>
      <c r="C83" s="34">
        <v>15840</v>
      </c>
      <c r="I83" s="34">
        <v>15840</v>
      </c>
      <c r="J83" s="50">
        <f t="shared" si="29"/>
        <v>1.6886833643821317E-4</v>
      </c>
    </row>
    <row r="84" spans="1:10">
      <c r="A84" s="27" t="s">
        <v>1043</v>
      </c>
      <c r="D84" s="34">
        <v>15600</v>
      </c>
      <c r="I84" s="34">
        <v>15600</v>
      </c>
      <c r="J84" s="50">
        <f t="shared" si="29"/>
        <v>1.6630972528005843E-4</v>
      </c>
    </row>
    <row r="85" spans="1:10">
      <c r="A85" s="27" t="s">
        <v>1306</v>
      </c>
      <c r="B85" s="34">
        <v>15404.364569961488</v>
      </c>
      <c r="I85" s="34">
        <v>15404.364569961488</v>
      </c>
      <c r="J85" s="50">
        <f t="shared" si="29"/>
        <v>1.6422407947077952E-4</v>
      </c>
    </row>
    <row r="86" spans="1:10">
      <c r="A86" s="27" t="s">
        <v>818</v>
      </c>
      <c r="B86" s="34">
        <v>15000</v>
      </c>
      <c r="I86" s="34">
        <v>15000</v>
      </c>
      <c r="J86" s="50">
        <f t="shared" si="29"/>
        <v>1.5991319738467157E-4</v>
      </c>
    </row>
    <row r="87" spans="1:10">
      <c r="A87" s="27" t="s">
        <v>1707</v>
      </c>
      <c r="D87" s="34">
        <v>14400</v>
      </c>
      <c r="I87" s="34">
        <v>14400</v>
      </c>
      <c r="J87" s="50">
        <f t="shared" si="29"/>
        <v>1.535166694892847E-4</v>
      </c>
    </row>
    <row r="88" spans="1:10">
      <c r="A88" s="27" t="s">
        <v>1731</v>
      </c>
      <c r="C88" s="34">
        <v>13745.704467353951</v>
      </c>
      <c r="I88" s="34">
        <v>13745.704467353951</v>
      </c>
      <c r="J88" s="50">
        <f t="shared" si="29"/>
        <v>1.4654130344528895E-4</v>
      </c>
    </row>
    <row r="89" spans="1:10">
      <c r="A89" s="27" t="s">
        <v>1291</v>
      </c>
      <c r="D89" s="34">
        <v>13500</v>
      </c>
      <c r="I89" s="34">
        <v>13500</v>
      </c>
      <c r="J89" s="50">
        <f t="shared" si="29"/>
        <v>1.4392187764620442E-4</v>
      </c>
    </row>
    <row r="90" spans="1:10">
      <c r="A90" s="27" t="s">
        <v>1804</v>
      </c>
      <c r="C90" s="34">
        <v>13000</v>
      </c>
      <c r="I90" s="34">
        <v>13000</v>
      </c>
      <c r="J90" s="50">
        <f t="shared" si="29"/>
        <v>1.3859143773338201E-4</v>
      </c>
    </row>
    <row r="91" spans="1:10">
      <c r="A91" s="27" t="s">
        <v>1126</v>
      </c>
      <c r="B91" s="34">
        <v>12000</v>
      </c>
      <c r="I91" s="34">
        <v>12000</v>
      </c>
      <c r="J91" s="50">
        <f t="shared" si="29"/>
        <v>1.2793055790773726E-4</v>
      </c>
    </row>
    <row r="92" spans="1:10">
      <c r="A92" s="27" t="s">
        <v>574</v>
      </c>
      <c r="B92" s="34">
        <v>12000</v>
      </c>
      <c r="I92" s="34">
        <v>12000</v>
      </c>
      <c r="J92" s="50">
        <f t="shared" si="29"/>
        <v>1.2793055790773726E-4</v>
      </c>
    </row>
    <row r="93" spans="1:10">
      <c r="A93" s="27" t="s">
        <v>1679</v>
      </c>
      <c r="B93" s="34">
        <v>12000</v>
      </c>
      <c r="I93" s="34">
        <v>12000</v>
      </c>
      <c r="J93" s="50">
        <f t="shared" si="29"/>
        <v>1.2793055790773726E-4</v>
      </c>
    </row>
    <row r="94" spans="1:10">
      <c r="A94" s="27" t="s">
        <v>1809</v>
      </c>
      <c r="C94" s="34">
        <v>11000</v>
      </c>
      <c r="I94" s="34">
        <v>11000</v>
      </c>
      <c r="J94" s="50">
        <f t="shared" si="29"/>
        <v>1.1726967808209249E-4</v>
      </c>
    </row>
    <row r="95" spans="1:10">
      <c r="A95" s="27" t="s">
        <v>1027</v>
      </c>
      <c r="B95" s="34">
        <v>10000</v>
      </c>
      <c r="I95" s="34">
        <v>10000</v>
      </c>
      <c r="J95" s="50">
        <f t="shared" si="29"/>
        <v>1.0660879825644771E-4</v>
      </c>
    </row>
    <row r="96" spans="1:10">
      <c r="A96" s="27" t="s">
        <v>1676</v>
      </c>
      <c r="C96" s="34">
        <v>10000</v>
      </c>
      <c r="I96" s="34">
        <v>10000</v>
      </c>
      <c r="J96" s="50">
        <f t="shared" si="29"/>
        <v>1.0660879825644771E-4</v>
      </c>
    </row>
    <row r="97" spans="1:10">
      <c r="A97" s="27" t="s">
        <v>1671</v>
      </c>
      <c r="B97" s="34">
        <v>9600</v>
      </c>
      <c r="I97" s="34">
        <v>9600</v>
      </c>
      <c r="J97" s="50">
        <f t="shared" si="29"/>
        <v>1.023444463261898E-4</v>
      </c>
    </row>
    <row r="98" spans="1:10">
      <c r="A98" s="27" t="s">
        <v>1771</v>
      </c>
      <c r="C98" s="34">
        <v>9376.2513877177607</v>
      </c>
      <c r="I98" s="34">
        <v>9376.2513877177607</v>
      </c>
      <c r="J98" s="50">
        <f t="shared" si="29"/>
        <v>9.9959089259494066E-5</v>
      </c>
    </row>
    <row r="99" spans="1:10">
      <c r="A99" s="27" t="s">
        <v>1951</v>
      </c>
      <c r="B99" s="34">
        <v>8400</v>
      </c>
      <c r="I99" s="34">
        <v>8400</v>
      </c>
      <c r="J99" s="50">
        <f t="shared" si="29"/>
        <v>8.9551390535416082E-5</v>
      </c>
    </row>
    <row r="100" spans="1:10">
      <c r="A100" s="27" t="s">
        <v>1411</v>
      </c>
      <c r="B100" s="34">
        <v>7261.724659606657</v>
      </c>
      <c r="I100" s="34">
        <v>7261.724659606657</v>
      </c>
      <c r="J100" s="50">
        <f t="shared" si="29"/>
        <v>7.7416373922987753E-5</v>
      </c>
    </row>
    <row r="101" spans="1:10">
      <c r="A101" s="27" t="s">
        <v>526</v>
      </c>
      <c r="B101" s="34">
        <v>6629</v>
      </c>
      <c r="I101" s="34">
        <v>6629</v>
      </c>
      <c r="J101" s="50">
        <f t="shared" si="29"/>
        <v>7.0670972364199181E-5</v>
      </c>
    </row>
    <row r="102" spans="1:10">
      <c r="A102" s="27" t="s">
        <v>1860</v>
      </c>
      <c r="B102" s="34">
        <v>6000</v>
      </c>
      <c r="I102" s="34">
        <v>6000</v>
      </c>
      <c r="J102" s="50">
        <f t="shared" si="29"/>
        <v>6.3965278953868632E-5</v>
      </c>
    </row>
    <row r="103" spans="1:10">
      <c r="A103" s="27" t="s">
        <v>680</v>
      </c>
      <c r="E103" s="34">
        <v>6000</v>
      </c>
      <c r="I103" s="34">
        <v>6000</v>
      </c>
      <c r="J103" s="50">
        <f t="shared" si="29"/>
        <v>6.3965278953868632E-5</v>
      </c>
    </row>
    <row r="104" spans="1:10">
      <c r="A104" s="27" t="s">
        <v>567</v>
      </c>
      <c r="B104" s="34">
        <v>5250</v>
      </c>
      <c r="I104" s="34">
        <v>5250</v>
      </c>
      <c r="J104" s="50">
        <f t="shared" si="29"/>
        <v>5.596961908463505E-5</v>
      </c>
    </row>
    <row r="105" spans="1:10">
      <c r="A105" s="27" t="s">
        <v>992</v>
      </c>
      <c r="D105" s="34">
        <v>5000</v>
      </c>
      <c r="I105" s="34">
        <v>5000</v>
      </c>
      <c r="J105" s="50">
        <f t="shared" si="29"/>
        <v>5.3304399128223856E-5</v>
      </c>
    </row>
    <row r="106" spans="1:10">
      <c r="A106" s="27" t="s">
        <v>851</v>
      </c>
      <c r="B106" s="34">
        <v>4800</v>
      </c>
      <c r="I106" s="34">
        <v>4800</v>
      </c>
      <c r="J106" s="50">
        <f t="shared" si="29"/>
        <v>5.11722231630949E-5</v>
      </c>
    </row>
    <row r="107" spans="1:10">
      <c r="A107" s="27" t="s">
        <v>1371</v>
      </c>
      <c r="B107" s="34">
        <v>4400</v>
      </c>
      <c r="I107" s="34">
        <v>4400</v>
      </c>
      <c r="J107" s="50">
        <f t="shared" si="29"/>
        <v>4.690787123283699E-5</v>
      </c>
    </row>
    <row r="108" spans="1:10">
      <c r="A108" s="27" t="s">
        <v>799</v>
      </c>
      <c r="B108" s="34">
        <v>3000</v>
      </c>
      <c r="I108" s="34">
        <v>3000</v>
      </c>
      <c r="J108" s="50">
        <f t="shared" si="29"/>
        <v>3.1982639476934316E-5</v>
      </c>
    </row>
    <row r="109" spans="1:10">
      <c r="A109" s="27" t="s">
        <v>1991</v>
      </c>
      <c r="B109" s="34">
        <v>2953.8461538461538</v>
      </c>
      <c r="I109" s="34">
        <v>2953.8461538461538</v>
      </c>
      <c r="J109" s="50">
        <f t="shared" si="29"/>
        <v>3.1490598869596862E-5</v>
      </c>
    </row>
    <row r="110" spans="1:10">
      <c r="A110" s="27"/>
      <c r="B110" s="34">
        <f>SUM(B1:B109)</f>
        <v>50957806.611821987</v>
      </c>
      <c r="C110" s="34">
        <f t="shared" ref="C110:I110" si="30">SUM(C1:C109)</f>
        <v>18852724.891970459</v>
      </c>
      <c r="D110" s="34">
        <f t="shared" si="30"/>
        <v>11177136.108317481</v>
      </c>
      <c r="E110" s="34">
        <f t="shared" si="30"/>
        <v>7196527.8366936436</v>
      </c>
      <c r="F110" s="34">
        <f t="shared" si="30"/>
        <v>2995742.994694571</v>
      </c>
      <c r="G110" s="34">
        <f t="shared" si="30"/>
        <v>2026994.3095664538</v>
      </c>
      <c r="H110" s="34">
        <f t="shared" si="30"/>
        <v>593955.7622057863</v>
      </c>
      <c r="I110" s="34">
        <f t="shared" si="30"/>
        <v>93800888.515270352</v>
      </c>
      <c r="J110" s="50">
        <f t="shared" si="29"/>
        <v>1</v>
      </c>
    </row>
  </sheetData>
  <sortState ref="A3:I109">
    <sortCondition descending="1" ref="I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00"/>
  <sheetViews>
    <sheetView workbookViewId="0"/>
  </sheetViews>
  <sheetFormatPr defaultRowHeight="15"/>
  <cols>
    <col min="1" max="1" width="20.85546875" bestFit="1" customWidth="1"/>
    <col min="2" max="2" width="60" style="28" bestFit="1" customWidth="1"/>
    <col min="3" max="3" width="20.85546875" style="28" bestFit="1" customWidth="1"/>
    <col min="5" max="5" width="15.5703125" bestFit="1" customWidth="1"/>
    <col min="6" max="6" width="11.5703125" bestFit="1" customWidth="1"/>
  </cols>
  <sheetData>
    <row r="1" spans="1:6">
      <c r="A1" s="26" t="s">
        <v>4004</v>
      </c>
      <c r="B1" s="26" t="s">
        <v>3</v>
      </c>
      <c r="C1" s="28" t="s">
        <v>4011</v>
      </c>
      <c r="E1">
        <v>1</v>
      </c>
    </row>
    <row r="2" spans="1:6">
      <c r="A2" t="s">
        <v>1074</v>
      </c>
      <c r="B2" t="s">
        <v>42</v>
      </c>
      <c r="C2" s="28">
        <v>595775.64129369415</v>
      </c>
      <c r="E2" t="str">
        <f ca="1">INDIRECT("Plan5!b"&amp;+E1+4)</f>
        <v>USA</v>
      </c>
    </row>
    <row r="3" spans="1:6">
      <c r="A3" t="s">
        <v>1074</v>
      </c>
      <c r="B3" t="s">
        <v>20</v>
      </c>
      <c r="C3" s="28">
        <v>448760.24881715979</v>
      </c>
      <c r="E3">
        <f ca="1">MATCH(E2,A:A,0)</f>
        <v>1381</v>
      </c>
    </row>
    <row r="4" spans="1:6">
      <c r="A4" t="s">
        <v>1074</v>
      </c>
      <c r="B4" t="s">
        <v>855</v>
      </c>
      <c r="C4" s="28">
        <v>224380.12440857987</v>
      </c>
    </row>
    <row r="5" spans="1:6">
      <c r="A5" t="s">
        <v>1074</v>
      </c>
      <c r="B5" t="s">
        <v>361</v>
      </c>
      <c r="C5" s="28">
        <v>211121.29887534562</v>
      </c>
    </row>
    <row r="6" spans="1:6">
      <c r="A6" t="s">
        <v>1074</v>
      </c>
      <c r="B6" t="s">
        <v>856</v>
      </c>
      <c r="C6" s="28">
        <v>203981.93128052715</v>
      </c>
      <c r="D6">
        <v>1</v>
      </c>
      <c r="E6" t="str">
        <f ca="1">IF($E$2=INDIRECT("a"&amp;$E$3),INDIRECT("b"&amp;$E$3),"")</f>
        <v>Academic Advisor</v>
      </c>
      <c r="F6" s="28">
        <f ca="1">IF($E$2=INDIRECT("a"&amp;$E$3),INDIRECT("c"&amp;$E$3),"")</f>
        <v>30000</v>
      </c>
    </row>
    <row r="7" spans="1:6">
      <c r="A7" t="s">
        <v>1074</v>
      </c>
      <c r="B7" t="s">
        <v>153</v>
      </c>
      <c r="C7" s="28">
        <v>174006.35811679799</v>
      </c>
      <c r="D7">
        <v>2</v>
      </c>
      <c r="E7" t="str">
        <f ca="1">IF($E$2=INDIRECT("a"&amp;$E$3+D7-1),INDIRECT("b"&amp;$E$3+D7-1),"")</f>
        <v>Customer Service</v>
      </c>
      <c r="F7" s="28">
        <f ca="1">IF($E$2=INDIRECT("a"&amp;$E$3+D7-1),INDIRECT("c"&amp;$E$3+D7-1),"")</f>
        <v>30000</v>
      </c>
    </row>
    <row r="8" spans="1:6">
      <c r="A8" t="s">
        <v>1074</v>
      </c>
      <c r="B8" t="s">
        <v>1142</v>
      </c>
      <c r="C8" s="28">
        <v>173384.64158844808</v>
      </c>
      <c r="D8">
        <v>3</v>
      </c>
      <c r="E8" t="str">
        <f t="shared" ref="E8:E15" ca="1" si="0">IF($E$2=INDIRECT("a"&amp;$E$3+D8-1),INDIRECT("b"&amp;$E$3+D8-1),"")</f>
        <v>Inventory Manager</v>
      </c>
      <c r="F8" s="28">
        <f t="shared" ref="F8:F15" ca="1" si="1">IF($E$2=INDIRECT("a"&amp;$E$3+D8-1),INDIRECT("c"&amp;$E$3+D8-1),"")</f>
        <v>30000</v>
      </c>
    </row>
    <row r="9" spans="1:6">
      <c r="A9" t="s">
        <v>1074</v>
      </c>
      <c r="B9" t="s">
        <v>459</v>
      </c>
      <c r="C9" s="28">
        <v>173384.64158844808</v>
      </c>
      <c r="D9">
        <v>4</v>
      </c>
      <c r="E9" t="str">
        <f t="shared" ca="1" si="0"/>
        <v>Sales Assistant</v>
      </c>
      <c r="F9" s="28">
        <f t="shared" ca="1" si="1"/>
        <v>30000</v>
      </c>
    </row>
    <row r="10" spans="1:6">
      <c r="A10" t="s">
        <v>1074</v>
      </c>
      <c r="B10" t="s">
        <v>485</v>
      </c>
      <c r="C10" s="28">
        <v>168285.09330643489</v>
      </c>
      <c r="D10">
        <v>5</v>
      </c>
      <c r="E10" t="str">
        <f t="shared" ca="1" si="0"/>
        <v>Supervisor</v>
      </c>
      <c r="F10" s="28">
        <f t="shared" ca="1" si="1"/>
        <v>30000</v>
      </c>
    </row>
    <row r="11" spans="1:6">
      <c r="A11" t="s">
        <v>1074</v>
      </c>
      <c r="B11" t="s">
        <v>1914</v>
      </c>
      <c r="C11" s="28">
        <v>159105.90639881117</v>
      </c>
      <c r="D11">
        <v>6</v>
      </c>
      <c r="E11" t="str">
        <f t="shared" ca="1" si="0"/>
        <v>video production</v>
      </c>
      <c r="F11" s="28">
        <f t="shared" ca="1" si="1"/>
        <v>30000</v>
      </c>
    </row>
    <row r="12" spans="1:6">
      <c r="A12" t="s">
        <v>1074</v>
      </c>
      <c r="B12" t="s">
        <v>668</v>
      </c>
      <c r="C12" s="28">
        <v>158085.99674240855</v>
      </c>
      <c r="D12">
        <v>7</v>
      </c>
      <c r="E12" t="str">
        <f t="shared" ca="1" si="0"/>
        <v>Financial Modeller</v>
      </c>
      <c r="F12" s="28">
        <f t="shared" ca="1" si="1"/>
        <v>20000</v>
      </c>
    </row>
    <row r="13" spans="1:6">
      <c r="A13" t="s">
        <v>1074</v>
      </c>
      <c r="B13" t="s">
        <v>83</v>
      </c>
      <c r="C13" s="28">
        <v>157066.08708600589</v>
      </c>
      <c r="D13">
        <v>8</v>
      </c>
      <c r="E13" t="str">
        <f t="shared" ca="1" si="0"/>
        <v/>
      </c>
      <c r="F13" s="28" t="str">
        <f t="shared" ca="1" si="1"/>
        <v/>
      </c>
    </row>
    <row r="14" spans="1:6">
      <c r="A14" t="s">
        <v>1074</v>
      </c>
      <c r="B14" t="s">
        <v>1515</v>
      </c>
      <c r="C14" s="28">
        <v>152986.44846039536</v>
      </c>
      <c r="D14">
        <v>9</v>
      </c>
      <c r="E14" t="str">
        <f t="shared" ca="1" si="0"/>
        <v/>
      </c>
      <c r="F14" s="28" t="str">
        <f t="shared" ca="1" si="1"/>
        <v/>
      </c>
    </row>
    <row r="15" spans="1:6">
      <c r="A15" t="s">
        <v>1074</v>
      </c>
      <c r="B15" t="s">
        <v>181</v>
      </c>
      <c r="C15" s="28">
        <v>147886.90017838217</v>
      </c>
      <c r="D15">
        <v>10</v>
      </c>
      <c r="E15" t="str">
        <f t="shared" ca="1" si="0"/>
        <v/>
      </c>
      <c r="F15" s="28" t="str">
        <f t="shared" ca="1" si="1"/>
        <v/>
      </c>
    </row>
    <row r="16" spans="1:6">
      <c r="A16" t="s">
        <v>1074</v>
      </c>
      <c r="B16" t="s">
        <v>833</v>
      </c>
      <c r="C16" s="28">
        <v>130000</v>
      </c>
    </row>
    <row r="17" spans="1:3">
      <c r="A17" t="s">
        <v>1074</v>
      </c>
      <c r="B17" t="s">
        <v>1111</v>
      </c>
      <c r="C17" s="28">
        <v>127488.70705032947</v>
      </c>
    </row>
    <row r="18" spans="1:3">
      <c r="A18" t="s">
        <v>1074</v>
      </c>
      <c r="B18" t="s">
        <v>1626</v>
      </c>
      <c r="C18" s="28">
        <v>127488.70705032947</v>
      </c>
    </row>
    <row r="19" spans="1:3">
      <c r="A19" t="s">
        <v>1074</v>
      </c>
      <c r="B19" t="s">
        <v>1124</v>
      </c>
      <c r="C19" s="28">
        <v>122389.15876831629</v>
      </c>
    </row>
    <row r="20" spans="1:3">
      <c r="A20" t="s">
        <v>1074</v>
      </c>
      <c r="B20" t="s">
        <v>52</v>
      </c>
      <c r="C20" s="28">
        <v>122389.15876831629</v>
      </c>
    </row>
    <row r="21" spans="1:3">
      <c r="A21" t="s">
        <v>1074</v>
      </c>
      <c r="B21" t="s">
        <v>1113</v>
      </c>
      <c r="C21" s="28">
        <v>112190.06220428993</v>
      </c>
    </row>
    <row r="22" spans="1:3">
      <c r="A22" t="s">
        <v>1074</v>
      </c>
      <c r="B22" t="s">
        <v>685</v>
      </c>
      <c r="C22" s="28">
        <v>108110.42357867939</v>
      </c>
    </row>
    <row r="23" spans="1:3">
      <c r="A23" t="s">
        <v>1074</v>
      </c>
      <c r="B23" t="s">
        <v>683</v>
      </c>
      <c r="C23" s="28">
        <v>104030.78495306884</v>
      </c>
    </row>
    <row r="24" spans="1:3">
      <c r="A24" t="s">
        <v>1074</v>
      </c>
      <c r="B24" t="s">
        <v>1419</v>
      </c>
      <c r="C24" s="28">
        <v>101990.96564026357</v>
      </c>
    </row>
    <row r="25" spans="1:3">
      <c r="A25" t="s">
        <v>1074</v>
      </c>
      <c r="B25" t="s">
        <v>1517</v>
      </c>
      <c r="C25" s="28">
        <v>101990.96564026357</v>
      </c>
    </row>
    <row r="26" spans="1:3">
      <c r="A26" t="s">
        <v>1074</v>
      </c>
      <c r="B26" t="s">
        <v>779</v>
      </c>
      <c r="C26" s="28">
        <v>101990.96564026357</v>
      </c>
    </row>
    <row r="27" spans="1:3">
      <c r="A27" t="s">
        <v>1074</v>
      </c>
      <c r="B27" t="s">
        <v>707</v>
      </c>
      <c r="C27" s="28">
        <v>101990.96564026357</v>
      </c>
    </row>
    <row r="28" spans="1:3">
      <c r="A28" t="s">
        <v>1074</v>
      </c>
      <c r="B28" t="s">
        <v>76</v>
      </c>
      <c r="C28" s="28">
        <v>101990.96564026357</v>
      </c>
    </row>
    <row r="29" spans="1:3">
      <c r="A29" t="s">
        <v>1074</v>
      </c>
      <c r="B29" t="s">
        <v>124</v>
      </c>
      <c r="C29" s="28">
        <v>101990.96564026357</v>
      </c>
    </row>
    <row r="30" spans="1:3">
      <c r="A30" t="s">
        <v>1074</v>
      </c>
      <c r="B30" t="s">
        <v>885</v>
      </c>
      <c r="C30" s="28">
        <v>96891.417358250401</v>
      </c>
    </row>
    <row r="31" spans="1:3">
      <c r="A31" t="s">
        <v>1074</v>
      </c>
      <c r="B31" t="s">
        <v>14</v>
      </c>
      <c r="C31" s="28">
        <v>96891.417358250401</v>
      </c>
    </row>
    <row r="32" spans="1:3">
      <c r="A32" t="s">
        <v>1074</v>
      </c>
      <c r="B32" t="s">
        <v>1060</v>
      </c>
      <c r="C32" s="28">
        <v>96891.417358250401</v>
      </c>
    </row>
    <row r="33" spans="1:3">
      <c r="A33" t="s">
        <v>1074</v>
      </c>
      <c r="B33" t="s">
        <v>1141</v>
      </c>
      <c r="C33" s="28">
        <v>95871.50770184776</v>
      </c>
    </row>
    <row r="34" spans="1:3">
      <c r="A34" t="s">
        <v>1074</v>
      </c>
      <c r="B34" t="s">
        <v>1068</v>
      </c>
      <c r="C34" s="28">
        <v>93831.688389042494</v>
      </c>
    </row>
    <row r="35" spans="1:3">
      <c r="A35" t="s">
        <v>1074</v>
      </c>
      <c r="B35" t="s">
        <v>926</v>
      </c>
      <c r="C35" s="28">
        <v>91791.869076237213</v>
      </c>
    </row>
    <row r="36" spans="1:3">
      <c r="A36" t="s">
        <v>1074</v>
      </c>
      <c r="B36" t="s">
        <v>1735</v>
      </c>
      <c r="C36" s="28">
        <v>86692.320794224041</v>
      </c>
    </row>
    <row r="37" spans="1:3">
      <c r="A37" t="s">
        <v>1074</v>
      </c>
      <c r="B37" t="s">
        <v>1683</v>
      </c>
      <c r="C37" s="28">
        <v>86692.320794224041</v>
      </c>
    </row>
    <row r="38" spans="1:3">
      <c r="A38" t="s">
        <v>1074</v>
      </c>
      <c r="B38" t="s">
        <v>116</v>
      </c>
      <c r="C38" s="28">
        <v>86692.320794224041</v>
      </c>
    </row>
    <row r="39" spans="1:3">
      <c r="A39" t="s">
        <v>1074</v>
      </c>
      <c r="B39" t="s">
        <v>646</v>
      </c>
      <c r="C39" s="28">
        <v>86692.320794224041</v>
      </c>
    </row>
    <row r="40" spans="1:3">
      <c r="A40" t="s">
        <v>1074</v>
      </c>
      <c r="B40" t="s">
        <v>1116</v>
      </c>
      <c r="C40" s="28">
        <v>85000</v>
      </c>
    </row>
    <row r="41" spans="1:3">
      <c r="A41" t="s">
        <v>1074</v>
      </c>
      <c r="B41" t="s">
        <v>1101</v>
      </c>
      <c r="C41" s="28">
        <v>81592.772512210868</v>
      </c>
    </row>
    <row r="42" spans="1:3">
      <c r="A42" t="s">
        <v>1074</v>
      </c>
      <c r="B42" t="s">
        <v>1844</v>
      </c>
      <c r="C42" s="28">
        <v>81592.772512210868</v>
      </c>
    </row>
    <row r="43" spans="1:3">
      <c r="A43" t="s">
        <v>1074</v>
      </c>
      <c r="B43" t="s">
        <v>1405</v>
      </c>
      <c r="C43" s="28">
        <v>81592.772512210868</v>
      </c>
    </row>
    <row r="44" spans="1:3">
      <c r="A44" t="s">
        <v>1074</v>
      </c>
      <c r="B44" t="s">
        <v>732</v>
      </c>
      <c r="C44" s="28">
        <v>79552.953199405587</v>
      </c>
    </row>
    <row r="45" spans="1:3">
      <c r="A45" t="s">
        <v>1074</v>
      </c>
      <c r="B45" t="s">
        <v>657</v>
      </c>
      <c r="C45" s="28">
        <v>78533.043543002947</v>
      </c>
    </row>
    <row r="46" spans="1:3">
      <c r="A46" t="s">
        <v>1074</v>
      </c>
      <c r="B46" t="s">
        <v>386</v>
      </c>
      <c r="C46" s="28">
        <v>77819.106783521114</v>
      </c>
    </row>
    <row r="47" spans="1:3">
      <c r="A47" t="s">
        <v>1074</v>
      </c>
      <c r="B47" t="s">
        <v>1650</v>
      </c>
      <c r="C47" s="28">
        <v>75473.31457379504</v>
      </c>
    </row>
    <row r="48" spans="1:3">
      <c r="A48" t="s">
        <v>1074</v>
      </c>
      <c r="B48" t="s">
        <v>1241</v>
      </c>
      <c r="C48" s="28">
        <v>75473.31457379504</v>
      </c>
    </row>
    <row r="49" spans="1:3">
      <c r="A49" t="s">
        <v>1074</v>
      </c>
      <c r="B49" t="s">
        <v>1287</v>
      </c>
      <c r="C49" s="28">
        <v>71393.675948184507</v>
      </c>
    </row>
    <row r="50" spans="1:3">
      <c r="A50" t="s">
        <v>1074</v>
      </c>
      <c r="B50" t="s">
        <v>45</v>
      </c>
      <c r="C50" s="28">
        <v>71393.675948184507</v>
      </c>
    </row>
    <row r="51" spans="1:3">
      <c r="A51" t="s">
        <v>1074</v>
      </c>
      <c r="B51" t="s">
        <v>139</v>
      </c>
      <c r="C51" s="28">
        <v>71393.675948184507</v>
      </c>
    </row>
    <row r="52" spans="1:3">
      <c r="A52" t="s">
        <v>1074</v>
      </c>
      <c r="B52" t="s">
        <v>1459</v>
      </c>
      <c r="C52" s="28">
        <v>69353.856635379227</v>
      </c>
    </row>
    <row r="53" spans="1:3">
      <c r="A53" t="s">
        <v>1074</v>
      </c>
      <c r="B53" t="s">
        <v>1105</v>
      </c>
      <c r="C53" s="28">
        <v>66294.12766617132</v>
      </c>
    </row>
    <row r="54" spans="1:3">
      <c r="A54" t="s">
        <v>1074</v>
      </c>
      <c r="B54" t="s">
        <v>185</v>
      </c>
      <c r="C54" s="28">
        <v>66294.12766617132</v>
      </c>
    </row>
    <row r="55" spans="1:3">
      <c r="A55" t="s">
        <v>1074</v>
      </c>
      <c r="B55" t="s">
        <v>1976</v>
      </c>
      <c r="C55" s="28">
        <v>64254.308353366054</v>
      </c>
    </row>
    <row r="56" spans="1:3">
      <c r="A56" t="s">
        <v>1074</v>
      </c>
      <c r="B56" t="s">
        <v>1109</v>
      </c>
      <c r="C56" s="28">
        <v>57726.886552389187</v>
      </c>
    </row>
    <row r="57" spans="1:3">
      <c r="A57" t="s">
        <v>1074</v>
      </c>
      <c r="B57" t="s">
        <v>1595</v>
      </c>
      <c r="C57" s="28">
        <v>56095.031102144967</v>
      </c>
    </row>
    <row r="58" spans="1:3">
      <c r="A58" t="s">
        <v>1074</v>
      </c>
      <c r="B58" t="s">
        <v>1120</v>
      </c>
      <c r="C58" s="28">
        <v>53035.30213293706</v>
      </c>
    </row>
    <row r="59" spans="1:3">
      <c r="A59" t="s">
        <v>1074</v>
      </c>
      <c r="B59" t="s">
        <v>1192</v>
      </c>
      <c r="C59" s="28">
        <v>50995.482820131787</v>
      </c>
    </row>
    <row r="60" spans="1:3">
      <c r="A60" t="s">
        <v>1074</v>
      </c>
      <c r="B60" t="s">
        <v>700</v>
      </c>
      <c r="C60" s="28">
        <v>50995.482820131787</v>
      </c>
    </row>
    <row r="61" spans="1:3">
      <c r="A61" t="s">
        <v>1074</v>
      </c>
      <c r="B61" t="s">
        <v>1461</v>
      </c>
      <c r="C61" s="28">
        <v>49975.573163729154</v>
      </c>
    </row>
    <row r="62" spans="1:3">
      <c r="A62" t="s">
        <v>1074</v>
      </c>
      <c r="B62" t="s">
        <v>640</v>
      </c>
      <c r="C62" s="28">
        <v>48955.663507326513</v>
      </c>
    </row>
    <row r="63" spans="1:3">
      <c r="A63" t="s">
        <v>1074</v>
      </c>
      <c r="B63" t="s">
        <v>1108</v>
      </c>
      <c r="C63" s="28">
        <v>45616</v>
      </c>
    </row>
    <row r="64" spans="1:3">
      <c r="A64" t="s">
        <v>1074</v>
      </c>
      <c r="B64" t="s">
        <v>1107</v>
      </c>
      <c r="C64" s="28">
        <v>43856.11522531334</v>
      </c>
    </row>
    <row r="65" spans="1:3">
      <c r="A65" t="s">
        <v>1074</v>
      </c>
      <c r="B65" t="s">
        <v>1421</v>
      </c>
      <c r="C65" s="28">
        <v>43000</v>
      </c>
    </row>
    <row r="66" spans="1:3">
      <c r="A66" t="s">
        <v>1074</v>
      </c>
      <c r="B66" t="s">
        <v>902</v>
      </c>
      <c r="C66" s="28">
        <v>36000</v>
      </c>
    </row>
    <row r="67" spans="1:3">
      <c r="A67" t="s">
        <v>1074</v>
      </c>
      <c r="B67" t="s">
        <v>29</v>
      </c>
      <c r="C67" s="28">
        <v>20571</v>
      </c>
    </row>
    <row r="68" spans="1:3">
      <c r="A68" t="s">
        <v>163</v>
      </c>
      <c r="B68" t="s">
        <v>162</v>
      </c>
      <c r="C68" s="28">
        <v>21000</v>
      </c>
    </row>
    <row r="69" spans="1:3">
      <c r="A69" t="s">
        <v>1331</v>
      </c>
      <c r="B69" t="s">
        <v>1330</v>
      </c>
      <c r="C69" s="28">
        <v>24000</v>
      </c>
    </row>
    <row r="70" spans="1:3">
      <c r="A70" t="s">
        <v>1331</v>
      </c>
      <c r="B70" t="s">
        <v>108</v>
      </c>
      <c r="C70" s="28">
        <v>22438.012440857987</v>
      </c>
    </row>
    <row r="71" spans="1:3">
      <c r="A71" t="s">
        <v>1860</v>
      </c>
      <c r="B71" t="s">
        <v>1859</v>
      </c>
      <c r="C71" s="28">
        <v>6000</v>
      </c>
    </row>
    <row r="72" spans="1:3">
      <c r="A72" t="s">
        <v>992</v>
      </c>
      <c r="B72" t="s">
        <v>991</v>
      </c>
      <c r="C72" s="28">
        <v>5000</v>
      </c>
    </row>
    <row r="73" spans="1:3">
      <c r="A73" t="s">
        <v>1126</v>
      </c>
      <c r="B73" t="s">
        <v>52</v>
      </c>
      <c r="C73" s="28">
        <v>12000</v>
      </c>
    </row>
    <row r="74" spans="1:3">
      <c r="A74" t="s">
        <v>84</v>
      </c>
      <c r="B74" t="s">
        <v>310</v>
      </c>
      <c r="C74" s="28">
        <v>132588.25533234264</v>
      </c>
    </row>
    <row r="75" spans="1:3">
      <c r="A75" t="s">
        <v>1519</v>
      </c>
      <c r="B75" t="s">
        <v>1236</v>
      </c>
      <c r="C75" s="28">
        <v>50815.977559664309</v>
      </c>
    </row>
    <row r="76" spans="1:3">
      <c r="A76" t="s">
        <v>1519</v>
      </c>
      <c r="B76" t="s">
        <v>1837</v>
      </c>
      <c r="C76" s="28">
        <v>49443.946165553374</v>
      </c>
    </row>
    <row r="77" spans="1:3">
      <c r="A77" t="s">
        <v>1519</v>
      </c>
      <c r="B77" t="s">
        <v>58</v>
      </c>
      <c r="C77" s="28">
        <v>41160.941823328096</v>
      </c>
    </row>
    <row r="78" spans="1:3">
      <c r="A78" t="s">
        <v>1773</v>
      </c>
      <c r="B78" t="s">
        <v>1772</v>
      </c>
      <c r="C78" s="28">
        <v>36000</v>
      </c>
    </row>
    <row r="79" spans="1:3">
      <c r="A79" t="s">
        <v>1951</v>
      </c>
      <c r="B79" t="s">
        <v>20</v>
      </c>
      <c r="C79" s="28">
        <v>8400</v>
      </c>
    </row>
    <row r="80" spans="1:3">
      <c r="A80" t="s">
        <v>1951</v>
      </c>
      <c r="B80" t="s">
        <v>725</v>
      </c>
      <c r="C80" s="28">
        <v>3000</v>
      </c>
    </row>
    <row r="81" spans="1:3">
      <c r="A81" t="s">
        <v>425</v>
      </c>
      <c r="B81" t="s">
        <v>83</v>
      </c>
      <c r="C81" s="28">
        <v>220700</v>
      </c>
    </row>
    <row r="82" spans="1:3">
      <c r="A82" t="s">
        <v>425</v>
      </c>
      <c r="B82" t="s">
        <v>946</v>
      </c>
      <c r="C82" s="28">
        <v>148284.35006969364</v>
      </c>
    </row>
    <row r="83" spans="1:3">
      <c r="A83" t="s">
        <v>425</v>
      </c>
      <c r="B83" t="s">
        <v>485</v>
      </c>
      <c r="C83" s="28">
        <v>98000</v>
      </c>
    </row>
    <row r="84" spans="1:3">
      <c r="A84" t="s">
        <v>425</v>
      </c>
      <c r="B84" t="s">
        <v>484</v>
      </c>
      <c r="C84" s="28">
        <v>17598.017290051986</v>
      </c>
    </row>
    <row r="85" spans="1:3">
      <c r="A85" t="s">
        <v>59</v>
      </c>
      <c r="B85" t="s">
        <v>1450</v>
      </c>
      <c r="C85" s="28">
        <v>38111.983169748237</v>
      </c>
    </row>
    <row r="86" spans="1:3">
      <c r="A86" t="s">
        <v>59</v>
      </c>
      <c r="B86" t="s">
        <v>1277</v>
      </c>
      <c r="C86" s="28">
        <v>38111.983169748237</v>
      </c>
    </row>
    <row r="87" spans="1:3">
      <c r="A87" t="s">
        <v>292</v>
      </c>
      <c r="B87" t="s">
        <v>291</v>
      </c>
      <c r="C87" s="28">
        <v>78000</v>
      </c>
    </row>
    <row r="88" spans="1:3">
      <c r="A88" t="s">
        <v>292</v>
      </c>
      <c r="B88" t="s">
        <v>1406</v>
      </c>
      <c r="C88" s="28">
        <v>50700</v>
      </c>
    </row>
    <row r="89" spans="1:3">
      <c r="A89" t="s">
        <v>292</v>
      </c>
      <c r="B89" t="s">
        <v>1664</v>
      </c>
      <c r="C89" s="28">
        <v>40000</v>
      </c>
    </row>
    <row r="90" spans="1:3">
      <c r="A90" t="s">
        <v>292</v>
      </c>
      <c r="B90" t="s">
        <v>450</v>
      </c>
      <c r="C90" s="28">
        <v>35000</v>
      </c>
    </row>
    <row r="91" spans="1:3">
      <c r="A91" t="s">
        <v>292</v>
      </c>
      <c r="B91" t="s">
        <v>142</v>
      </c>
      <c r="C91" s="28">
        <v>31330</v>
      </c>
    </row>
    <row r="92" spans="1:3">
      <c r="A92" t="s">
        <v>292</v>
      </c>
      <c r="B92" t="s">
        <v>1090</v>
      </c>
      <c r="C92" s="28">
        <v>31200</v>
      </c>
    </row>
    <row r="93" spans="1:3">
      <c r="A93" t="s">
        <v>292</v>
      </c>
      <c r="B93" t="s">
        <v>14</v>
      </c>
      <c r="C93" s="28">
        <v>30500</v>
      </c>
    </row>
    <row r="94" spans="1:3">
      <c r="A94" t="s">
        <v>292</v>
      </c>
      <c r="B94" t="s">
        <v>1312</v>
      </c>
      <c r="C94" s="28">
        <v>26691.183012544854</v>
      </c>
    </row>
    <row r="95" spans="1:3">
      <c r="A95" t="s">
        <v>292</v>
      </c>
      <c r="B95" t="s">
        <v>270</v>
      </c>
      <c r="C95" s="28">
        <v>15600</v>
      </c>
    </row>
    <row r="96" spans="1:3">
      <c r="A96" t="s">
        <v>292</v>
      </c>
      <c r="B96" t="s">
        <v>350</v>
      </c>
      <c r="C96" s="28">
        <v>14000</v>
      </c>
    </row>
    <row r="97" spans="1:3">
      <c r="A97" t="s">
        <v>292</v>
      </c>
      <c r="B97" t="s">
        <v>1759</v>
      </c>
      <c r="C97" s="28">
        <v>13000</v>
      </c>
    </row>
    <row r="98" spans="1:3">
      <c r="A98" t="s">
        <v>292</v>
      </c>
      <c r="B98" t="s">
        <v>607</v>
      </c>
      <c r="C98" s="28">
        <v>12000</v>
      </c>
    </row>
    <row r="99" spans="1:3">
      <c r="A99" t="s">
        <v>851</v>
      </c>
      <c r="B99" t="s">
        <v>42</v>
      </c>
      <c r="C99" s="28">
        <v>295008.45690909808</v>
      </c>
    </row>
    <row r="100" spans="1:3">
      <c r="A100" t="s">
        <v>851</v>
      </c>
      <c r="B100" t="s">
        <v>83</v>
      </c>
      <c r="C100" s="28">
        <v>212406.0889745506</v>
      </c>
    </row>
    <row r="101" spans="1:3">
      <c r="A101" t="s">
        <v>851</v>
      </c>
      <c r="B101" t="s">
        <v>14</v>
      </c>
      <c r="C101" s="28">
        <v>177496.75490697398</v>
      </c>
    </row>
    <row r="102" spans="1:3">
      <c r="A102" t="s">
        <v>851</v>
      </c>
      <c r="B102" t="s">
        <v>1857</v>
      </c>
      <c r="C102" s="28">
        <v>131770.4440860638</v>
      </c>
    </row>
    <row r="103" spans="1:3">
      <c r="A103" t="s">
        <v>851</v>
      </c>
      <c r="B103" t="s">
        <v>284</v>
      </c>
      <c r="C103" s="28">
        <v>118835.30661212288</v>
      </c>
    </row>
    <row r="104" spans="1:3">
      <c r="A104" t="s">
        <v>851</v>
      </c>
      <c r="B104" t="s">
        <v>1281</v>
      </c>
      <c r="C104" s="28">
        <v>114335.9495092447</v>
      </c>
    </row>
    <row r="105" spans="1:3">
      <c r="A105" t="s">
        <v>851</v>
      </c>
      <c r="B105" t="s">
        <v>540</v>
      </c>
      <c r="C105" s="28">
        <v>108169.76753333595</v>
      </c>
    </row>
    <row r="106" spans="1:3">
      <c r="A106" t="s">
        <v>851</v>
      </c>
      <c r="B106" t="s">
        <v>236</v>
      </c>
      <c r="C106" s="28">
        <v>105219.68296424497</v>
      </c>
    </row>
    <row r="107" spans="1:3">
      <c r="A107" t="s">
        <v>851</v>
      </c>
      <c r="B107" t="s">
        <v>982</v>
      </c>
      <c r="C107" s="28">
        <v>98336.152303032693</v>
      </c>
    </row>
    <row r="108" spans="1:3">
      <c r="A108" t="s">
        <v>851</v>
      </c>
      <c r="B108" t="s">
        <v>312</v>
      </c>
      <c r="C108" s="28">
        <v>98336.152303032693</v>
      </c>
    </row>
    <row r="109" spans="1:3">
      <c r="A109" t="s">
        <v>851</v>
      </c>
      <c r="B109" t="s">
        <v>913</v>
      </c>
      <c r="C109" s="28">
        <v>98336.152303032693</v>
      </c>
    </row>
    <row r="110" spans="1:3">
      <c r="A110" t="s">
        <v>851</v>
      </c>
      <c r="B110" t="s">
        <v>258</v>
      </c>
      <c r="C110" s="28">
        <v>90469.260118790073</v>
      </c>
    </row>
    <row r="111" spans="1:3">
      <c r="A111" t="s">
        <v>851</v>
      </c>
      <c r="B111" t="s">
        <v>242</v>
      </c>
      <c r="C111" s="28">
        <v>88502.537072729421</v>
      </c>
    </row>
    <row r="112" spans="1:3">
      <c r="A112" t="s">
        <v>851</v>
      </c>
      <c r="B112" t="s">
        <v>52</v>
      </c>
      <c r="C112" s="28">
        <v>86093.301341305123</v>
      </c>
    </row>
    <row r="113" spans="1:3">
      <c r="A113" t="s">
        <v>851</v>
      </c>
      <c r="B113" t="s">
        <v>568</v>
      </c>
      <c r="C113" s="28">
        <v>85552.452503638444</v>
      </c>
    </row>
    <row r="114" spans="1:3">
      <c r="A114" t="s">
        <v>851</v>
      </c>
      <c r="B114" t="s">
        <v>1543</v>
      </c>
      <c r="C114" s="28">
        <v>83000</v>
      </c>
    </row>
    <row r="115" spans="1:3">
      <c r="A115" t="s">
        <v>851</v>
      </c>
      <c r="B115" t="s">
        <v>1732</v>
      </c>
      <c r="C115" s="28">
        <v>78668.921842426149</v>
      </c>
    </row>
    <row r="116" spans="1:3">
      <c r="A116" t="s">
        <v>851</v>
      </c>
      <c r="B116" t="s">
        <v>459</v>
      </c>
      <c r="C116" s="28">
        <v>78668.921842426149</v>
      </c>
    </row>
    <row r="117" spans="1:3">
      <c r="A117" t="s">
        <v>851</v>
      </c>
      <c r="B117" t="s">
        <v>1910</v>
      </c>
      <c r="C117" s="28">
        <v>76702.198796365497</v>
      </c>
    </row>
    <row r="118" spans="1:3">
      <c r="A118" t="s">
        <v>851</v>
      </c>
      <c r="B118" t="s">
        <v>439</v>
      </c>
      <c r="C118" s="28">
        <v>73752.11422727452</v>
      </c>
    </row>
    <row r="119" spans="1:3">
      <c r="A119" t="s">
        <v>851</v>
      </c>
      <c r="B119" t="s">
        <v>386</v>
      </c>
      <c r="C119" s="28">
        <v>72768.752704244194</v>
      </c>
    </row>
    <row r="120" spans="1:3">
      <c r="A120" t="s">
        <v>851</v>
      </c>
      <c r="B120" t="s">
        <v>270</v>
      </c>
      <c r="C120" s="28">
        <v>70802.029658183528</v>
      </c>
    </row>
    <row r="121" spans="1:3">
      <c r="A121" t="s">
        <v>851</v>
      </c>
      <c r="B121" t="s">
        <v>87</v>
      </c>
      <c r="C121" s="28">
        <v>68835.306612122877</v>
      </c>
    </row>
    <row r="122" spans="1:3">
      <c r="A122" t="s">
        <v>851</v>
      </c>
      <c r="B122" t="s">
        <v>168</v>
      </c>
      <c r="C122" s="28">
        <v>68835.306612122877</v>
      </c>
    </row>
    <row r="123" spans="1:3">
      <c r="A123" t="s">
        <v>851</v>
      </c>
      <c r="B123" t="s">
        <v>909</v>
      </c>
      <c r="C123" s="28">
        <v>64901.860520001574</v>
      </c>
    </row>
    <row r="124" spans="1:3">
      <c r="A124" t="s">
        <v>851</v>
      </c>
      <c r="B124" t="s">
        <v>318</v>
      </c>
      <c r="C124" s="28">
        <v>63918.498996971248</v>
      </c>
    </row>
    <row r="125" spans="1:3">
      <c r="A125" t="s">
        <v>851</v>
      </c>
      <c r="B125" t="s">
        <v>1308</v>
      </c>
      <c r="C125" s="28">
        <v>63918.498996971248</v>
      </c>
    </row>
    <row r="126" spans="1:3">
      <c r="A126" t="s">
        <v>851</v>
      </c>
      <c r="B126" t="s">
        <v>1409</v>
      </c>
      <c r="C126" s="28">
        <v>63918.498996971248</v>
      </c>
    </row>
    <row r="127" spans="1:3">
      <c r="A127" t="s">
        <v>851</v>
      </c>
      <c r="B127" t="s">
        <v>410</v>
      </c>
      <c r="C127" s="28">
        <v>63918.498996971248</v>
      </c>
    </row>
    <row r="128" spans="1:3">
      <c r="A128" t="s">
        <v>851</v>
      </c>
      <c r="B128" t="s">
        <v>850</v>
      </c>
      <c r="C128" s="28">
        <v>4800</v>
      </c>
    </row>
    <row r="129" spans="1:3">
      <c r="A129" t="s">
        <v>1671</v>
      </c>
      <c r="B129" t="s">
        <v>855</v>
      </c>
      <c r="C129" s="28">
        <v>9600</v>
      </c>
    </row>
    <row r="130" spans="1:3">
      <c r="A130" t="s">
        <v>1671</v>
      </c>
      <c r="B130" t="s">
        <v>399</v>
      </c>
      <c r="C130" s="28">
        <v>4545</v>
      </c>
    </row>
    <row r="131" spans="1:3">
      <c r="A131" t="s">
        <v>111</v>
      </c>
      <c r="B131" t="s">
        <v>110</v>
      </c>
      <c r="C131" s="28">
        <v>61000</v>
      </c>
    </row>
    <row r="132" spans="1:3">
      <c r="A132" t="s">
        <v>111</v>
      </c>
      <c r="B132" t="s">
        <v>209</v>
      </c>
      <c r="C132" s="28">
        <v>60968.414427880263</v>
      </c>
    </row>
    <row r="133" spans="1:3">
      <c r="A133" t="s">
        <v>111</v>
      </c>
      <c r="B133" t="s">
        <v>283</v>
      </c>
      <c r="C133" s="28">
        <v>60000</v>
      </c>
    </row>
    <row r="134" spans="1:3">
      <c r="A134" t="s">
        <v>111</v>
      </c>
      <c r="B134" t="s">
        <v>130</v>
      </c>
      <c r="C134" s="28">
        <v>60000</v>
      </c>
    </row>
    <row r="135" spans="1:3">
      <c r="A135" t="s">
        <v>111</v>
      </c>
      <c r="B135" t="s">
        <v>262</v>
      </c>
      <c r="C135" s="28">
        <v>59001.691381819612</v>
      </c>
    </row>
    <row r="136" spans="1:3">
      <c r="A136" t="s">
        <v>111</v>
      </c>
      <c r="B136" t="s">
        <v>389</v>
      </c>
      <c r="C136" s="28">
        <v>59001.691381819612</v>
      </c>
    </row>
    <row r="137" spans="1:3">
      <c r="A137" t="s">
        <v>111</v>
      </c>
      <c r="B137" t="s">
        <v>187</v>
      </c>
      <c r="C137" s="28">
        <v>59001.691381819612</v>
      </c>
    </row>
    <row r="138" spans="1:3">
      <c r="A138" t="s">
        <v>111</v>
      </c>
      <c r="B138" t="s">
        <v>127</v>
      </c>
      <c r="C138" s="28">
        <v>58460.842544152933</v>
      </c>
    </row>
    <row r="139" spans="1:3">
      <c r="A139" t="s">
        <v>111</v>
      </c>
      <c r="B139" t="s">
        <v>232</v>
      </c>
      <c r="C139" s="28">
        <v>58000</v>
      </c>
    </row>
    <row r="140" spans="1:3">
      <c r="A140" t="s">
        <v>111</v>
      </c>
      <c r="B140" t="s">
        <v>431</v>
      </c>
      <c r="C140" s="28">
        <v>55068.245289698301</v>
      </c>
    </row>
    <row r="141" spans="1:3">
      <c r="A141" t="s">
        <v>111</v>
      </c>
      <c r="B141" t="s">
        <v>108</v>
      </c>
      <c r="C141" s="28">
        <v>55068.245289698301</v>
      </c>
    </row>
    <row r="142" spans="1:3">
      <c r="A142" t="s">
        <v>111</v>
      </c>
      <c r="B142" t="s">
        <v>724</v>
      </c>
      <c r="C142" s="28">
        <v>54084.883766667976</v>
      </c>
    </row>
    <row r="143" spans="1:3">
      <c r="A143" t="s">
        <v>111</v>
      </c>
      <c r="B143" t="s">
        <v>153</v>
      </c>
      <c r="C143" s="28">
        <v>52118.160720607324</v>
      </c>
    </row>
    <row r="144" spans="1:3">
      <c r="A144" t="s">
        <v>111</v>
      </c>
      <c r="B144" t="s">
        <v>559</v>
      </c>
      <c r="C144" s="28">
        <v>51134.799197576998</v>
      </c>
    </row>
    <row r="145" spans="1:3">
      <c r="A145" t="s">
        <v>111</v>
      </c>
      <c r="B145" t="s">
        <v>1324</v>
      </c>
      <c r="C145" s="28">
        <v>50437.70470615309</v>
      </c>
    </row>
    <row r="146" spans="1:3">
      <c r="A146" t="s">
        <v>111</v>
      </c>
      <c r="B146" t="s">
        <v>955</v>
      </c>
      <c r="C146" s="28">
        <v>49168.076151516347</v>
      </c>
    </row>
    <row r="147" spans="1:3">
      <c r="A147" t="s">
        <v>111</v>
      </c>
      <c r="B147" t="s">
        <v>206</v>
      </c>
      <c r="C147" s="28">
        <v>49168.076151516347</v>
      </c>
    </row>
    <row r="148" spans="1:3">
      <c r="A148" t="s">
        <v>111</v>
      </c>
      <c r="B148" t="s">
        <v>591</v>
      </c>
      <c r="C148" s="28">
        <v>45234.630059395036</v>
      </c>
    </row>
    <row r="149" spans="1:3">
      <c r="A149" t="s">
        <v>111</v>
      </c>
      <c r="B149" t="s">
        <v>301</v>
      </c>
      <c r="C149" s="28">
        <v>44251.268536364711</v>
      </c>
    </row>
    <row r="150" spans="1:3">
      <c r="A150" t="s">
        <v>111</v>
      </c>
      <c r="B150" t="s">
        <v>253</v>
      </c>
      <c r="C150" s="28">
        <v>41406</v>
      </c>
    </row>
    <row r="151" spans="1:3">
      <c r="A151" t="s">
        <v>111</v>
      </c>
      <c r="B151" t="s">
        <v>148</v>
      </c>
      <c r="C151" s="28">
        <v>41301.183967273726</v>
      </c>
    </row>
    <row r="152" spans="1:3">
      <c r="A152" t="s">
        <v>111</v>
      </c>
      <c r="B152" t="s">
        <v>1907</v>
      </c>
      <c r="C152" s="28">
        <v>39334.460921213074</v>
      </c>
    </row>
    <row r="153" spans="1:3">
      <c r="A153" t="s">
        <v>111</v>
      </c>
      <c r="B153" t="s">
        <v>1845</v>
      </c>
      <c r="C153" s="28">
        <v>35401.014829091764</v>
      </c>
    </row>
    <row r="154" spans="1:3">
      <c r="A154" t="s">
        <v>111</v>
      </c>
      <c r="B154" t="s">
        <v>855</v>
      </c>
      <c r="C154" s="28">
        <v>34417.653306061438</v>
      </c>
    </row>
    <row r="155" spans="1:3">
      <c r="A155" t="s">
        <v>111</v>
      </c>
      <c r="B155" t="s">
        <v>1735</v>
      </c>
      <c r="C155" s="28">
        <v>20000</v>
      </c>
    </row>
    <row r="156" spans="1:3">
      <c r="A156" t="s">
        <v>111</v>
      </c>
      <c r="B156" t="s">
        <v>1071</v>
      </c>
      <c r="C156" s="28">
        <v>9490.1984044603923</v>
      </c>
    </row>
    <row r="157" spans="1:3">
      <c r="A157" t="s">
        <v>143</v>
      </c>
      <c r="B157" t="s">
        <v>430</v>
      </c>
      <c r="C157" s="28">
        <v>11400</v>
      </c>
    </row>
    <row r="158" spans="1:3">
      <c r="A158" t="s">
        <v>1707</v>
      </c>
      <c r="B158" t="s">
        <v>1706</v>
      </c>
      <c r="C158" s="28">
        <v>14400</v>
      </c>
    </row>
    <row r="159" spans="1:3">
      <c r="A159" t="s">
        <v>799</v>
      </c>
      <c r="B159" t="s">
        <v>798</v>
      </c>
      <c r="C159" s="28">
        <v>3000</v>
      </c>
    </row>
    <row r="160" spans="1:3">
      <c r="A160" t="s">
        <v>88</v>
      </c>
      <c r="B160" t="s">
        <v>575</v>
      </c>
      <c r="C160" s="28">
        <v>1229201.9037879086</v>
      </c>
    </row>
    <row r="161" spans="1:3">
      <c r="A161" t="s">
        <v>1497</v>
      </c>
      <c r="B161" t="s">
        <v>1496</v>
      </c>
      <c r="C161" s="28">
        <v>60000</v>
      </c>
    </row>
    <row r="162" spans="1:3">
      <c r="A162" t="s">
        <v>1497</v>
      </c>
      <c r="B162" t="s">
        <v>1068</v>
      </c>
      <c r="C162" s="28">
        <v>19000</v>
      </c>
    </row>
    <row r="163" spans="1:3">
      <c r="A163" t="s">
        <v>639</v>
      </c>
      <c r="B163" t="s">
        <v>1363</v>
      </c>
      <c r="C163" s="28">
        <v>106815.148267971</v>
      </c>
    </row>
    <row r="164" spans="1:3">
      <c r="A164" t="s">
        <v>639</v>
      </c>
      <c r="B164" t="s">
        <v>1776</v>
      </c>
      <c r="C164" s="28">
        <v>106000</v>
      </c>
    </row>
    <row r="165" spans="1:3">
      <c r="A165" t="s">
        <v>639</v>
      </c>
      <c r="B165" t="s">
        <v>485</v>
      </c>
      <c r="C165" s="28">
        <v>102542.54233725216</v>
      </c>
    </row>
    <row r="166" spans="1:3">
      <c r="A166" t="s">
        <v>639</v>
      </c>
      <c r="B166" t="s">
        <v>638</v>
      </c>
      <c r="C166" s="28">
        <v>95000</v>
      </c>
    </row>
    <row r="167" spans="1:3">
      <c r="A167" t="s">
        <v>639</v>
      </c>
      <c r="B167" t="s">
        <v>1894</v>
      </c>
      <c r="C167" s="28">
        <v>91468.759607395754</v>
      </c>
    </row>
    <row r="168" spans="1:3">
      <c r="A168" t="s">
        <v>639</v>
      </c>
      <c r="B168" t="s">
        <v>270</v>
      </c>
      <c r="C168" s="28">
        <v>82888.5550559455</v>
      </c>
    </row>
    <row r="169" spans="1:3">
      <c r="A169" t="s">
        <v>639</v>
      </c>
      <c r="B169" t="s">
        <v>458</v>
      </c>
      <c r="C169" s="28">
        <v>76906.906752939132</v>
      </c>
    </row>
    <row r="170" spans="1:3">
      <c r="A170" t="s">
        <v>639</v>
      </c>
      <c r="B170" t="s">
        <v>934</v>
      </c>
      <c r="C170" s="28">
        <v>24000</v>
      </c>
    </row>
    <row r="171" spans="1:3">
      <c r="A171" t="s">
        <v>639</v>
      </c>
      <c r="B171" t="s">
        <v>183</v>
      </c>
      <c r="C171" s="28">
        <v>24000</v>
      </c>
    </row>
    <row r="172" spans="1:3">
      <c r="A172" t="s">
        <v>639</v>
      </c>
      <c r="B172" t="s">
        <v>1958</v>
      </c>
      <c r="C172" s="28">
        <v>16110</v>
      </c>
    </row>
    <row r="173" spans="1:3">
      <c r="A173" t="s">
        <v>639</v>
      </c>
      <c r="B173" t="s">
        <v>528</v>
      </c>
      <c r="C173" s="28">
        <v>8500</v>
      </c>
    </row>
    <row r="174" spans="1:3">
      <c r="A174" t="s">
        <v>639</v>
      </c>
      <c r="B174" t="s">
        <v>1647</v>
      </c>
      <c r="C174" s="28">
        <v>7200</v>
      </c>
    </row>
    <row r="175" spans="1:3">
      <c r="A175" t="s">
        <v>690</v>
      </c>
      <c r="B175" t="s">
        <v>689</v>
      </c>
      <c r="C175" s="28">
        <v>15092.18020692008</v>
      </c>
    </row>
    <row r="176" spans="1:3">
      <c r="A176" t="s">
        <v>184</v>
      </c>
      <c r="B176" t="s">
        <v>14</v>
      </c>
      <c r="C176" s="28">
        <v>58799.349940520107</v>
      </c>
    </row>
    <row r="177" spans="1:3">
      <c r="A177" t="s">
        <v>184</v>
      </c>
      <c r="B177" t="s">
        <v>970</v>
      </c>
      <c r="C177" s="28">
        <v>6000</v>
      </c>
    </row>
    <row r="178" spans="1:3">
      <c r="A178" t="s">
        <v>499</v>
      </c>
      <c r="B178" t="s">
        <v>498</v>
      </c>
      <c r="C178" s="28">
        <v>28109.627547434993</v>
      </c>
    </row>
    <row r="179" spans="1:3">
      <c r="A179" t="s">
        <v>935</v>
      </c>
      <c r="B179" t="s">
        <v>11</v>
      </c>
      <c r="C179" s="28">
        <v>15000</v>
      </c>
    </row>
    <row r="180" spans="1:3">
      <c r="A180" t="s">
        <v>1052</v>
      </c>
      <c r="B180" t="s">
        <v>1051</v>
      </c>
      <c r="C180" s="28">
        <v>36000</v>
      </c>
    </row>
    <row r="181" spans="1:3">
      <c r="A181" t="s">
        <v>1052</v>
      </c>
      <c r="B181" t="s">
        <v>790</v>
      </c>
      <c r="C181" s="28">
        <v>33500</v>
      </c>
    </row>
    <row r="182" spans="1:3">
      <c r="A182" t="s">
        <v>877</v>
      </c>
      <c r="B182" t="s">
        <v>1554</v>
      </c>
      <c r="C182" s="28">
        <v>228671.89901848941</v>
      </c>
    </row>
    <row r="183" spans="1:3">
      <c r="A183" t="s">
        <v>877</v>
      </c>
      <c r="B183" t="s">
        <v>1622</v>
      </c>
      <c r="C183" s="28">
        <v>149907.13380100971</v>
      </c>
    </row>
    <row r="184" spans="1:3">
      <c r="A184" t="s">
        <v>877</v>
      </c>
      <c r="B184" t="s">
        <v>514</v>
      </c>
      <c r="C184" s="28">
        <v>89944.280280605832</v>
      </c>
    </row>
    <row r="185" spans="1:3">
      <c r="A185" t="s">
        <v>877</v>
      </c>
      <c r="B185" t="s">
        <v>168</v>
      </c>
      <c r="C185" s="28">
        <v>76223.966339496474</v>
      </c>
    </row>
    <row r="186" spans="1:3">
      <c r="A186" t="s">
        <v>877</v>
      </c>
      <c r="B186" t="s">
        <v>1815</v>
      </c>
      <c r="C186" s="28">
        <v>50307.817784067665</v>
      </c>
    </row>
    <row r="187" spans="1:3">
      <c r="A187" t="s">
        <v>877</v>
      </c>
      <c r="B187" t="s">
        <v>876</v>
      </c>
      <c r="C187" s="28">
        <v>20000</v>
      </c>
    </row>
    <row r="188" spans="1:3">
      <c r="A188" t="s">
        <v>526</v>
      </c>
      <c r="B188" t="s">
        <v>485</v>
      </c>
      <c r="C188" s="28">
        <v>6629</v>
      </c>
    </row>
    <row r="189" spans="1:3">
      <c r="A189" t="s">
        <v>359</v>
      </c>
      <c r="B189" t="s">
        <v>310</v>
      </c>
      <c r="C189" s="28">
        <v>36368.486815062439</v>
      </c>
    </row>
    <row r="190" spans="1:3">
      <c r="A190" t="s">
        <v>847</v>
      </c>
      <c r="B190" t="s">
        <v>83</v>
      </c>
      <c r="C190" s="28">
        <v>218555.13660605167</v>
      </c>
    </row>
    <row r="191" spans="1:3">
      <c r="A191" t="s">
        <v>847</v>
      </c>
      <c r="B191" t="s">
        <v>23</v>
      </c>
      <c r="C191" s="28">
        <v>184207.91865378313</v>
      </c>
    </row>
    <row r="192" spans="1:3">
      <c r="A192" t="s">
        <v>847</v>
      </c>
      <c r="B192" t="s">
        <v>1480</v>
      </c>
      <c r="C192" s="28">
        <v>176585.52201983347</v>
      </c>
    </row>
    <row r="193" spans="1:3">
      <c r="A193" t="s">
        <v>847</v>
      </c>
      <c r="B193" t="s">
        <v>846</v>
      </c>
      <c r="C193" s="28">
        <v>19831.432821021317</v>
      </c>
    </row>
    <row r="194" spans="1:3">
      <c r="A194" t="s">
        <v>574</v>
      </c>
      <c r="B194" t="s">
        <v>573</v>
      </c>
      <c r="C194" s="28">
        <v>12000</v>
      </c>
    </row>
    <row r="195" spans="1:3">
      <c r="A195" t="s">
        <v>1991</v>
      </c>
      <c r="B195" t="s">
        <v>1990</v>
      </c>
      <c r="C195" s="28">
        <v>2953.8461538461538</v>
      </c>
    </row>
    <row r="196" spans="1:3">
      <c r="A196" t="s">
        <v>983</v>
      </c>
      <c r="B196" t="s">
        <v>270</v>
      </c>
      <c r="C196" s="28">
        <v>114335.9495092447</v>
      </c>
    </row>
    <row r="197" spans="1:3">
      <c r="A197" t="s">
        <v>983</v>
      </c>
      <c r="B197" t="s">
        <v>98</v>
      </c>
      <c r="C197" s="28">
        <v>100000</v>
      </c>
    </row>
    <row r="198" spans="1:3">
      <c r="A198" t="s">
        <v>983</v>
      </c>
      <c r="B198" t="s">
        <v>1713</v>
      </c>
      <c r="C198" s="28">
        <v>88927.960729412545</v>
      </c>
    </row>
    <row r="199" spans="1:3">
      <c r="A199" t="s">
        <v>983</v>
      </c>
      <c r="B199" t="s">
        <v>853</v>
      </c>
      <c r="C199" s="28">
        <v>83846.362973446114</v>
      </c>
    </row>
    <row r="200" spans="1:3">
      <c r="A200" t="s">
        <v>983</v>
      </c>
      <c r="B200" t="s">
        <v>270</v>
      </c>
      <c r="C200" s="28">
        <v>82575.963534454509</v>
      </c>
    </row>
    <row r="201" spans="1:3">
      <c r="A201" t="s">
        <v>983</v>
      </c>
      <c r="B201" t="s">
        <v>83</v>
      </c>
      <c r="C201" s="28">
        <v>80289.244544269619</v>
      </c>
    </row>
    <row r="202" spans="1:3">
      <c r="A202" t="s">
        <v>983</v>
      </c>
      <c r="B202" t="s">
        <v>58</v>
      </c>
      <c r="C202" s="28">
        <v>62249.572510588783</v>
      </c>
    </row>
    <row r="203" spans="1:3">
      <c r="A203" t="s">
        <v>983</v>
      </c>
      <c r="B203" t="s">
        <v>1180</v>
      </c>
      <c r="C203" s="28">
        <v>60000</v>
      </c>
    </row>
    <row r="204" spans="1:3">
      <c r="A204" t="s">
        <v>983</v>
      </c>
      <c r="B204" t="s">
        <v>1482</v>
      </c>
      <c r="C204" s="28">
        <v>54627.175876639136</v>
      </c>
    </row>
    <row r="205" spans="1:3">
      <c r="A205" t="s">
        <v>983</v>
      </c>
      <c r="B205" t="s">
        <v>112</v>
      </c>
      <c r="C205" s="28">
        <v>54627.175876639136</v>
      </c>
    </row>
    <row r="206" spans="1:3">
      <c r="A206" t="s">
        <v>983</v>
      </c>
      <c r="B206" t="s">
        <v>1096</v>
      </c>
      <c r="C206" s="28">
        <v>48000</v>
      </c>
    </row>
    <row r="207" spans="1:3">
      <c r="A207" t="s">
        <v>515</v>
      </c>
      <c r="B207" t="s">
        <v>1259</v>
      </c>
      <c r="C207" s="28">
        <v>76223.966339496474</v>
      </c>
    </row>
    <row r="208" spans="1:3">
      <c r="A208" t="s">
        <v>515</v>
      </c>
      <c r="B208" t="s">
        <v>1977</v>
      </c>
      <c r="C208" s="28">
        <v>76223.966339496474</v>
      </c>
    </row>
    <row r="209" spans="1:3">
      <c r="A209" t="s">
        <v>515</v>
      </c>
      <c r="B209" t="s">
        <v>1529</v>
      </c>
      <c r="C209" s="28">
        <v>57167.974754622352</v>
      </c>
    </row>
    <row r="210" spans="1:3">
      <c r="A210" t="s">
        <v>515</v>
      </c>
      <c r="B210" t="s">
        <v>1648</v>
      </c>
      <c r="C210" s="28">
        <v>53356.776437647524</v>
      </c>
    </row>
    <row r="211" spans="1:3">
      <c r="A211" t="s">
        <v>515</v>
      </c>
      <c r="B211" t="s">
        <v>14</v>
      </c>
      <c r="C211" s="28">
        <v>50815.977559664309</v>
      </c>
    </row>
    <row r="212" spans="1:3">
      <c r="A212" t="s">
        <v>515</v>
      </c>
      <c r="B212" t="s">
        <v>1698</v>
      </c>
      <c r="C212" s="28">
        <v>45000</v>
      </c>
    </row>
    <row r="213" spans="1:3">
      <c r="A213" t="s">
        <v>515</v>
      </c>
      <c r="B213" t="s">
        <v>1652</v>
      </c>
      <c r="C213" s="28">
        <v>42558.381206218859</v>
      </c>
    </row>
    <row r="214" spans="1:3">
      <c r="A214" t="s">
        <v>106</v>
      </c>
      <c r="B214" t="s">
        <v>678</v>
      </c>
      <c r="C214" s="28">
        <v>41923.181486723057</v>
      </c>
    </row>
    <row r="215" spans="1:3">
      <c r="A215" t="s">
        <v>106</v>
      </c>
      <c r="B215" t="s">
        <v>101</v>
      </c>
      <c r="C215" s="28">
        <v>30489.586535798586</v>
      </c>
    </row>
    <row r="216" spans="1:3">
      <c r="A216" t="s">
        <v>24</v>
      </c>
      <c r="B216" t="s">
        <v>20</v>
      </c>
      <c r="C216" s="28">
        <v>63519.971949580387</v>
      </c>
    </row>
    <row r="217" spans="1:3">
      <c r="A217" t="s">
        <v>24</v>
      </c>
      <c r="B217" t="s">
        <v>168</v>
      </c>
      <c r="C217" s="28">
        <v>44463.980364706273</v>
      </c>
    </row>
    <row r="218" spans="1:3">
      <c r="A218" t="s">
        <v>24</v>
      </c>
      <c r="B218" t="s">
        <v>396</v>
      </c>
      <c r="C218" s="28">
        <v>40000</v>
      </c>
    </row>
    <row r="219" spans="1:3">
      <c r="A219" t="s">
        <v>24</v>
      </c>
      <c r="B219" t="s">
        <v>270</v>
      </c>
      <c r="C219" s="28">
        <v>35063.024516168378</v>
      </c>
    </row>
    <row r="220" spans="1:3">
      <c r="A220" t="s">
        <v>24</v>
      </c>
      <c r="B220" t="s">
        <v>1356</v>
      </c>
      <c r="C220" s="28">
        <v>25407.988779832154</v>
      </c>
    </row>
    <row r="221" spans="1:3">
      <c r="A221" t="s">
        <v>24</v>
      </c>
      <c r="B221" t="s">
        <v>603</v>
      </c>
      <c r="C221" s="28">
        <v>23000</v>
      </c>
    </row>
    <row r="222" spans="1:3">
      <c r="A222" t="s">
        <v>1503</v>
      </c>
      <c r="B222" t="s">
        <v>52</v>
      </c>
      <c r="C222" s="28">
        <v>569451.22126692627</v>
      </c>
    </row>
    <row r="223" spans="1:3">
      <c r="A223" t="s">
        <v>1503</v>
      </c>
      <c r="B223" t="s">
        <v>20</v>
      </c>
      <c r="C223" s="28">
        <v>286730.32901906862</v>
      </c>
    </row>
    <row r="224" spans="1:3">
      <c r="A224" t="s">
        <v>1503</v>
      </c>
      <c r="B224" t="s">
        <v>721</v>
      </c>
      <c r="C224" s="28">
        <v>238613.5592326925</v>
      </c>
    </row>
    <row r="225" spans="1:3">
      <c r="A225" t="s">
        <v>1503</v>
      </c>
      <c r="B225" t="s">
        <v>14</v>
      </c>
      <c r="C225" s="28">
        <v>193563.91688689124</v>
      </c>
    </row>
    <row r="226" spans="1:3">
      <c r="A226" t="s">
        <v>1503</v>
      </c>
      <c r="B226" t="s">
        <v>360</v>
      </c>
      <c r="C226" s="28">
        <v>179224.11263151147</v>
      </c>
    </row>
    <row r="227" spans="1:3">
      <c r="A227" t="s">
        <v>1503</v>
      </c>
      <c r="B227" t="s">
        <v>42</v>
      </c>
      <c r="C227" s="28">
        <v>178307.6792865436</v>
      </c>
    </row>
    <row r="228" spans="1:3">
      <c r="A228" t="s">
        <v>1503</v>
      </c>
      <c r="B228" t="s">
        <v>83</v>
      </c>
      <c r="C228" s="28">
        <v>170224.55426784532</v>
      </c>
    </row>
    <row r="229" spans="1:3">
      <c r="A229" t="s">
        <v>1503</v>
      </c>
      <c r="B229" t="s">
        <v>485</v>
      </c>
      <c r="C229" s="28">
        <v>138844.64587176873</v>
      </c>
    </row>
    <row r="230" spans="1:3">
      <c r="A230" t="s">
        <v>1503</v>
      </c>
      <c r="B230" t="s">
        <v>739</v>
      </c>
      <c r="C230" s="28">
        <v>116609.95010221742</v>
      </c>
    </row>
    <row r="231" spans="1:3">
      <c r="A231" t="s">
        <v>1503</v>
      </c>
      <c r="B231" t="s">
        <v>1022</v>
      </c>
      <c r="C231" s="28">
        <v>111605.63300020655</v>
      </c>
    </row>
    <row r="232" spans="1:3">
      <c r="A232" t="s">
        <v>1503</v>
      </c>
      <c r="B232" t="s">
        <v>153</v>
      </c>
      <c r="C232" s="28">
        <v>108410.40837114547</v>
      </c>
    </row>
    <row r="233" spans="1:3">
      <c r="A233" t="s">
        <v>1503</v>
      </c>
      <c r="B233" t="s">
        <v>168</v>
      </c>
      <c r="C233" s="28">
        <v>106313.26262403213</v>
      </c>
    </row>
    <row r="234" spans="1:3">
      <c r="A234" t="s">
        <v>1503</v>
      </c>
      <c r="B234" t="s">
        <v>91</v>
      </c>
      <c r="C234" s="28">
        <v>85277.482957823726</v>
      </c>
    </row>
    <row r="235" spans="1:3">
      <c r="A235" t="s">
        <v>1503</v>
      </c>
      <c r="B235" t="s">
        <v>741</v>
      </c>
      <c r="C235" s="28">
        <v>80135.625093491559</v>
      </c>
    </row>
    <row r="236" spans="1:3">
      <c r="A236" t="s">
        <v>1503</v>
      </c>
      <c r="B236" t="s">
        <v>725</v>
      </c>
      <c r="C236" s="28">
        <v>72505.787572923422</v>
      </c>
    </row>
    <row r="237" spans="1:3">
      <c r="A237" t="s">
        <v>1503</v>
      </c>
      <c r="B237" t="s">
        <v>1662</v>
      </c>
      <c r="C237" s="28">
        <v>71231.666749770273</v>
      </c>
    </row>
    <row r="238" spans="1:3">
      <c r="A238" t="s">
        <v>1503</v>
      </c>
      <c r="B238" t="s">
        <v>533</v>
      </c>
      <c r="C238" s="28">
        <v>71231.666749770273</v>
      </c>
    </row>
    <row r="239" spans="1:3">
      <c r="A239" t="s">
        <v>1503</v>
      </c>
      <c r="B239" t="s">
        <v>791</v>
      </c>
      <c r="C239" s="28">
        <v>68000</v>
      </c>
    </row>
    <row r="240" spans="1:3">
      <c r="A240" t="s">
        <v>1503</v>
      </c>
      <c r="B240" t="s">
        <v>310</v>
      </c>
      <c r="C240" s="28">
        <v>67435.052390890894</v>
      </c>
    </row>
    <row r="241" spans="1:3">
      <c r="A241" t="s">
        <v>1503</v>
      </c>
      <c r="B241" t="s">
        <v>1775</v>
      </c>
      <c r="C241" s="28">
        <v>65889.291743537498</v>
      </c>
    </row>
    <row r="242" spans="1:3">
      <c r="A242" t="s">
        <v>1503</v>
      </c>
      <c r="B242" t="s">
        <v>387</v>
      </c>
      <c r="C242" s="28">
        <v>64286.57924166767</v>
      </c>
    </row>
    <row r="243" spans="1:3">
      <c r="A243" t="s">
        <v>1503</v>
      </c>
      <c r="B243" t="s">
        <v>432</v>
      </c>
      <c r="C243" s="28">
        <v>60684.750012465542</v>
      </c>
    </row>
    <row r="244" spans="1:3">
      <c r="A244" t="s">
        <v>1503</v>
      </c>
      <c r="B244" t="s">
        <v>452</v>
      </c>
      <c r="C244" s="28">
        <v>58000</v>
      </c>
    </row>
    <row r="245" spans="1:3">
      <c r="A245" t="s">
        <v>1503</v>
      </c>
      <c r="B245" t="s">
        <v>1590</v>
      </c>
      <c r="C245" s="28">
        <v>57875.729234188344</v>
      </c>
    </row>
    <row r="246" spans="1:3">
      <c r="A246" t="s">
        <v>1503</v>
      </c>
      <c r="B246" t="s">
        <v>648</v>
      </c>
      <c r="C246" s="28">
        <v>56629.175066067372</v>
      </c>
    </row>
    <row r="247" spans="1:3">
      <c r="A247" t="s">
        <v>1503</v>
      </c>
      <c r="B247" t="s">
        <v>49</v>
      </c>
      <c r="C247" s="28">
        <v>54794.35417809341</v>
      </c>
    </row>
    <row r="248" spans="1:3">
      <c r="A248" t="s">
        <v>1503</v>
      </c>
      <c r="B248" t="s">
        <v>539</v>
      </c>
      <c r="C248" s="28">
        <v>53423.750062327701</v>
      </c>
    </row>
    <row r="249" spans="1:3">
      <c r="A249" t="s">
        <v>1503</v>
      </c>
      <c r="B249" t="s">
        <v>904</v>
      </c>
      <c r="C249" s="28">
        <v>50752.562559211321</v>
      </c>
    </row>
    <row r="250" spans="1:3">
      <c r="A250" t="s">
        <v>1503</v>
      </c>
      <c r="B250" t="s">
        <v>616</v>
      </c>
      <c r="C250" s="28">
        <v>50136.729184326177</v>
      </c>
    </row>
    <row r="251" spans="1:3">
      <c r="A251" t="s">
        <v>1503</v>
      </c>
      <c r="B251" t="s">
        <v>1762</v>
      </c>
      <c r="C251" s="28">
        <v>50000</v>
      </c>
    </row>
    <row r="252" spans="1:3">
      <c r="A252" t="s">
        <v>1503</v>
      </c>
      <c r="B252" t="s">
        <v>50</v>
      </c>
      <c r="C252" s="28">
        <v>50000</v>
      </c>
    </row>
    <row r="253" spans="1:3">
      <c r="A253" t="s">
        <v>1503</v>
      </c>
      <c r="B253" t="s">
        <v>593</v>
      </c>
      <c r="C253" s="28">
        <v>50000</v>
      </c>
    </row>
    <row r="254" spans="1:3">
      <c r="A254" t="s">
        <v>1503</v>
      </c>
      <c r="B254" t="s">
        <v>703</v>
      </c>
      <c r="C254" s="28">
        <v>50000</v>
      </c>
    </row>
    <row r="255" spans="1:3">
      <c r="A255" t="s">
        <v>1503</v>
      </c>
      <c r="B255" t="s">
        <v>1224</v>
      </c>
      <c r="C255" s="28">
        <v>50000</v>
      </c>
    </row>
    <row r="256" spans="1:3">
      <c r="A256" t="s">
        <v>1503</v>
      </c>
      <c r="B256" t="s">
        <v>1365</v>
      </c>
      <c r="C256" s="28">
        <v>46300.583387350678</v>
      </c>
    </row>
    <row r="257" spans="1:3">
      <c r="A257" t="s">
        <v>1503</v>
      </c>
      <c r="B257" t="s">
        <v>1217</v>
      </c>
      <c r="C257" s="28">
        <v>44519.791718606422</v>
      </c>
    </row>
    <row r="258" spans="1:3">
      <c r="A258" t="s">
        <v>1503</v>
      </c>
      <c r="B258" t="s">
        <v>1271</v>
      </c>
      <c r="C258" s="28">
        <v>42739.000049862167</v>
      </c>
    </row>
    <row r="259" spans="1:3">
      <c r="A259" t="s">
        <v>1503</v>
      </c>
      <c r="B259" t="s">
        <v>1877</v>
      </c>
      <c r="C259" s="28">
        <v>42026.683382364463</v>
      </c>
    </row>
    <row r="260" spans="1:3">
      <c r="A260" t="s">
        <v>1503</v>
      </c>
      <c r="B260" t="s">
        <v>1502</v>
      </c>
      <c r="C260" s="28">
        <v>18000</v>
      </c>
    </row>
    <row r="261" spans="1:3">
      <c r="A261" t="s">
        <v>169</v>
      </c>
      <c r="B261" t="s">
        <v>996</v>
      </c>
      <c r="C261" s="28">
        <v>98000</v>
      </c>
    </row>
    <row r="262" spans="1:3">
      <c r="A262" t="s">
        <v>169</v>
      </c>
      <c r="B262" t="s">
        <v>1768</v>
      </c>
      <c r="C262" s="28">
        <v>60000</v>
      </c>
    </row>
    <row r="263" spans="1:3">
      <c r="A263" t="s">
        <v>169</v>
      </c>
      <c r="B263" t="s">
        <v>1194</v>
      </c>
      <c r="C263" s="28">
        <v>20326.391023865726</v>
      </c>
    </row>
    <row r="264" spans="1:3">
      <c r="A264" t="s">
        <v>169</v>
      </c>
      <c r="B264" t="s">
        <v>19</v>
      </c>
      <c r="C264" s="28">
        <v>14000</v>
      </c>
    </row>
    <row r="265" spans="1:3">
      <c r="A265" t="s">
        <v>680</v>
      </c>
      <c r="B265" t="s">
        <v>679</v>
      </c>
      <c r="C265" s="28">
        <v>6000</v>
      </c>
    </row>
    <row r="266" spans="1:3">
      <c r="A266" t="s">
        <v>1933</v>
      </c>
      <c r="B266" t="s">
        <v>1286</v>
      </c>
      <c r="C266" s="28">
        <v>88927.960729412545</v>
      </c>
    </row>
    <row r="267" spans="1:3">
      <c r="A267" t="s">
        <v>1933</v>
      </c>
      <c r="B267" t="s">
        <v>35</v>
      </c>
      <c r="C267" s="28">
        <v>65616.131023916547</v>
      </c>
    </row>
    <row r="268" spans="1:3">
      <c r="A268" t="s">
        <v>1933</v>
      </c>
      <c r="B268" t="s">
        <v>153</v>
      </c>
      <c r="C268" s="28">
        <v>63519.971949580387</v>
      </c>
    </row>
    <row r="269" spans="1:3">
      <c r="A269" t="s">
        <v>1933</v>
      </c>
      <c r="B269" t="s">
        <v>1568</v>
      </c>
      <c r="C269" s="28">
        <v>45734.379803697877</v>
      </c>
    </row>
    <row r="270" spans="1:3">
      <c r="A270" t="s">
        <v>1933</v>
      </c>
      <c r="B270" t="s">
        <v>1932</v>
      </c>
      <c r="C270" s="28">
        <v>20000</v>
      </c>
    </row>
    <row r="271" spans="1:3">
      <c r="A271" t="s">
        <v>38</v>
      </c>
      <c r="B271" t="s">
        <v>415</v>
      </c>
      <c r="C271" s="28">
        <v>150000</v>
      </c>
    </row>
    <row r="272" spans="1:3">
      <c r="A272" t="s">
        <v>38</v>
      </c>
      <c r="B272" t="s">
        <v>108</v>
      </c>
      <c r="C272" s="28">
        <v>76223.966339496474</v>
      </c>
    </row>
    <row r="273" spans="1:3">
      <c r="A273" t="s">
        <v>38</v>
      </c>
      <c r="B273" t="s">
        <v>29</v>
      </c>
      <c r="C273" s="28">
        <v>69871.969144538423</v>
      </c>
    </row>
    <row r="274" spans="1:3">
      <c r="A274" t="s">
        <v>38</v>
      </c>
      <c r="B274" t="s">
        <v>619</v>
      </c>
      <c r="C274" s="28">
        <v>57000</v>
      </c>
    </row>
    <row r="275" spans="1:3">
      <c r="A275" t="s">
        <v>38</v>
      </c>
      <c r="B275" t="s">
        <v>678</v>
      </c>
      <c r="C275" s="28">
        <v>11518.711713336908</v>
      </c>
    </row>
    <row r="276" spans="1:3">
      <c r="A276" t="s">
        <v>21</v>
      </c>
      <c r="B276" t="s">
        <v>20</v>
      </c>
      <c r="C276" s="28">
        <v>41731</v>
      </c>
    </row>
    <row r="277" spans="1:3">
      <c r="A277" t="s">
        <v>21</v>
      </c>
      <c r="B277" t="s">
        <v>190</v>
      </c>
      <c r="C277" s="28">
        <v>40958.208381117904</v>
      </c>
    </row>
    <row r="278" spans="1:3">
      <c r="A278" t="s">
        <v>21</v>
      </c>
      <c r="B278" t="s">
        <v>1034</v>
      </c>
      <c r="C278" s="28">
        <v>40958.208381117904</v>
      </c>
    </row>
    <row r="279" spans="1:3">
      <c r="A279" t="s">
        <v>21</v>
      </c>
      <c r="B279" t="s">
        <v>843</v>
      </c>
      <c r="C279" s="28">
        <v>40000</v>
      </c>
    </row>
    <row r="280" spans="1:3">
      <c r="A280" t="s">
        <v>21</v>
      </c>
      <c r="B280" t="s">
        <v>76</v>
      </c>
      <c r="C280" s="28">
        <v>39177.416712373655</v>
      </c>
    </row>
    <row r="281" spans="1:3">
      <c r="A281" t="s">
        <v>21</v>
      </c>
      <c r="B281" t="s">
        <v>321</v>
      </c>
      <c r="C281" s="28">
        <v>37807.916687442572</v>
      </c>
    </row>
    <row r="282" spans="1:3">
      <c r="A282" t="s">
        <v>21</v>
      </c>
      <c r="B282" t="s">
        <v>762</v>
      </c>
      <c r="C282" s="28">
        <v>37000</v>
      </c>
    </row>
    <row r="283" spans="1:3">
      <c r="A283" t="s">
        <v>21</v>
      </c>
      <c r="B283" t="s">
        <v>1639</v>
      </c>
      <c r="C283" s="28">
        <v>34000</v>
      </c>
    </row>
    <row r="284" spans="1:3">
      <c r="A284" t="s">
        <v>21</v>
      </c>
      <c r="B284" t="s">
        <v>1939</v>
      </c>
      <c r="C284" s="28">
        <v>32369.500024931083</v>
      </c>
    </row>
    <row r="285" spans="1:3">
      <c r="A285" t="s">
        <v>21</v>
      </c>
      <c r="B285" t="s">
        <v>718</v>
      </c>
      <c r="C285" s="28">
        <v>32054.250037396621</v>
      </c>
    </row>
    <row r="286" spans="1:3">
      <c r="A286" t="s">
        <v>21</v>
      </c>
      <c r="B286" t="s">
        <v>278</v>
      </c>
      <c r="C286" s="28">
        <v>32054.250037396621</v>
      </c>
    </row>
    <row r="287" spans="1:3">
      <c r="A287" t="s">
        <v>21</v>
      </c>
      <c r="B287" t="s">
        <v>897</v>
      </c>
      <c r="C287" s="28">
        <v>31698.091703647769</v>
      </c>
    </row>
    <row r="288" spans="1:3">
      <c r="A288" t="s">
        <v>21</v>
      </c>
      <c r="B288" t="s">
        <v>827</v>
      </c>
      <c r="C288" s="28">
        <v>31250</v>
      </c>
    </row>
    <row r="289" spans="1:3">
      <c r="A289" t="s">
        <v>21</v>
      </c>
      <c r="B289" t="s">
        <v>804</v>
      </c>
      <c r="C289" s="28">
        <v>30923.265686993807</v>
      </c>
    </row>
    <row r="290" spans="1:3">
      <c r="A290" t="s">
        <v>21</v>
      </c>
      <c r="B290" t="s">
        <v>939</v>
      </c>
      <c r="C290" s="28">
        <v>30558.385035651449</v>
      </c>
    </row>
    <row r="291" spans="1:3">
      <c r="A291" t="s">
        <v>21</v>
      </c>
      <c r="B291" t="s">
        <v>1741</v>
      </c>
      <c r="C291" s="28">
        <v>30273.458368652366</v>
      </c>
    </row>
    <row r="292" spans="1:3">
      <c r="A292" t="s">
        <v>21</v>
      </c>
      <c r="B292" t="s">
        <v>951</v>
      </c>
      <c r="C292" s="28">
        <v>30273.458368652366</v>
      </c>
    </row>
    <row r="293" spans="1:3">
      <c r="A293" t="s">
        <v>21</v>
      </c>
      <c r="B293" t="s">
        <v>953</v>
      </c>
      <c r="C293" s="28">
        <v>30000</v>
      </c>
    </row>
    <row r="294" spans="1:3">
      <c r="A294" t="s">
        <v>21</v>
      </c>
      <c r="B294" t="s">
        <v>1423</v>
      </c>
      <c r="C294" s="28">
        <v>30000</v>
      </c>
    </row>
    <row r="295" spans="1:3">
      <c r="A295" t="s">
        <v>21</v>
      </c>
      <c r="B295" t="s">
        <v>1719</v>
      </c>
      <c r="C295" s="28">
        <v>30000</v>
      </c>
    </row>
    <row r="296" spans="1:3">
      <c r="A296" t="s">
        <v>21</v>
      </c>
      <c r="B296" t="s">
        <v>108</v>
      </c>
      <c r="C296" s="28">
        <v>29383.062534280238</v>
      </c>
    </row>
    <row r="297" spans="1:3">
      <c r="A297" t="s">
        <v>21</v>
      </c>
      <c r="B297" t="s">
        <v>7</v>
      </c>
      <c r="C297" s="28">
        <v>29174.370860549767</v>
      </c>
    </row>
    <row r="298" spans="1:3">
      <c r="A298" t="s">
        <v>21</v>
      </c>
      <c r="B298" t="s">
        <v>1020</v>
      </c>
      <c r="C298" s="28">
        <v>28492.66669990811</v>
      </c>
    </row>
    <row r="299" spans="1:3">
      <c r="A299" t="s">
        <v>21</v>
      </c>
      <c r="B299" t="s">
        <v>1207</v>
      </c>
      <c r="C299" s="28">
        <v>28492.66669990811</v>
      </c>
    </row>
    <row r="300" spans="1:3">
      <c r="A300" t="s">
        <v>21</v>
      </c>
      <c r="B300" t="s">
        <v>1507</v>
      </c>
      <c r="C300" s="28">
        <v>28492.66669990811</v>
      </c>
    </row>
    <row r="301" spans="1:3">
      <c r="A301" t="s">
        <v>21</v>
      </c>
      <c r="B301" t="s">
        <v>1082</v>
      </c>
      <c r="C301" s="28">
        <v>28000</v>
      </c>
    </row>
    <row r="302" spans="1:3">
      <c r="A302" t="s">
        <v>21</v>
      </c>
      <c r="B302" t="s">
        <v>855</v>
      </c>
      <c r="C302" s="28">
        <v>27451.758353693716</v>
      </c>
    </row>
    <row r="303" spans="1:3">
      <c r="A303" t="s">
        <v>21</v>
      </c>
      <c r="B303" t="s">
        <v>72</v>
      </c>
      <c r="C303" s="28">
        <v>27424.191698661554</v>
      </c>
    </row>
    <row r="304" spans="1:3">
      <c r="A304" t="s">
        <v>21</v>
      </c>
      <c r="B304" t="s">
        <v>1603</v>
      </c>
      <c r="C304" s="28">
        <v>26711.875031163851</v>
      </c>
    </row>
    <row r="305" spans="1:3">
      <c r="A305" t="s">
        <v>21</v>
      </c>
      <c r="B305" t="s">
        <v>1666</v>
      </c>
      <c r="C305" s="28">
        <v>26711.875031163851</v>
      </c>
    </row>
    <row r="306" spans="1:3">
      <c r="A306" t="s">
        <v>21</v>
      </c>
      <c r="B306" t="s">
        <v>67</v>
      </c>
      <c r="C306" s="28">
        <v>26410.850007479326</v>
      </c>
    </row>
    <row r="307" spans="1:3">
      <c r="A307" t="s">
        <v>21</v>
      </c>
      <c r="B307" t="s">
        <v>754</v>
      </c>
      <c r="C307" s="28">
        <v>25369.500024931083</v>
      </c>
    </row>
    <row r="308" spans="1:3">
      <c r="A308" t="s">
        <v>21</v>
      </c>
      <c r="B308" t="s">
        <v>1853</v>
      </c>
      <c r="C308" s="28">
        <v>25000</v>
      </c>
    </row>
    <row r="309" spans="1:3">
      <c r="A309" t="s">
        <v>21</v>
      </c>
      <c r="B309" t="s">
        <v>1952</v>
      </c>
      <c r="C309" s="28">
        <v>24931.083362419595</v>
      </c>
    </row>
    <row r="310" spans="1:3">
      <c r="A310" t="s">
        <v>21</v>
      </c>
      <c r="B310" t="s">
        <v>243</v>
      </c>
      <c r="C310" s="28">
        <v>24218.766694921891</v>
      </c>
    </row>
    <row r="311" spans="1:3">
      <c r="A311" t="s">
        <v>21</v>
      </c>
      <c r="B311" t="s">
        <v>875</v>
      </c>
      <c r="C311" s="28">
        <v>24000</v>
      </c>
    </row>
    <row r="312" spans="1:3">
      <c r="A312" t="s">
        <v>21</v>
      </c>
      <c r="B312" t="s">
        <v>1080</v>
      </c>
      <c r="C312" s="28">
        <v>24000</v>
      </c>
    </row>
    <row r="313" spans="1:3">
      <c r="A313" t="s">
        <v>21</v>
      </c>
      <c r="B313" t="s">
        <v>767</v>
      </c>
      <c r="C313" s="28">
        <v>22794.133359926487</v>
      </c>
    </row>
    <row r="314" spans="1:3">
      <c r="A314" t="s">
        <v>21</v>
      </c>
      <c r="B314" t="s">
        <v>622</v>
      </c>
      <c r="C314" s="28">
        <v>22123.166674977027</v>
      </c>
    </row>
    <row r="315" spans="1:3">
      <c r="A315" t="s">
        <v>21</v>
      </c>
      <c r="B315" t="s">
        <v>1849</v>
      </c>
      <c r="C315" s="28">
        <v>22000</v>
      </c>
    </row>
    <row r="316" spans="1:3">
      <c r="A316" t="s">
        <v>21</v>
      </c>
      <c r="B316" t="s">
        <v>756</v>
      </c>
      <c r="C316" s="28">
        <v>21500</v>
      </c>
    </row>
    <row r="317" spans="1:3">
      <c r="A317" t="s">
        <v>21</v>
      </c>
      <c r="B317" t="s">
        <v>1036</v>
      </c>
      <c r="C317" s="28">
        <v>21369.500024931083</v>
      </c>
    </row>
    <row r="318" spans="1:3">
      <c r="A318" t="s">
        <v>21</v>
      </c>
      <c r="B318" t="s">
        <v>311</v>
      </c>
      <c r="C318" s="28">
        <v>21369.500024931083</v>
      </c>
    </row>
    <row r="319" spans="1:3">
      <c r="A319" t="s">
        <v>21</v>
      </c>
      <c r="B319" t="s">
        <v>1219</v>
      </c>
      <c r="C319" s="28">
        <v>21369.500024931083</v>
      </c>
    </row>
    <row r="320" spans="1:3">
      <c r="A320" t="s">
        <v>21</v>
      </c>
      <c r="B320" t="s">
        <v>1478</v>
      </c>
      <c r="C320" s="28">
        <v>21369.500024931083</v>
      </c>
    </row>
    <row r="321" spans="1:3">
      <c r="A321" t="s">
        <v>21</v>
      </c>
      <c r="B321" t="s">
        <v>887</v>
      </c>
      <c r="C321" s="28">
        <v>21369.500024931083</v>
      </c>
    </row>
    <row r="322" spans="1:3">
      <c r="A322" t="s">
        <v>21</v>
      </c>
      <c r="B322" t="s">
        <v>1236</v>
      </c>
      <c r="C322" s="28">
        <v>21347.125018698309</v>
      </c>
    </row>
    <row r="323" spans="1:3">
      <c r="A323" t="s">
        <v>21</v>
      </c>
      <c r="B323" t="s">
        <v>839</v>
      </c>
      <c r="C323" s="28">
        <v>21227.036691431542</v>
      </c>
    </row>
    <row r="324" spans="1:3">
      <c r="A324" t="s">
        <v>21</v>
      </c>
      <c r="B324" t="s">
        <v>2005</v>
      </c>
      <c r="C324" s="28">
        <v>21000</v>
      </c>
    </row>
    <row r="325" spans="1:3">
      <c r="A325" t="s">
        <v>21</v>
      </c>
      <c r="B325" t="s">
        <v>821</v>
      </c>
      <c r="C325" s="28">
        <v>20903.958343721286</v>
      </c>
    </row>
    <row r="326" spans="1:3">
      <c r="A326" t="s">
        <v>21</v>
      </c>
      <c r="B326" t="s">
        <v>537</v>
      </c>
      <c r="C326" s="28">
        <v>20794.35417809341</v>
      </c>
    </row>
    <row r="327" spans="1:3">
      <c r="A327" t="s">
        <v>21</v>
      </c>
      <c r="B327" t="s">
        <v>917</v>
      </c>
      <c r="C327" s="28">
        <v>20514.720023933838</v>
      </c>
    </row>
    <row r="328" spans="1:3">
      <c r="A328" t="s">
        <v>21</v>
      </c>
      <c r="B328" t="s">
        <v>788</v>
      </c>
      <c r="C328" s="28">
        <v>20479.104190558952</v>
      </c>
    </row>
    <row r="329" spans="1:3">
      <c r="A329" t="s">
        <v>21</v>
      </c>
      <c r="B329" t="s">
        <v>1558</v>
      </c>
      <c r="C329" s="28">
        <v>20000</v>
      </c>
    </row>
    <row r="330" spans="1:3">
      <c r="A330" t="s">
        <v>21</v>
      </c>
      <c r="B330" t="s">
        <v>1997</v>
      </c>
      <c r="C330" s="28">
        <v>20000</v>
      </c>
    </row>
    <row r="331" spans="1:3">
      <c r="A331" t="s">
        <v>21</v>
      </c>
      <c r="B331" t="s">
        <v>247</v>
      </c>
      <c r="C331" s="28">
        <v>19588.708356186824</v>
      </c>
    </row>
    <row r="332" spans="1:3">
      <c r="A332" t="s">
        <v>21</v>
      </c>
      <c r="B332" t="s">
        <v>536</v>
      </c>
      <c r="C332" s="28">
        <v>19588.708356186824</v>
      </c>
    </row>
    <row r="333" spans="1:3">
      <c r="A333" t="s">
        <v>21</v>
      </c>
      <c r="B333" t="s">
        <v>1353</v>
      </c>
      <c r="C333" s="28">
        <v>19588.708356186824</v>
      </c>
    </row>
    <row r="334" spans="1:3">
      <c r="A334" t="s">
        <v>21</v>
      </c>
      <c r="B334" t="s">
        <v>786</v>
      </c>
      <c r="C334" s="28">
        <v>19428.298346713014</v>
      </c>
    </row>
    <row r="335" spans="1:3">
      <c r="A335" t="s">
        <v>21</v>
      </c>
      <c r="B335" t="s">
        <v>649</v>
      </c>
      <c r="C335" s="28">
        <v>19054.470855563548</v>
      </c>
    </row>
    <row r="336" spans="1:3">
      <c r="A336" t="s">
        <v>21</v>
      </c>
      <c r="B336" t="s">
        <v>1050</v>
      </c>
      <c r="C336" s="28">
        <v>18698.312521814696</v>
      </c>
    </row>
    <row r="337" spans="1:3">
      <c r="A337" t="s">
        <v>21</v>
      </c>
      <c r="B337" t="s">
        <v>1144</v>
      </c>
      <c r="C337" s="28">
        <v>18000</v>
      </c>
    </row>
    <row r="338" spans="1:3">
      <c r="A338" t="s">
        <v>21</v>
      </c>
      <c r="B338" t="s">
        <v>1658</v>
      </c>
      <c r="C338" s="28">
        <v>18000</v>
      </c>
    </row>
    <row r="339" spans="1:3">
      <c r="A339" t="s">
        <v>21</v>
      </c>
      <c r="B339" t="s">
        <v>1072</v>
      </c>
      <c r="C339" s="28">
        <v>17807.916687442568</v>
      </c>
    </row>
    <row r="340" spans="1:3">
      <c r="A340" t="s">
        <v>21</v>
      </c>
      <c r="B340" t="s">
        <v>966</v>
      </c>
      <c r="C340" s="28">
        <v>17807.916687442568</v>
      </c>
    </row>
    <row r="341" spans="1:3">
      <c r="A341" t="s">
        <v>21</v>
      </c>
      <c r="B341" t="s">
        <v>1135</v>
      </c>
      <c r="C341" s="28">
        <v>17807.916687442568</v>
      </c>
    </row>
    <row r="342" spans="1:3">
      <c r="A342" t="s">
        <v>21</v>
      </c>
      <c r="B342" t="s">
        <v>1039</v>
      </c>
      <c r="C342" s="28">
        <v>17807.916687442568</v>
      </c>
    </row>
    <row r="343" spans="1:3">
      <c r="A343" t="s">
        <v>21</v>
      </c>
      <c r="B343" t="s">
        <v>379</v>
      </c>
      <c r="C343" s="28">
        <v>17807.916687442568</v>
      </c>
    </row>
    <row r="344" spans="1:3">
      <c r="A344" t="s">
        <v>21</v>
      </c>
      <c r="B344" t="s">
        <v>658</v>
      </c>
      <c r="C344" s="28">
        <v>17807.916687442568</v>
      </c>
    </row>
    <row r="345" spans="1:3">
      <c r="A345" t="s">
        <v>21</v>
      </c>
      <c r="B345" t="s">
        <v>1935</v>
      </c>
      <c r="C345" s="28">
        <v>17807.916687442568</v>
      </c>
    </row>
    <row r="346" spans="1:3">
      <c r="A346" t="s">
        <v>21</v>
      </c>
      <c r="B346" t="s">
        <v>1785</v>
      </c>
      <c r="C346" s="28">
        <v>17807.916687442568</v>
      </c>
    </row>
    <row r="347" spans="1:3">
      <c r="A347" t="s">
        <v>21</v>
      </c>
      <c r="B347" t="s">
        <v>1954</v>
      </c>
      <c r="C347" s="28">
        <v>17807.916687442568</v>
      </c>
    </row>
    <row r="348" spans="1:3">
      <c r="A348" t="s">
        <v>21</v>
      </c>
      <c r="B348" t="s">
        <v>1178</v>
      </c>
      <c r="C348" s="28">
        <v>17807.916687442568</v>
      </c>
    </row>
    <row r="349" spans="1:3">
      <c r="A349" t="s">
        <v>21</v>
      </c>
      <c r="B349" t="s">
        <v>454</v>
      </c>
      <c r="C349" s="28">
        <v>16947.80000997243</v>
      </c>
    </row>
    <row r="350" spans="1:3">
      <c r="A350" t="s">
        <v>21</v>
      </c>
      <c r="B350" t="s">
        <v>1873</v>
      </c>
      <c r="C350" s="28">
        <v>16917.52085307044</v>
      </c>
    </row>
    <row r="351" spans="1:3">
      <c r="A351" t="s">
        <v>21</v>
      </c>
      <c r="B351" t="s">
        <v>759</v>
      </c>
      <c r="C351" s="28">
        <v>16917.52085307044</v>
      </c>
    </row>
    <row r="352" spans="1:3">
      <c r="A352" t="s">
        <v>21</v>
      </c>
      <c r="B352" t="s">
        <v>458</v>
      </c>
      <c r="C352" s="28">
        <v>16903.958343721286</v>
      </c>
    </row>
    <row r="353" spans="1:3">
      <c r="A353" t="s">
        <v>21</v>
      </c>
      <c r="B353" t="s">
        <v>846</v>
      </c>
      <c r="C353" s="28">
        <v>16350</v>
      </c>
    </row>
    <row r="354" spans="1:3">
      <c r="A354" t="s">
        <v>21</v>
      </c>
      <c r="B354" t="s">
        <v>61</v>
      </c>
      <c r="C354" s="28">
        <v>16027.125018698311</v>
      </c>
    </row>
    <row r="355" spans="1:3">
      <c r="A355" t="s">
        <v>21</v>
      </c>
      <c r="B355" t="s">
        <v>1936</v>
      </c>
      <c r="C355" s="28">
        <v>16027.125018698311</v>
      </c>
    </row>
    <row r="356" spans="1:3">
      <c r="A356" t="s">
        <v>21</v>
      </c>
      <c r="B356" t="s">
        <v>1359</v>
      </c>
      <c r="C356" s="28">
        <v>16027.125018698311</v>
      </c>
    </row>
    <row r="357" spans="1:3">
      <c r="A357" t="s">
        <v>21</v>
      </c>
      <c r="B357" t="s">
        <v>549</v>
      </c>
      <c r="C357" s="28">
        <v>16027.125018698311</v>
      </c>
    </row>
    <row r="358" spans="1:3">
      <c r="A358" t="s">
        <v>21</v>
      </c>
      <c r="B358" t="s">
        <v>1437</v>
      </c>
      <c r="C358" s="28">
        <v>16027.125018698311</v>
      </c>
    </row>
    <row r="359" spans="1:3">
      <c r="A359" t="s">
        <v>21</v>
      </c>
      <c r="B359" t="s">
        <v>905</v>
      </c>
      <c r="C359" s="28">
        <v>16000</v>
      </c>
    </row>
    <row r="360" spans="1:3">
      <c r="A360" t="s">
        <v>21</v>
      </c>
      <c r="B360" t="s">
        <v>147</v>
      </c>
      <c r="C360" s="28">
        <v>15684.750012465542</v>
      </c>
    </row>
    <row r="361" spans="1:3">
      <c r="A361" t="s">
        <v>21</v>
      </c>
      <c r="B361" t="s">
        <v>1280</v>
      </c>
      <c r="C361" s="28">
        <v>15190.15293438851</v>
      </c>
    </row>
    <row r="362" spans="1:3">
      <c r="A362" t="s">
        <v>21</v>
      </c>
      <c r="B362" t="s">
        <v>926</v>
      </c>
      <c r="C362" s="28">
        <v>15136.729184326183</v>
      </c>
    </row>
    <row r="363" spans="1:3">
      <c r="A363" t="s">
        <v>21</v>
      </c>
      <c r="B363" t="s">
        <v>226</v>
      </c>
      <c r="C363" s="28">
        <v>15136.729184326183</v>
      </c>
    </row>
    <row r="364" spans="1:3">
      <c r="A364" t="s">
        <v>21</v>
      </c>
      <c r="B364" t="s">
        <v>929</v>
      </c>
      <c r="C364" s="28">
        <v>15136.729184326183</v>
      </c>
    </row>
    <row r="365" spans="1:3">
      <c r="A365" t="s">
        <v>21</v>
      </c>
      <c r="B365" t="s">
        <v>1760</v>
      </c>
      <c r="C365" s="28">
        <v>15000</v>
      </c>
    </row>
    <row r="366" spans="1:3">
      <c r="A366" t="s">
        <v>21</v>
      </c>
      <c r="B366" t="s">
        <v>1150</v>
      </c>
      <c r="C366" s="28">
        <v>15000</v>
      </c>
    </row>
    <row r="367" spans="1:3">
      <c r="A367" t="s">
        <v>21</v>
      </c>
      <c r="B367" t="s">
        <v>854</v>
      </c>
      <c r="C367" s="28">
        <v>15000</v>
      </c>
    </row>
    <row r="368" spans="1:3">
      <c r="A368" t="s">
        <v>21</v>
      </c>
      <c r="B368" t="s">
        <v>1103</v>
      </c>
      <c r="C368" s="28">
        <v>15000</v>
      </c>
    </row>
    <row r="369" spans="1:3">
      <c r="A369" t="s">
        <v>21</v>
      </c>
      <c r="B369" t="s">
        <v>1002</v>
      </c>
      <c r="C369" s="28">
        <v>15000</v>
      </c>
    </row>
    <row r="370" spans="1:3">
      <c r="A370" t="s">
        <v>21</v>
      </c>
      <c r="B370" t="s">
        <v>776</v>
      </c>
      <c r="C370" s="28">
        <v>15000</v>
      </c>
    </row>
    <row r="371" spans="1:3">
      <c r="A371" t="s">
        <v>21</v>
      </c>
      <c r="B371" t="s">
        <v>85</v>
      </c>
      <c r="C371" s="28">
        <v>14500</v>
      </c>
    </row>
    <row r="372" spans="1:3">
      <c r="A372" t="s">
        <v>21</v>
      </c>
      <c r="B372" t="s">
        <v>203</v>
      </c>
      <c r="C372" s="28">
        <v>14246.333349954055</v>
      </c>
    </row>
    <row r="373" spans="1:3">
      <c r="A373" t="s">
        <v>21</v>
      </c>
      <c r="B373" t="s">
        <v>554</v>
      </c>
      <c r="C373" s="28">
        <v>14246.333349954055</v>
      </c>
    </row>
    <row r="374" spans="1:3">
      <c r="A374" t="s">
        <v>21</v>
      </c>
      <c r="B374" t="s">
        <v>737</v>
      </c>
      <c r="C374" s="28">
        <v>14246.333349954055</v>
      </c>
    </row>
    <row r="375" spans="1:3">
      <c r="A375" t="s">
        <v>21</v>
      </c>
      <c r="B375" t="s">
        <v>1446</v>
      </c>
      <c r="C375" s="28">
        <v>14000</v>
      </c>
    </row>
    <row r="376" spans="1:3">
      <c r="A376" t="s">
        <v>21</v>
      </c>
      <c r="B376" t="s">
        <v>484</v>
      </c>
      <c r="C376" s="28">
        <v>13939.530013462785</v>
      </c>
    </row>
    <row r="377" spans="1:3">
      <c r="A377" t="s">
        <v>21</v>
      </c>
      <c r="B377" t="s">
        <v>259</v>
      </c>
      <c r="C377" s="28">
        <v>13636</v>
      </c>
    </row>
    <row r="378" spans="1:3">
      <c r="A378" t="s">
        <v>21</v>
      </c>
      <c r="B378" t="s">
        <v>51</v>
      </c>
      <c r="C378" s="28">
        <v>13500</v>
      </c>
    </row>
    <row r="379" spans="1:3">
      <c r="A379" t="s">
        <v>21</v>
      </c>
      <c r="B379" t="s">
        <v>1579</v>
      </c>
      <c r="C379" s="28">
        <v>13355.937515581925</v>
      </c>
    </row>
    <row r="380" spans="1:3">
      <c r="A380" t="s">
        <v>21</v>
      </c>
      <c r="B380" t="s">
        <v>41</v>
      </c>
      <c r="C380" s="28">
        <v>13338.129598894484</v>
      </c>
    </row>
    <row r="381" spans="1:3">
      <c r="A381" t="s">
        <v>21</v>
      </c>
      <c r="B381" t="s">
        <v>386</v>
      </c>
      <c r="C381" s="28">
        <v>13177.858348707501</v>
      </c>
    </row>
    <row r="382" spans="1:3">
      <c r="A382" t="s">
        <v>21</v>
      </c>
      <c r="B382" t="s">
        <v>422</v>
      </c>
      <c r="C382" s="28">
        <v>13000</v>
      </c>
    </row>
    <row r="383" spans="1:3">
      <c r="A383" t="s">
        <v>21</v>
      </c>
      <c r="B383" t="s">
        <v>1019</v>
      </c>
      <c r="C383" s="28">
        <v>12821.700014958649</v>
      </c>
    </row>
    <row r="384" spans="1:3">
      <c r="A384" t="s">
        <v>21</v>
      </c>
      <c r="B384" t="s">
        <v>823</v>
      </c>
      <c r="C384" s="28">
        <v>12821.700014958649</v>
      </c>
    </row>
    <row r="385" spans="1:3">
      <c r="A385" t="s">
        <v>21</v>
      </c>
      <c r="B385" t="s">
        <v>227</v>
      </c>
      <c r="C385" s="28">
        <v>12821.700014958649</v>
      </c>
    </row>
    <row r="386" spans="1:3">
      <c r="A386" t="s">
        <v>21</v>
      </c>
      <c r="B386" t="s">
        <v>1632</v>
      </c>
      <c r="C386" s="28">
        <v>12821.700014958649</v>
      </c>
    </row>
    <row r="387" spans="1:3">
      <c r="A387" t="s">
        <v>21</v>
      </c>
      <c r="B387" t="s">
        <v>601</v>
      </c>
      <c r="C387" s="28">
        <v>12821.700014958649</v>
      </c>
    </row>
    <row r="388" spans="1:3">
      <c r="A388" t="s">
        <v>21</v>
      </c>
      <c r="B388" t="s">
        <v>728</v>
      </c>
      <c r="C388" s="28">
        <v>12821.700014958649</v>
      </c>
    </row>
    <row r="389" spans="1:3">
      <c r="A389" t="s">
        <v>21</v>
      </c>
      <c r="B389" t="s">
        <v>1295</v>
      </c>
      <c r="C389" s="28">
        <v>12608.005014709339</v>
      </c>
    </row>
    <row r="390" spans="1:3">
      <c r="A390" t="s">
        <v>21</v>
      </c>
      <c r="B390" t="s">
        <v>1140</v>
      </c>
      <c r="C390" s="28">
        <v>12465.541681209797</v>
      </c>
    </row>
    <row r="391" spans="1:3">
      <c r="A391" t="s">
        <v>21</v>
      </c>
      <c r="B391" t="s">
        <v>1064</v>
      </c>
      <c r="C391" s="28">
        <v>12465.541681209797</v>
      </c>
    </row>
    <row r="392" spans="1:3">
      <c r="A392" t="s">
        <v>21</v>
      </c>
      <c r="B392" t="s">
        <v>503</v>
      </c>
      <c r="C392" s="28">
        <v>12465.541681209797</v>
      </c>
    </row>
    <row r="393" spans="1:3">
      <c r="A393" t="s">
        <v>21</v>
      </c>
      <c r="B393" t="s">
        <v>1375</v>
      </c>
      <c r="C393" s="28">
        <v>12465.541681209797</v>
      </c>
    </row>
    <row r="394" spans="1:3">
      <c r="A394" t="s">
        <v>21</v>
      </c>
      <c r="B394" t="s">
        <v>1716</v>
      </c>
      <c r="C394" s="28">
        <v>12465.541681209797</v>
      </c>
    </row>
    <row r="395" spans="1:3">
      <c r="A395" t="s">
        <v>21</v>
      </c>
      <c r="B395" t="s">
        <v>1971</v>
      </c>
      <c r="C395" s="28">
        <v>12465.541681209797</v>
      </c>
    </row>
    <row r="396" spans="1:3">
      <c r="A396" t="s">
        <v>21</v>
      </c>
      <c r="B396" t="s">
        <v>874</v>
      </c>
      <c r="C396" s="28">
        <v>12465.541681209797</v>
      </c>
    </row>
    <row r="397" spans="1:3">
      <c r="A397" t="s">
        <v>21</v>
      </c>
      <c r="B397" t="s">
        <v>1953</v>
      </c>
      <c r="C397" s="28">
        <v>12465.541681209797</v>
      </c>
    </row>
    <row r="398" spans="1:3">
      <c r="A398" t="s">
        <v>21</v>
      </c>
      <c r="B398" t="s">
        <v>1892</v>
      </c>
      <c r="C398" s="28">
        <v>12000</v>
      </c>
    </row>
    <row r="399" spans="1:3">
      <c r="A399" t="s">
        <v>21</v>
      </c>
      <c r="B399" t="s">
        <v>1430</v>
      </c>
      <c r="C399" s="28">
        <v>11800</v>
      </c>
    </row>
    <row r="400" spans="1:3">
      <c r="A400" t="s">
        <v>21</v>
      </c>
      <c r="B400" t="s">
        <v>1487</v>
      </c>
      <c r="C400" s="28">
        <v>11753.225013712095</v>
      </c>
    </row>
    <row r="401" spans="1:3">
      <c r="A401" t="s">
        <v>21</v>
      </c>
      <c r="B401" t="s">
        <v>1143</v>
      </c>
      <c r="C401" s="28">
        <v>11575.14584683767</v>
      </c>
    </row>
    <row r="402" spans="1:3">
      <c r="A402" t="s">
        <v>21</v>
      </c>
      <c r="B402" t="s">
        <v>981</v>
      </c>
      <c r="C402" s="28">
        <v>11575.14584683767</v>
      </c>
    </row>
    <row r="403" spans="1:3">
      <c r="A403" t="s">
        <v>21</v>
      </c>
      <c r="B403" t="s">
        <v>1660</v>
      </c>
      <c r="C403" s="28">
        <v>11575.14584683767</v>
      </c>
    </row>
    <row r="404" spans="1:3">
      <c r="A404" t="s">
        <v>21</v>
      </c>
      <c r="B404" t="s">
        <v>931</v>
      </c>
      <c r="C404" s="28">
        <v>11427.345836865235</v>
      </c>
    </row>
    <row r="405" spans="1:3">
      <c r="A405" t="s">
        <v>21</v>
      </c>
      <c r="B405" t="s">
        <v>1149</v>
      </c>
      <c r="C405" s="28">
        <v>11397.066679963244</v>
      </c>
    </row>
    <row r="406" spans="1:3">
      <c r="A406" t="s">
        <v>21</v>
      </c>
      <c r="B406" t="s">
        <v>815</v>
      </c>
      <c r="C406" s="28">
        <v>11325.835013213473</v>
      </c>
    </row>
    <row r="407" spans="1:3">
      <c r="A407" t="s">
        <v>21</v>
      </c>
      <c r="B407" t="s">
        <v>284</v>
      </c>
      <c r="C407" s="28">
        <v>11325.835013213473</v>
      </c>
    </row>
    <row r="408" spans="1:3">
      <c r="A408" t="s">
        <v>21</v>
      </c>
      <c r="B408" t="s">
        <v>469</v>
      </c>
      <c r="C408" s="28">
        <v>11040.908346214392</v>
      </c>
    </row>
    <row r="409" spans="1:3">
      <c r="A409" t="s">
        <v>21</v>
      </c>
      <c r="B409" t="s">
        <v>1615</v>
      </c>
      <c r="C409" s="28">
        <v>11040.908346214392</v>
      </c>
    </row>
    <row r="410" spans="1:3">
      <c r="A410" t="s">
        <v>21</v>
      </c>
      <c r="B410" t="s">
        <v>1164</v>
      </c>
      <c r="C410" s="28">
        <v>10898.445012714852</v>
      </c>
    </row>
    <row r="411" spans="1:3">
      <c r="A411" t="s">
        <v>21</v>
      </c>
      <c r="B411" t="s">
        <v>964</v>
      </c>
      <c r="C411" s="28">
        <v>10684.750012465542</v>
      </c>
    </row>
    <row r="412" spans="1:3">
      <c r="A412" t="s">
        <v>21</v>
      </c>
      <c r="B412" t="s">
        <v>1084</v>
      </c>
      <c r="C412" s="28">
        <v>10684.750012465542</v>
      </c>
    </row>
    <row r="413" spans="1:3">
      <c r="A413" t="s">
        <v>21</v>
      </c>
      <c r="B413" t="s">
        <v>610</v>
      </c>
      <c r="C413" s="28">
        <v>10684.750012465542</v>
      </c>
    </row>
    <row r="414" spans="1:3">
      <c r="A414" t="s">
        <v>21</v>
      </c>
      <c r="B414" t="s">
        <v>842</v>
      </c>
      <c r="C414" s="28">
        <v>10684.750012465542</v>
      </c>
    </row>
    <row r="415" spans="1:3">
      <c r="A415" t="s">
        <v>21</v>
      </c>
      <c r="B415" t="s">
        <v>586</v>
      </c>
      <c r="C415" s="28">
        <v>10684.750012465542</v>
      </c>
    </row>
    <row r="416" spans="1:3">
      <c r="A416" t="s">
        <v>21</v>
      </c>
      <c r="B416" t="s">
        <v>1968</v>
      </c>
      <c r="C416" s="28">
        <v>10684.750012465542</v>
      </c>
    </row>
    <row r="417" spans="1:3">
      <c r="A417" t="s">
        <v>21</v>
      </c>
      <c r="B417" t="s">
        <v>746</v>
      </c>
      <c r="C417" s="28">
        <v>10684.750012465542</v>
      </c>
    </row>
    <row r="418" spans="1:3">
      <c r="A418" t="s">
        <v>21</v>
      </c>
      <c r="B418" t="s">
        <v>1452</v>
      </c>
      <c r="C418" s="28">
        <v>10684.750012465542</v>
      </c>
    </row>
    <row r="419" spans="1:3">
      <c r="A419" t="s">
        <v>21</v>
      </c>
      <c r="B419" t="s">
        <v>836</v>
      </c>
      <c r="C419" s="28">
        <v>10684.750012465542</v>
      </c>
    </row>
    <row r="420" spans="1:3">
      <c r="A420" t="s">
        <v>21</v>
      </c>
      <c r="B420" t="s">
        <v>1226</v>
      </c>
      <c r="C420" s="28">
        <v>10684.750012465542</v>
      </c>
    </row>
    <row r="421" spans="1:3">
      <c r="A421" t="s">
        <v>21</v>
      </c>
      <c r="B421" t="s">
        <v>63</v>
      </c>
      <c r="C421" s="28">
        <v>10684.750012465542</v>
      </c>
    </row>
    <row r="422" spans="1:3">
      <c r="A422" t="s">
        <v>21</v>
      </c>
      <c r="B422" t="s">
        <v>1463</v>
      </c>
      <c r="C422" s="28">
        <v>10239.552095279476</v>
      </c>
    </row>
    <row r="423" spans="1:3">
      <c r="A423" t="s">
        <v>21</v>
      </c>
      <c r="B423" t="s">
        <v>1162</v>
      </c>
      <c r="C423" s="28">
        <v>10150.512511842264</v>
      </c>
    </row>
    <row r="424" spans="1:3">
      <c r="A424" t="s">
        <v>21</v>
      </c>
      <c r="B424" t="s">
        <v>1862</v>
      </c>
      <c r="C424" s="28">
        <v>10000</v>
      </c>
    </row>
    <row r="425" spans="1:3">
      <c r="A425" t="s">
        <v>21</v>
      </c>
      <c r="B425" t="s">
        <v>907</v>
      </c>
      <c r="C425" s="28">
        <v>10000</v>
      </c>
    </row>
    <row r="426" spans="1:3">
      <c r="A426" t="s">
        <v>21</v>
      </c>
      <c r="B426" t="s">
        <v>1750</v>
      </c>
      <c r="C426" s="28">
        <v>10000</v>
      </c>
    </row>
    <row r="427" spans="1:3">
      <c r="A427" t="s">
        <v>21</v>
      </c>
      <c r="B427" t="s">
        <v>523</v>
      </c>
      <c r="C427" s="28">
        <v>10000</v>
      </c>
    </row>
    <row r="428" spans="1:3">
      <c r="A428" t="s">
        <v>21</v>
      </c>
      <c r="B428" t="s">
        <v>1915</v>
      </c>
      <c r="C428" s="28">
        <v>9972.4333449678379</v>
      </c>
    </row>
    <row r="429" spans="1:3">
      <c r="A429" t="s">
        <v>21</v>
      </c>
      <c r="B429" t="s">
        <v>829</v>
      </c>
      <c r="C429" s="28">
        <v>9794.354178093412</v>
      </c>
    </row>
    <row r="430" spans="1:3">
      <c r="A430" t="s">
        <v>21</v>
      </c>
      <c r="B430" t="s">
        <v>1341</v>
      </c>
      <c r="C430" s="28">
        <v>9616.275011218986</v>
      </c>
    </row>
    <row r="431" spans="1:3">
      <c r="A431" t="s">
        <v>21</v>
      </c>
      <c r="B431" t="s">
        <v>463</v>
      </c>
      <c r="C431" s="28">
        <v>9616.275011218986</v>
      </c>
    </row>
    <row r="432" spans="1:3">
      <c r="A432" t="s">
        <v>21</v>
      </c>
      <c r="B432" t="s">
        <v>1199</v>
      </c>
      <c r="C432" s="28">
        <v>9438.1958443445619</v>
      </c>
    </row>
    <row r="433" spans="1:3">
      <c r="A433" t="s">
        <v>21</v>
      </c>
      <c r="B433" t="s">
        <v>1378</v>
      </c>
      <c r="C433" s="28">
        <v>9000</v>
      </c>
    </row>
    <row r="434" spans="1:3">
      <c r="A434" t="s">
        <v>21</v>
      </c>
      <c r="B434" t="s">
        <v>941</v>
      </c>
      <c r="C434" s="28">
        <v>8975.1900104710548</v>
      </c>
    </row>
    <row r="435" spans="1:3">
      <c r="A435" t="s">
        <v>21</v>
      </c>
      <c r="B435" t="s">
        <v>1427</v>
      </c>
      <c r="C435" s="28">
        <v>8903.9583437212841</v>
      </c>
    </row>
    <row r="436" spans="1:3">
      <c r="A436" t="s">
        <v>21</v>
      </c>
      <c r="B436" t="s">
        <v>1252</v>
      </c>
      <c r="C436" s="28">
        <v>8903.9583437212841</v>
      </c>
    </row>
    <row r="437" spans="1:3">
      <c r="A437" t="s">
        <v>21</v>
      </c>
      <c r="B437" t="s">
        <v>612</v>
      </c>
      <c r="C437" s="28">
        <v>8903.9583437212841</v>
      </c>
    </row>
    <row r="438" spans="1:3">
      <c r="A438" t="s">
        <v>21</v>
      </c>
      <c r="B438" t="s">
        <v>1891</v>
      </c>
      <c r="C438" s="28">
        <v>8903.9583437212841</v>
      </c>
    </row>
    <row r="439" spans="1:3">
      <c r="A439" t="s">
        <v>21</v>
      </c>
      <c r="B439" t="s">
        <v>241</v>
      </c>
      <c r="C439" s="28">
        <v>8903.9583437212841</v>
      </c>
    </row>
    <row r="440" spans="1:3">
      <c r="A440" t="s">
        <v>21</v>
      </c>
      <c r="B440" t="s">
        <v>1465</v>
      </c>
      <c r="C440" s="28">
        <v>8903.9583437212841</v>
      </c>
    </row>
    <row r="441" spans="1:3">
      <c r="A441" t="s">
        <v>21</v>
      </c>
      <c r="B441" t="s">
        <v>1499</v>
      </c>
      <c r="C441" s="28">
        <v>8903.9583437212841</v>
      </c>
    </row>
    <row r="442" spans="1:3">
      <c r="A442" t="s">
        <v>21</v>
      </c>
      <c r="B442" t="s">
        <v>1029</v>
      </c>
      <c r="C442" s="28">
        <v>8903.9583437212841</v>
      </c>
    </row>
    <row r="443" spans="1:3">
      <c r="A443" t="s">
        <v>21</v>
      </c>
      <c r="B443" t="s">
        <v>775</v>
      </c>
      <c r="C443" s="28">
        <v>8738</v>
      </c>
    </row>
    <row r="444" spans="1:3">
      <c r="A444" t="s">
        <v>21</v>
      </c>
      <c r="B444" t="s">
        <v>1182</v>
      </c>
      <c r="C444" s="28">
        <v>8700</v>
      </c>
    </row>
    <row r="445" spans="1:3">
      <c r="A445" t="s">
        <v>21</v>
      </c>
      <c r="B445" t="s">
        <v>1302</v>
      </c>
      <c r="C445" s="28">
        <v>8600</v>
      </c>
    </row>
    <row r="446" spans="1:3">
      <c r="A446" t="s">
        <v>21</v>
      </c>
      <c r="B446" t="s">
        <v>805</v>
      </c>
      <c r="C446" s="28">
        <v>8547.8000099724341</v>
      </c>
    </row>
    <row r="447" spans="1:3">
      <c r="A447" t="s">
        <v>21</v>
      </c>
      <c r="B447" t="s">
        <v>837</v>
      </c>
      <c r="C447" s="28">
        <v>8547.8000099724322</v>
      </c>
    </row>
    <row r="448" spans="1:3">
      <c r="A448" t="s">
        <v>21</v>
      </c>
      <c r="B448" t="s">
        <v>751</v>
      </c>
      <c r="C448" s="28">
        <v>8547.8000099724322</v>
      </c>
    </row>
    <row r="449" spans="1:3">
      <c r="A449" t="s">
        <v>21</v>
      </c>
      <c r="B449" t="s">
        <v>300</v>
      </c>
      <c r="C449" s="28">
        <v>8547.8000099724322</v>
      </c>
    </row>
    <row r="450" spans="1:3">
      <c r="A450" t="s">
        <v>21</v>
      </c>
      <c r="B450" t="s">
        <v>1904</v>
      </c>
      <c r="C450" s="28">
        <v>8547.8000099724322</v>
      </c>
    </row>
    <row r="451" spans="1:3">
      <c r="A451" t="s">
        <v>21</v>
      </c>
      <c r="B451" t="s">
        <v>1352</v>
      </c>
      <c r="C451" s="28">
        <v>8547.8000099724322</v>
      </c>
    </row>
    <row r="452" spans="1:3">
      <c r="A452" t="s">
        <v>21</v>
      </c>
      <c r="B452" t="s">
        <v>1324</v>
      </c>
      <c r="C452" s="28">
        <v>8547.8000099724322</v>
      </c>
    </row>
    <row r="453" spans="1:3">
      <c r="A453" t="s">
        <v>21</v>
      </c>
      <c r="B453" t="s">
        <v>1181</v>
      </c>
      <c r="C453" s="28">
        <v>8476.5683432226633</v>
      </c>
    </row>
    <row r="454" spans="1:3">
      <c r="A454" t="s">
        <v>21</v>
      </c>
      <c r="B454" t="s">
        <v>328</v>
      </c>
      <c r="C454" s="28">
        <v>8369.7208430980063</v>
      </c>
    </row>
    <row r="455" spans="1:3">
      <c r="A455" t="s">
        <v>21</v>
      </c>
      <c r="B455" t="s">
        <v>912</v>
      </c>
      <c r="C455" s="28">
        <v>8013.5625093491553</v>
      </c>
    </row>
    <row r="456" spans="1:3">
      <c r="A456" t="s">
        <v>21</v>
      </c>
      <c r="B456" t="s">
        <v>1526</v>
      </c>
      <c r="C456" s="28">
        <v>8013.5625093491553</v>
      </c>
    </row>
    <row r="457" spans="1:3">
      <c r="A457" t="s">
        <v>21</v>
      </c>
      <c r="B457" t="s">
        <v>629</v>
      </c>
      <c r="C457" s="28">
        <v>8013.5625093491553</v>
      </c>
    </row>
    <row r="458" spans="1:3">
      <c r="A458" t="s">
        <v>21</v>
      </c>
      <c r="B458" t="s">
        <v>1824</v>
      </c>
      <c r="C458" s="28">
        <v>8013.5625093491553</v>
      </c>
    </row>
    <row r="459" spans="1:3">
      <c r="A459" t="s">
        <v>21</v>
      </c>
      <c r="B459" t="s">
        <v>167</v>
      </c>
      <c r="C459" s="28">
        <v>8000</v>
      </c>
    </row>
    <row r="460" spans="1:3">
      <c r="A460" t="s">
        <v>21</v>
      </c>
      <c r="B460" t="s">
        <v>1210</v>
      </c>
      <c r="C460" s="28">
        <v>7799.8675090998449</v>
      </c>
    </row>
    <row r="461" spans="1:3">
      <c r="A461" t="s">
        <v>21</v>
      </c>
      <c r="B461" t="s">
        <v>753</v>
      </c>
      <c r="C461" s="28">
        <v>7693.0200089751897</v>
      </c>
    </row>
    <row r="462" spans="1:3">
      <c r="A462" t="s">
        <v>21</v>
      </c>
      <c r="B462" t="s">
        <v>1861</v>
      </c>
      <c r="C462" s="28">
        <v>7497.1329254133216</v>
      </c>
    </row>
    <row r="463" spans="1:3">
      <c r="A463" t="s">
        <v>21</v>
      </c>
      <c r="B463" t="s">
        <v>712</v>
      </c>
      <c r="C463" s="28">
        <v>7479.3250087258784</v>
      </c>
    </row>
    <row r="464" spans="1:3">
      <c r="A464" t="s">
        <v>21</v>
      </c>
      <c r="B464" t="s">
        <v>230</v>
      </c>
      <c r="C464" s="28">
        <v>7479.3250087258784</v>
      </c>
    </row>
    <row r="465" spans="1:3">
      <c r="A465" t="s">
        <v>21</v>
      </c>
      <c r="B465" t="s">
        <v>1197</v>
      </c>
      <c r="C465" s="28">
        <v>7265.630008476568</v>
      </c>
    </row>
    <row r="466" spans="1:3">
      <c r="A466" t="s">
        <v>21</v>
      </c>
      <c r="B466" t="s">
        <v>1157</v>
      </c>
      <c r="C466" s="28">
        <v>7265</v>
      </c>
    </row>
    <row r="467" spans="1:3">
      <c r="A467" t="s">
        <v>21</v>
      </c>
      <c r="B467" t="s">
        <v>1215</v>
      </c>
      <c r="C467" s="28">
        <v>7200</v>
      </c>
    </row>
    <row r="468" spans="1:3">
      <c r="A468" t="s">
        <v>21</v>
      </c>
      <c r="B468" t="s">
        <v>1339</v>
      </c>
      <c r="C468" s="28">
        <v>7200</v>
      </c>
    </row>
    <row r="469" spans="1:3">
      <c r="A469" t="s">
        <v>21</v>
      </c>
      <c r="B469" t="s">
        <v>1032</v>
      </c>
      <c r="C469" s="28">
        <v>7123.1666749770275</v>
      </c>
    </row>
    <row r="470" spans="1:3">
      <c r="A470" t="s">
        <v>21</v>
      </c>
      <c r="B470" t="s">
        <v>1764</v>
      </c>
      <c r="C470" s="28">
        <v>7123.1666749770275</v>
      </c>
    </row>
    <row r="471" spans="1:3">
      <c r="A471" t="s">
        <v>21</v>
      </c>
      <c r="B471" t="s">
        <v>695</v>
      </c>
      <c r="C471" s="28">
        <v>7123.1666749770275</v>
      </c>
    </row>
    <row r="472" spans="1:3">
      <c r="A472" t="s">
        <v>21</v>
      </c>
      <c r="B472" t="s">
        <v>81</v>
      </c>
      <c r="C472" s="28">
        <v>7123.1666749770275</v>
      </c>
    </row>
    <row r="473" spans="1:3">
      <c r="A473" t="s">
        <v>21</v>
      </c>
      <c r="B473" t="s">
        <v>986</v>
      </c>
      <c r="C473" s="28">
        <v>7123.1666749770275</v>
      </c>
    </row>
    <row r="474" spans="1:3">
      <c r="A474" t="s">
        <v>21</v>
      </c>
      <c r="B474" t="s">
        <v>1274</v>
      </c>
      <c r="C474" s="28">
        <v>7123.1666749770275</v>
      </c>
    </row>
    <row r="475" spans="1:3">
      <c r="A475" t="s">
        <v>21</v>
      </c>
      <c r="B475" t="s">
        <v>744</v>
      </c>
      <c r="C475" s="28">
        <v>7123.1666749770275</v>
      </c>
    </row>
    <row r="476" spans="1:3">
      <c r="A476" t="s">
        <v>21</v>
      </c>
      <c r="B476" t="s">
        <v>831</v>
      </c>
      <c r="C476" s="28">
        <v>7123.1666749770275</v>
      </c>
    </row>
    <row r="477" spans="1:3">
      <c r="A477" t="s">
        <v>21</v>
      </c>
      <c r="B477" t="s">
        <v>1265</v>
      </c>
      <c r="C477" s="28">
        <v>7123.1666749770275</v>
      </c>
    </row>
    <row r="478" spans="1:3">
      <c r="A478" t="s">
        <v>21</v>
      </c>
      <c r="B478" t="s">
        <v>697</v>
      </c>
      <c r="C478" s="28">
        <v>7123.1666749770275</v>
      </c>
    </row>
    <row r="479" spans="1:3">
      <c r="A479" t="s">
        <v>21</v>
      </c>
      <c r="B479" t="s">
        <v>414</v>
      </c>
      <c r="C479" s="28">
        <v>7123.1666749770275</v>
      </c>
    </row>
    <row r="480" spans="1:3">
      <c r="A480" t="s">
        <v>21</v>
      </c>
      <c r="B480" t="s">
        <v>429</v>
      </c>
      <c r="C480" s="28">
        <v>7005.4250037396623</v>
      </c>
    </row>
    <row r="481" spans="1:3">
      <c r="A481" t="s">
        <v>21</v>
      </c>
      <c r="B481" t="s">
        <v>795</v>
      </c>
      <c r="C481" s="28">
        <v>7000</v>
      </c>
    </row>
    <row r="482" spans="1:3">
      <c r="A482" t="s">
        <v>21</v>
      </c>
      <c r="B482" t="s">
        <v>1763</v>
      </c>
      <c r="C482" s="28">
        <v>7000</v>
      </c>
    </row>
    <row r="483" spans="1:3">
      <c r="A483" t="s">
        <v>21</v>
      </c>
      <c r="B483" t="s">
        <v>709</v>
      </c>
      <c r="C483" s="28">
        <v>6767.0083412281756</v>
      </c>
    </row>
    <row r="484" spans="1:3">
      <c r="A484" t="s">
        <v>21</v>
      </c>
      <c r="B484" t="s">
        <v>796</v>
      </c>
      <c r="C484" s="28">
        <v>6767.0083412281756</v>
      </c>
    </row>
    <row r="485" spans="1:3">
      <c r="A485" t="s">
        <v>21</v>
      </c>
      <c r="B485" t="s">
        <v>1942</v>
      </c>
      <c r="C485" s="28">
        <v>6720</v>
      </c>
    </row>
    <row r="486" spans="1:3">
      <c r="A486" t="s">
        <v>21</v>
      </c>
      <c r="B486" t="s">
        <v>922</v>
      </c>
      <c r="C486" s="28">
        <v>6713.584591165848</v>
      </c>
    </row>
    <row r="487" spans="1:3">
      <c r="A487" t="s">
        <v>21</v>
      </c>
      <c r="B487" t="s">
        <v>1508</v>
      </c>
      <c r="C487" s="28">
        <v>6600</v>
      </c>
    </row>
    <row r="488" spans="1:3">
      <c r="A488" t="s">
        <v>21</v>
      </c>
      <c r="B488" t="s">
        <v>435</v>
      </c>
      <c r="C488" s="28">
        <v>6588.9291743537506</v>
      </c>
    </row>
    <row r="489" spans="1:3">
      <c r="A489" t="s">
        <v>21</v>
      </c>
      <c r="B489" t="s">
        <v>700</v>
      </c>
      <c r="C489" s="28">
        <v>6545</v>
      </c>
    </row>
    <row r="490" spans="1:3">
      <c r="A490" t="s">
        <v>21</v>
      </c>
      <c r="B490" t="s">
        <v>1153</v>
      </c>
      <c r="C490" s="28">
        <v>6499.8895909165376</v>
      </c>
    </row>
    <row r="491" spans="1:3">
      <c r="A491" t="s">
        <v>21</v>
      </c>
      <c r="B491" t="s">
        <v>955</v>
      </c>
      <c r="C491" s="28">
        <v>6410.8500074793246</v>
      </c>
    </row>
    <row r="492" spans="1:3">
      <c r="A492" t="s">
        <v>21</v>
      </c>
      <c r="B492" t="s">
        <v>1863</v>
      </c>
      <c r="C492" s="28">
        <v>6410.8500074793246</v>
      </c>
    </row>
    <row r="493" spans="1:3">
      <c r="A493" t="s">
        <v>21</v>
      </c>
      <c r="B493" t="s">
        <v>420</v>
      </c>
      <c r="C493" s="28">
        <v>6410.8500074793246</v>
      </c>
    </row>
    <row r="494" spans="1:3">
      <c r="A494" t="s">
        <v>21</v>
      </c>
      <c r="B494" t="s">
        <v>861</v>
      </c>
      <c r="C494" s="28">
        <v>6410.8500074793246</v>
      </c>
    </row>
    <row r="495" spans="1:3">
      <c r="A495" t="s">
        <v>21</v>
      </c>
      <c r="B495" t="s">
        <v>1473</v>
      </c>
      <c r="C495" s="28">
        <v>6410.8500074793246</v>
      </c>
    </row>
    <row r="496" spans="1:3">
      <c r="A496" t="s">
        <v>21</v>
      </c>
      <c r="B496" t="s">
        <v>1737</v>
      </c>
      <c r="C496" s="28">
        <v>6410.8500074793246</v>
      </c>
    </row>
    <row r="497" spans="1:3">
      <c r="A497" t="s">
        <v>21</v>
      </c>
      <c r="B497" t="s">
        <v>1432</v>
      </c>
      <c r="C497" s="28">
        <v>6410.8500074793246</v>
      </c>
    </row>
    <row r="498" spans="1:3">
      <c r="A498" t="s">
        <v>21</v>
      </c>
      <c r="B498" t="s">
        <v>1454</v>
      </c>
      <c r="C498" s="28">
        <v>6232.7708406048987</v>
      </c>
    </row>
    <row r="499" spans="1:3">
      <c r="A499" t="s">
        <v>21</v>
      </c>
      <c r="B499" t="s">
        <v>295</v>
      </c>
      <c r="C499" s="28">
        <v>6232.7708406048987</v>
      </c>
    </row>
    <row r="500" spans="1:3">
      <c r="A500" t="s">
        <v>21</v>
      </c>
      <c r="B500" t="s">
        <v>1982</v>
      </c>
      <c r="C500" s="28">
        <v>6232.7708406048987</v>
      </c>
    </row>
    <row r="501" spans="1:3">
      <c r="A501" t="s">
        <v>21</v>
      </c>
      <c r="B501" t="s">
        <v>1327</v>
      </c>
      <c r="C501" s="28">
        <v>6232.7708406048987</v>
      </c>
    </row>
    <row r="502" spans="1:3">
      <c r="A502" t="s">
        <v>21</v>
      </c>
      <c r="B502" t="s">
        <v>1298</v>
      </c>
      <c r="C502" s="28">
        <v>6000</v>
      </c>
    </row>
    <row r="503" spans="1:3">
      <c r="A503" t="s">
        <v>21</v>
      </c>
      <c r="B503" t="s">
        <v>859</v>
      </c>
      <c r="C503" s="28">
        <v>6000</v>
      </c>
    </row>
    <row r="504" spans="1:3">
      <c r="A504" t="s">
        <v>21</v>
      </c>
      <c r="B504" t="s">
        <v>211</v>
      </c>
      <c r="C504" s="28">
        <v>5983.4600069807029</v>
      </c>
    </row>
    <row r="505" spans="1:3">
      <c r="A505" t="s">
        <v>21</v>
      </c>
      <c r="B505" t="s">
        <v>768</v>
      </c>
      <c r="C505" s="28">
        <v>5800</v>
      </c>
    </row>
    <row r="506" spans="1:3">
      <c r="A506" t="s">
        <v>21</v>
      </c>
      <c r="B506" t="s">
        <v>1484</v>
      </c>
      <c r="C506" s="28">
        <v>5591.6858398569666</v>
      </c>
    </row>
    <row r="507" spans="1:3">
      <c r="A507" t="s">
        <v>21</v>
      </c>
      <c r="B507" t="s">
        <v>1068</v>
      </c>
      <c r="C507" s="28">
        <v>5342.3750062327708</v>
      </c>
    </row>
    <row r="508" spans="1:3">
      <c r="A508" t="s">
        <v>21</v>
      </c>
      <c r="B508" t="s">
        <v>1498</v>
      </c>
      <c r="C508" s="28">
        <v>5342.3750062327708</v>
      </c>
    </row>
    <row r="509" spans="1:3">
      <c r="A509" t="s">
        <v>21</v>
      </c>
      <c r="B509" t="s">
        <v>792</v>
      </c>
      <c r="C509" s="28">
        <v>5342.3750062327708</v>
      </c>
    </row>
    <row r="510" spans="1:3">
      <c r="A510" t="s">
        <v>21</v>
      </c>
      <c r="B510" t="s">
        <v>474</v>
      </c>
      <c r="C510" s="28">
        <v>5342.3750062327708</v>
      </c>
    </row>
    <row r="511" spans="1:3">
      <c r="A511" t="s">
        <v>21</v>
      </c>
      <c r="B511" t="s">
        <v>891</v>
      </c>
      <c r="C511" s="28">
        <v>5342.3750062327708</v>
      </c>
    </row>
    <row r="512" spans="1:3">
      <c r="A512" t="s">
        <v>21</v>
      </c>
      <c r="B512" t="s">
        <v>1205</v>
      </c>
      <c r="C512" s="28">
        <v>5342.3750062327708</v>
      </c>
    </row>
    <row r="513" spans="1:3">
      <c r="A513" t="s">
        <v>21</v>
      </c>
      <c r="B513" t="s">
        <v>1013</v>
      </c>
      <c r="C513" s="28">
        <v>5342.3750062327708</v>
      </c>
    </row>
    <row r="514" spans="1:3">
      <c r="A514" t="s">
        <v>21</v>
      </c>
      <c r="B514" t="s">
        <v>490</v>
      </c>
      <c r="C514" s="28">
        <v>5342.3750062327708</v>
      </c>
    </row>
    <row r="515" spans="1:3">
      <c r="A515" t="s">
        <v>21</v>
      </c>
      <c r="B515" t="s">
        <v>1794</v>
      </c>
      <c r="C515" s="28">
        <v>5342.3750062327708</v>
      </c>
    </row>
    <row r="516" spans="1:3">
      <c r="A516" t="s">
        <v>21</v>
      </c>
      <c r="B516" t="s">
        <v>535</v>
      </c>
      <c r="C516" s="28">
        <v>5342.3750062327708</v>
      </c>
    </row>
    <row r="517" spans="1:3">
      <c r="A517" t="s">
        <v>21</v>
      </c>
      <c r="B517" t="s">
        <v>1993</v>
      </c>
      <c r="C517" s="28">
        <v>5000</v>
      </c>
    </row>
    <row r="518" spans="1:3">
      <c r="A518" t="s">
        <v>21</v>
      </c>
      <c r="B518" t="s">
        <v>1980</v>
      </c>
      <c r="C518" s="28">
        <v>5000</v>
      </c>
    </row>
    <row r="519" spans="1:3">
      <c r="A519" t="s">
        <v>21</v>
      </c>
      <c r="B519" t="s">
        <v>975</v>
      </c>
      <c r="C519" s="28">
        <v>5000</v>
      </c>
    </row>
    <row r="520" spans="1:3">
      <c r="A520" t="s">
        <v>21</v>
      </c>
      <c r="B520" t="s">
        <v>1649</v>
      </c>
      <c r="C520" s="28">
        <v>5000</v>
      </c>
    </row>
    <row r="521" spans="1:3">
      <c r="A521" t="s">
        <v>21</v>
      </c>
      <c r="B521" t="s">
        <v>1918</v>
      </c>
      <c r="C521" s="28">
        <v>4986.216672483919</v>
      </c>
    </row>
    <row r="522" spans="1:3">
      <c r="A522" t="s">
        <v>21</v>
      </c>
      <c r="B522" t="s">
        <v>1995</v>
      </c>
      <c r="C522" s="28">
        <v>4914.9850057341491</v>
      </c>
    </row>
    <row r="523" spans="1:3">
      <c r="A523" t="s">
        <v>21</v>
      </c>
      <c r="B523" t="s">
        <v>272</v>
      </c>
      <c r="C523" s="28">
        <v>4897.177089046706</v>
      </c>
    </row>
    <row r="524" spans="1:3">
      <c r="A524" t="s">
        <v>21</v>
      </c>
      <c r="B524" t="s">
        <v>1491</v>
      </c>
      <c r="C524" s="28">
        <v>4897.177089046706</v>
      </c>
    </row>
    <row r="525" spans="1:3">
      <c r="A525" t="s">
        <v>21</v>
      </c>
      <c r="B525" t="s">
        <v>1919</v>
      </c>
      <c r="C525" s="28">
        <v>4800</v>
      </c>
    </row>
    <row r="526" spans="1:3">
      <c r="A526" t="s">
        <v>21</v>
      </c>
      <c r="B526" t="s">
        <v>1869</v>
      </c>
      <c r="C526" s="28">
        <v>4594.4425053601826</v>
      </c>
    </row>
    <row r="527" spans="1:3">
      <c r="A527" t="s">
        <v>21</v>
      </c>
      <c r="B527" t="s">
        <v>1185</v>
      </c>
      <c r="C527" s="28">
        <v>4487.5950052355274</v>
      </c>
    </row>
    <row r="528" spans="1:3">
      <c r="A528" t="s">
        <v>21</v>
      </c>
      <c r="B528" t="s">
        <v>1257</v>
      </c>
      <c r="C528" s="28">
        <v>4487.5950052355274</v>
      </c>
    </row>
    <row r="529" spans="1:3">
      <c r="A529" t="s">
        <v>21</v>
      </c>
      <c r="B529" t="s">
        <v>1739</v>
      </c>
      <c r="C529" s="28">
        <v>4451.9791718606421</v>
      </c>
    </row>
    <row r="530" spans="1:3">
      <c r="A530" t="s">
        <v>21</v>
      </c>
      <c r="B530" t="s">
        <v>778</v>
      </c>
      <c r="C530" s="28">
        <v>4451.9791718606421</v>
      </c>
    </row>
    <row r="531" spans="1:3">
      <c r="A531" t="s">
        <v>21</v>
      </c>
      <c r="B531" t="s">
        <v>1521</v>
      </c>
      <c r="C531" s="28">
        <v>4451.9791718606421</v>
      </c>
    </row>
    <row r="532" spans="1:3">
      <c r="A532" t="s">
        <v>21</v>
      </c>
      <c r="B532" t="s">
        <v>1613</v>
      </c>
      <c r="C532" s="28">
        <v>4451.9791718606421</v>
      </c>
    </row>
    <row r="533" spans="1:3">
      <c r="A533" t="s">
        <v>21</v>
      </c>
      <c r="B533" t="s">
        <v>1355</v>
      </c>
      <c r="C533" s="28">
        <v>4451.9791718606421</v>
      </c>
    </row>
    <row r="534" spans="1:3">
      <c r="A534" t="s">
        <v>21</v>
      </c>
      <c r="B534" t="s">
        <v>1214</v>
      </c>
      <c r="C534" s="28">
        <v>4451.9791718606421</v>
      </c>
    </row>
    <row r="535" spans="1:3">
      <c r="A535" t="s">
        <v>21</v>
      </c>
      <c r="B535" t="s">
        <v>102</v>
      </c>
      <c r="C535" s="28">
        <v>4320</v>
      </c>
    </row>
    <row r="536" spans="1:3">
      <c r="A536" t="s">
        <v>21</v>
      </c>
      <c r="B536" t="s">
        <v>678</v>
      </c>
      <c r="C536" s="28">
        <v>4285</v>
      </c>
    </row>
    <row r="537" spans="1:3">
      <c r="A537" t="s">
        <v>21</v>
      </c>
      <c r="B537" t="s">
        <v>1796</v>
      </c>
      <c r="C537" s="28">
        <v>4273.9000049862161</v>
      </c>
    </row>
    <row r="538" spans="1:3">
      <c r="A538" t="s">
        <v>21</v>
      </c>
      <c r="B538" t="s">
        <v>863</v>
      </c>
      <c r="C538" s="28">
        <v>4273.9000049862161</v>
      </c>
    </row>
    <row r="539" spans="1:3">
      <c r="A539" t="s">
        <v>21</v>
      </c>
      <c r="B539" t="s">
        <v>702</v>
      </c>
      <c r="C539" s="28">
        <v>4273.9000049862161</v>
      </c>
    </row>
    <row r="540" spans="1:3">
      <c r="A540" t="s">
        <v>21</v>
      </c>
      <c r="B540" t="s">
        <v>517</v>
      </c>
      <c r="C540" s="28">
        <v>4273.9000049862161</v>
      </c>
    </row>
    <row r="541" spans="1:3">
      <c r="A541" t="s">
        <v>21</v>
      </c>
      <c r="B541" t="s">
        <v>267</v>
      </c>
      <c r="C541" s="28">
        <v>4149.2445881741187</v>
      </c>
    </row>
    <row r="542" spans="1:3">
      <c r="A542" t="s">
        <v>21</v>
      </c>
      <c r="B542" t="s">
        <v>1624</v>
      </c>
      <c r="C542" s="28">
        <v>4095.8208381117906</v>
      </c>
    </row>
    <row r="543" spans="1:3">
      <c r="A543" t="s">
        <v>21</v>
      </c>
      <c r="B543" t="s">
        <v>1633</v>
      </c>
      <c r="C543" s="28">
        <v>4000</v>
      </c>
    </row>
    <row r="544" spans="1:3">
      <c r="A544" t="s">
        <v>21</v>
      </c>
      <c r="B544" t="s">
        <v>1987</v>
      </c>
      <c r="C544" s="28">
        <v>4000</v>
      </c>
    </row>
    <row r="545" spans="1:3">
      <c r="A545" t="s">
        <v>21</v>
      </c>
      <c r="B545" t="s">
        <v>781</v>
      </c>
      <c r="C545" s="28">
        <v>3917.7416712373652</v>
      </c>
    </row>
    <row r="546" spans="1:3">
      <c r="A546" t="s">
        <v>21</v>
      </c>
      <c r="B546" t="s">
        <v>893</v>
      </c>
      <c r="C546" s="28">
        <v>3917.7416712373652</v>
      </c>
    </row>
    <row r="547" spans="1:3">
      <c r="A547" t="s">
        <v>21</v>
      </c>
      <c r="B547" t="s">
        <v>392</v>
      </c>
      <c r="C547" s="28">
        <v>3739.6625043629392</v>
      </c>
    </row>
    <row r="548" spans="1:3">
      <c r="A548" t="s">
        <v>21</v>
      </c>
      <c r="B548" t="s">
        <v>1468</v>
      </c>
      <c r="C548" s="28">
        <v>3739.6625043629392</v>
      </c>
    </row>
    <row r="549" spans="1:3">
      <c r="A549" t="s">
        <v>21</v>
      </c>
      <c r="B549" t="s">
        <v>888</v>
      </c>
      <c r="C549" s="28">
        <v>3650.6229209257262</v>
      </c>
    </row>
    <row r="550" spans="1:3">
      <c r="A550" t="s">
        <v>21</v>
      </c>
      <c r="B550" t="s">
        <v>1489</v>
      </c>
      <c r="C550" s="28">
        <v>3632.815004238284</v>
      </c>
    </row>
    <row r="551" spans="1:3">
      <c r="A551" t="s">
        <v>21</v>
      </c>
      <c r="B551" t="s">
        <v>1127</v>
      </c>
      <c r="C551" s="28">
        <v>3632.815004238284</v>
      </c>
    </row>
    <row r="552" spans="1:3">
      <c r="A552" t="s">
        <v>21</v>
      </c>
      <c r="B552" t="s">
        <v>1681</v>
      </c>
      <c r="C552" s="28">
        <v>3561.5833374885137</v>
      </c>
    </row>
    <row r="553" spans="1:3">
      <c r="A553" t="s">
        <v>21</v>
      </c>
      <c r="B553" t="s">
        <v>734</v>
      </c>
      <c r="C553" s="28">
        <v>3561.5833374885137</v>
      </c>
    </row>
    <row r="554" spans="1:3">
      <c r="A554" t="s">
        <v>21</v>
      </c>
      <c r="B554" t="s">
        <v>974</v>
      </c>
      <c r="C554" s="28">
        <v>3561.5833374885137</v>
      </c>
    </row>
    <row r="555" spans="1:3">
      <c r="A555" t="s">
        <v>21</v>
      </c>
      <c r="B555" t="s">
        <v>1202</v>
      </c>
      <c r="C555" s="28">
        <v>3561.5833374885137</v>
      </c>
    </row>
    <row r="556" spans="1:3">
      <c r="A556" t="s">
        <v>21</v>
      </c>
      <c r="B556" t="s">
        <v>598</v>
      </c>
      <c r="C556" s="28">
        <v>3561.5833374885137</v>
      </c>
    </row>
    <row r="557" spans="1:3">
      <c r="A557" t="s">
        <v>21</v>
      </c>
      <c r="B557" t="s">
        <v>303</v>
      </c>
      <c r="C557" s="28">
        <v>3561.5833374885137</v>
      </c>
    </row>
    <row r="558" spans="1:3">
      <c r="A558" t="s">
        <v>21</v>
      </c>
      <c r="B558" t="s">
        <v>1276</v>
      </c>
      <c r="C558" s="28">
        <v>3561.5833374885137</v>
      </c>
    </row>
    <row r="559" spans="1:3">
      <c r="A559" t="s">
        <v>21</v>
      </c>
      <c r="B559" t="s">
        <v>1184</v>
      </c>
      <c r="C559" s="28">
        <v>3561.5833374885137</v>
      </c>
    </row>
    <row r="560" spans="1:3">
      <c r="A560" t="s">
        <v>21</v>
      </c>
      <c r="B560" t="s">
        <v>274</v>
      </c>
      <c r="C560" s="28">
        <v>3419.1200039889732</v>
      </c>
    </row>
    <row r="561" spans="1:3">
      <c r="A561" t="s">
        <v>21</v>
      </c>
      <c r="B561" t="s">
        <v>1790</v>
      </c>
      <c r="C561" s="28">
        <v>3360</v>
      </c>
    </row>
    <row r="562" spans="1:3">
      <c r="A562" t="s">
        <v>21</v>
      </c>
      <c r="B562" t="s">
        <v>370</v>
      </c>
      <c r="C562" s="28">
        <v>3205.4250037396623</v>
      </c>
    </row>
    <row r="563" spans="1:3">
      <c r="A563" t="s">
        <v>21</v>
      </c>
      <c r="B563" t="s">
        <v>1696</v>
      </c>
      <c r="C563" s="28">
        <v>3205.4250037396623</v>
      </c>
    </row>
    <row r="564" spans="1:3">
      <c r="A564" t="s">
        <v>21</v>
      </c>
      <c r="B564" t="s">
        <v>1136</v>
      </c>
      <c r="C564" s="28">
        <v>3205.4250037396623</v>
      </c>
    </row>
    <row r="565" spans="1:3">
      <c r="A565" t="s">
        <v>21</v>
      </c>
      <c r="B565" t="s">
        <v>2001</v>
      </c>
      <c r="C565" s="28">
        <v>3205.4250037396623</v>
      </c>
    </row>
    <row r="566" spans="1:3">
      <c r="A566" t="s">
        <v>21</v>
      </c>
      <c r="B566" t="s">
        <v>825</v>
      </c>
      <c r="C566" s="28">
        <v>3205.4250037396623</v>
      </c>
    </row>
    <row r="567" spans="1:3">
      <c r="A567" t="s">
        <v>21</v>
      </c>
      <c r="B567" t="s">
        <v>1243</v>
      </c>
      <c r="C567" s="28">
        <v>3205.4250037396623</v>
      </c>
    </row>
    <row r="568" spans="1:3">
      <c r="A568" t="s">
        <v>21</v>
      </c>
      <c r="B568" t="s">
        <v>1062</v>
      </c>
      <c r="C568" s="28">
        <v>3205.4250037396623</v>
      </c>
    </row>
    <row r="569" spans="1:3">
      <c r="A569" t="s">
        <v>21</v>
      </c>
      <c r="B569" t="s">
        <v>1636</v>
      </c>
      <c r="C569" s="28">
        <v>3200</v>
      </c>
    </row>
    <row r="570" spans="1:3">
      <c r="A570" t="s">
        <v>21</v>
      </c>
      <c r="B570" t="s">
        <v>761</v>
      </c>
      <c r="C570" s="28">
        <v>2938.3062534280239</v>
      </c>
    </row>
    <row r="571" spans="1:3">
      <c r="A571" t="s">
        <v>21</v>
      </c>
      <c r="B571" t="s">
        <v>1266</v>
      </c>
      <c r="C571" s="28">
        <v>2675.675098121621</v>
      </c>
    </row>
    <row r="572" spans="1:3">
      <c r="A572" t="s">
        <v>21</v>
      </c>
      <c r="B572" t="s">
        <v>803</v>
      </c>
      <c r="C572" s="28">
        <v>2671.1875031163854</v>
      </c>
    </row>
    <row r="573" spans="1:3">
      <c r="A573" t="s">
        <v>21</v>
      </c>
      <c r="B573" t="s">
        <v>915</v>
      </c>
      <c r="C573" s="28">
        <v>2671.1875031163854</v>
      </c>
    </row>
    <row r="574" spans="1:3">
      <c r="A574" t="s">
        <v>21</v>
      </c>
      <c r="B574" t="s">
        <v>942</v>
      </c>
      <c r="C574" s="28">
        <v>2564.3400029917298</v>
      </c>
    </row>
    <row r="575" spans="1:3">
      <c r="A575" t="s">
        <v>21</v>
      </c>
      <c r="B575" t="s">
        <v>1008</v>
      </c>
      <c r="C575" s="28">
        <v>2564.3400029917298</v>
      </c>
    </row>
    <row r="576" spans="1:3">
      <c r="A576" t="s">
        <v>21</v>
      </c>
      <c r="B576" t="s">
        <v>152</v>
      </c>
      <c r="C576" s="28">
        <v>2564.3400029917298</v>
      </c>
    </row>
    <row r="577" spans="1:3">
      <c r="A577" t="s">
        <v>21</v>
      </c>
      <c r="B577" t="s">
        <v>1061</v>
      </c>
      <c r="C577" s="28">
        <v>2564.3400029917298</v>
      </c>
    </row>
    <row r="578" spans="1:3">
      <c r="A578" t="s">
        <v>21</v>
      </c>
      <c r="B578" t="s">
        <v>1888</v>
      </c>
      <c r="C578" s="28">
        <v>2493.1083362419595</v>
      </c>
    </row>
    <row r="579" spans="1:3">
      <c r="A579" t="s">
        <v>21</v>
      </c>
      <c r="B579" t="s">
        <v>569</v>
      </c>
      <c r="C579" s="28">
        <v>2225.989585930321</v>
      </c>
    </row>
    <row r="580" spans="1:3">
      <c r="A580" t="s">
        <v>21</v>
      </c>
      <c r="B580" t="s">
        <v>1788</v>
      </c>
      <c r="C580" s="28">
        <v>2225.989585930321</v>
      </c>
    </row>
    <row r="581" spans="1:3">
      <c r="A581" t="s">
        <v>21</v>
      </c>
      <c r="B581" t="s">
        <v>1166</v>
      </c>
      <c r="C581" s="28">
        <v>2136.9500024931081</v>
      </c>
    </row>
    <row r="582" spans="1:3">
      <c r="A582" t="s">
        <v>21</v>
      </c>
      <c r="B582" t="s">
        <v>1037</v>
      </c>
      <c r="C582" s="28">
        <v>2136.9500024931081</v>
      </c>
    </row>
    <row r="583" spans="1:3">
      <c r="A583" t="s">
        <v>21</v>
      </c>
      <c r="B583" t="s">
        <v>811</v>
      </c>
      <c r="C583" s="28">
        <v>2136.9500024931081</v>
      </c>
    </row>
    <row r="584" spans="1:3">
      <c r="A584" t="s">
        <v>8</v>
      </c>
      <c r="B584" t="s">
        <v>424</v>
      </c>
      <c r="C584" s="28">
        <v>111000</v>
      </c>
    </row>
    <row r="585" spans="1:3">
      <c r="A585" t="s">
        <v>8</v>
      </c>
      <c r="B585" t="s">
        <v>1970</v>
      </c>
      <c r="C585" s="28">
        <v>41712.231189497601</v>
      </c>
    </row>
    <row r="586" spans="1:3">
      <c r="A586" t="s">
        <v>8</v>
      </c>
      <c r="B586" t="s">
        <v>1188</v>
      </c>
      <c r="C586" s="28">
        <v>12000</v>
      </c>
    </row>
    <row r="587" spans="1:3">
      <c r="A587" t="s">
        <v>8</v>
      </c>
      <c r="B587" t="s">
        <v>511</v>
      </c>
      <c r="C587" s="28">
        <v>12000</v>
      </c>
    </row>
    <row r="588" spans="1:3">
      <c r="A588" t="s">
        <v>8</v>
      </c>
      <c r="B588" t="s">
        <v>1846</v>
      </c>
      <c r="C588" s="28">
        <v>8400</v>
      </c>
    </row>
    <row r="589" spans="1:3">
      <c r="A589" t="s">
        <v>8</v>
      </c>
      <c r="B589" t="s">
        <v>1394</v>
      </c>
      <c r="C589" s="28">
        <v>5082.6943786459069</v>
      </c>
    </row>
    <row r="590" spans="1:3">
      <c r="A590" t="s">
        <v>8</v>
      </c>
      <c r="B590" t="s">
        <v>1002</v>
      </c>
      <c r="C590" s="28">
        <v>4500</v>
      </c>
    </row>
    <row r="591" spans="1:3">
      <c r="A591" t="s">
        <v>726</v>
      </c>
      <c r="B591" t="s">
        <v>725</v>
      </c>
      <c r="C591" s="28">
        <v>10000</v>
      </c>
    </row>
    <row r="592" spans="1:3">
      <c r="A592" t="s">
        <v>512</v>
      </c>
      <c r="B592" t="s">
        <v>1077</v>
      </c>
      <c r="C592" s="28">
        <v>30000</v>
      </c>
    </row>
    <row r="593" spans="1:3">
      <c r="A593" t="s">
        <v>36</v>
      </c>
      <c r="B593" t="s">
        <v>42</v>
      </c>
      <c r="C593" s="28">
        <v>44463.980364706273</v>
      </c>
    </row>
    <row r="594" spans="1:3">
      <c r="A594" t="s">
        <v>36</v>
      </c>
      <c r="B594" t="s">
        <v>1505</v>
      </c>
      <c r="C594" s="28">
        <v>41000</v>
      </c>
    </row>
    <row r="595" spans="1:3">
      <c r="A595" t="s">
        <v>416</v>
      </c>
      <c r="B595" t="s">
        <v>467</v>
      </c>
      <c r="C595" s="28">
        <v>86200</v>
      </c>
    </row>
    <row r="596" spans="1:3">
      <c r="A596" t="s">
        <v>416</v>
      </c>
      <c r="B596" t="s">
        <v>1532</v>
      </c>
      <c r="C596" s="28">
        <v>50694.322109187968</v>
      </c>
    </row>
    <row r="597" spans="1:3">
      <c r="A597" t="s">
        <v>416</v>
      </c>
      <c r="B597" t="s">
        <v>270</v>
      </c>
      <c r="C597" s="28">
        <v>30489.586535798586</v>
      </c>
    </row>
    <row r="598" spans="1:3">
      <c r="A598" t="s">
        <v>416</v>
      </c>
      <c r="B598" t="s">
        <v>1930</v>
      </c>
      <c r="C598" s="28">
        <v>24391.669228638868</v>
      </c>
    </row>
    <row r="599" spans="1:3">
      <c r="A599" t="s">
        <v>416</v>
      </c>
      <c r="B599" t="s">
        <v>1142</v>
      </c>
      <c r="C599" s="28">
        <v>19055.991584874118</v>
      </c>
    </row>
    <row r="600" spans="1:3">
      <c r="A600" t="s">
        <v>895</v>
      </c>
      <c r="B600" t="s">
        <v>310</v>
      </c>
      <c r="C600" s="28">
        <v>63519.971949580387</v>
      </c>
    </row>
    <row r="601" spans="1:3">
      <c r="A601" t="s">
        <v>895</v>
      </c>
      <c r="B601" t="s">
        <v>282</v>
      </c>
      <c r="C601" s="28">
        <v>50000</v>
      </c>
    </row>
    <row r="602" spans="1:3">
      <c r="A602" t="s">
        <v>895</v>
      </c>
      <c r="B602" t="s">
        <v>1175</v>
      </c>
      <c r="C602" s="28">
        <v>42000</v>
      </c>
    </row>
    <row r="603" spans="1:3">
      <c r="A603" t="s">
        <v>654</v>
      </c>
      <c r="B603" t="s">
        <v>135</v>
      </c>
      <c r="C603" s="28">
        <v>41000</v>
      </c>
    </row>
    <row r="604" spans="1:3">
      <c r="A604" t="s">
        <v>1344</v>
      </c>
      <c r="B604" t="s">
        <v>586</v>
      </c>
      <c r="C604" s="28">
        <v>51497.005988023957</v>
      </c>
    </row>
    <row r="605" spans="1:3">
      <c r="A605" t="s">
        <v>1176</v>
      </c>
      <c r="B605" t="s">
        <v>263</v>
      </c>
      <c r="C605" s="28">
        <v>36000</v>
      </c>
    </row>
    <row r="606" spans="1:3">
      <c r="A606" t="s">
        <v>1043</v>
      </c>
      <c r="B606" t="s">
        <v>1042</v>
      </c>
      <c r="C606" s="28">
        <v>15600</v>
      </c>
    </row>
    <row r="607" spans="1:3">
      <c r="A607" t="s">
        <v>1371</v>
      </c>
      <c r="B607" t="s">
        <v>1370</v>
      </c>
      <c r="C607" s="28">
        <v>4400</v>
      </c>
    </row>
    <row r="608" spans="1:3">
      <c r="A608" t="s">
        <v>1745</v>
      </c>
      <c r="B608" t="s">
        <v>310</v>
      </c>
      <c r="C608" s="28">
        <v>177600</v>
      </c>
    </row>
    <row r="609" spans="1:3">
      <c r="A609" t="s">
        <v>1745</v>
      </c>
      <c r="B609" t="s">
        <v>139</v>
      </c>
      <c r="C609" s="28">
        <v>100000</v>
      </c>
    </row>
    <row r="610" spans="1:3">
      <c r="A610" t="s">
        <v>1745</v>
      </c>
      <c r="B610" t="s">
        <v>29</v>
      </c>
      <c r="C610" s="28">
        <v>45000</v>
      </c>
    </row>
    <row r="611" spans="1:3">
      <c r="A611" t="s">
        <v>1745</v>
      </c>
      <c r="B611" t="s">
        <v>168</v>
      </c>
      <c r="C611" s="28">
        <v>36000</v>
      </c>
    </row>
    <row r="612" spans="1:3">
      <c r="A612" t="s">
        <v>1745</v>
      </c>
      <c r="B612" t="s">
        <v>511</v>
      </c>
      <c r="C612" s="28">
        <v>30000</v>
      </c>
    </row>
    <row r="613" spans="1:3">
      <c r="A613" t="s">
        <v>1745</v>
      </c>
      <c r="B613" t="s">
        <v>52</v>
      </c>
      <c r="C613" s="28">
        <v>28353.650809742252</v>
      </c>
    </row>
    <row r="614" spans="1:3">
      <c r="A614" t="s">
        <v>1700</v>
      </c>
      <c r="B614" t="s">
        <v>1699</v>
      </c>
      <c r="C614" s="28">
        <v>24864</v>
      </c>
    </row>
    <row r="615" spans="1:3">
      <c r="A615" t="s">
        <v>1700</v>
      </c>
      <c r="B615" t="s">
        <v>1598</v>
      </c>
      <c r="C615" s="28">
        <v>19008.034062397041</v>
      </c>
    </row>
    <row r="616" spans="1:3">
      <c r="A616" t="s">
        <v>1700</v>
      </c>
      <c r="B616" t="s">
        <v>1130</v>
      </c>
      <c r="C616" s="28">
        <v>15206.427249917633</v>
      </c>
    </row>
    <row r="617" spans="1:3">
      <c r="A617" t="s">
        <v>818</v>
      </c>
      <c r="B617" t="s">
        <v>817</v>
      </c>
      <c r="C617" s="28">
        <v>15000</v>
      </c>
    </row>
    <row r="618" spans="1:3">
      <c r="A618" t="s">
        <v>818</v>
      </c>
      <c r="B618" t="s">
        <v>1413</v>
      </c>
      <c r="C618" s="28">
        <v>11404.820437438224</v>
      </c>
    </row>
    <row r="619" spans="1:3">
      <c r="A619" t="s">
        <v>1118</v>
      </c>
      <c r="B619" t="s">
        <v>1426</v>
      </c>
      <c r="C619" s="28">
        <v>35000</v>
      </c>
    </row>
    <row r="620" spans="1:3">
      <c r="A620" t="s">
        <v>1118</v>
      </c>
      <c r="B620" t="s">
        <v>1300</v>
      </c>
      <c r="C620" s="28">
        <v>30000</v>
      </c>
    </row>
    <row r="621" spans="1:3">
      <c r="A621" t="s">
        <v>1118</v>
      </c>
      <c r="B621" t="s">
        <v>407</v>
      </c>
      <c r="C621" s="28">
        <v>22000</v>
      </c>
    </row>
    <row r="622" spans="1:3">
      <c r="A622" t="s">
        <v>1118</v>
      </c>
      <c r="B622" t="s">
        <v>165</v>
      </c>
      <c r="C622" s="28">
        <v>19200</v>
      </c>
    </row>
    <row r="623" spans="1:3">
      <c r="A623" t="s">
        <v>1118</v>
      </c>
      <c r="B623" t="s">
        <v>14</v>
      </c>
      <c r="C623" s="28">
        <v>17728</v>
      </c>
    </row>
    <row r="624" spans="1:3">
      <c r="A624" t="s">
        <v>1118</v>
      </c>
      <c r="B624" t="s">
        <v>223</v>
      </c>
      <c r="C624" s="28">
        <v>15500</v>
      </c>
    </row>
    <row r="625" spans="1:3">
      <c r="A625" t="s">
        <v>1118</v>
      </c>
      <c r="B625" t="s">
        <v>754</v>
      </c>
      <c r="C625" s="28">
        <v>11000</v>
      </c>
    </row>
    <row r="626" spans="1:3">
      <c r="A626" t="s">
        <v>1118</v>
      </c>
      <c r="B626" t="s">
        <v>392</v>
      </c>
      <c r="C626" s="28">
        <v>10956.982885192734</v>
      </c>
    </row>
    <row r="627" spans="1:3">
      <c r="A627" t="s">
        <v>1771</v>
      </c>
      <c r="B627" t="s">
        <v>1770</v>
      </c>
      <c r="C627" s="28">
        <v>9376.2513877177607</v>
      </c>
    </row>
    <row r="628" spans="1:3">
      <c r="A628" t="s">
        <v>166</v>
      </c>
      <c r="B628" t="s">
        <v>219</v>
      </c>
      <c r="C628" s="28">
        <v>50000</v>
      </c>
    </row>
    <row r="629" spans="1:3">
      <c r="A629" t="s">
        <v>1411</v>
      </c>
      <c r="B629" t="s">
        <v>381</v>
      </c>
      <c r="C629" s="28">
        <v>254079.88779832155</v>
      </c>
    </row>
    <row r="630" spans="1:3">
      <c r="A630" t="s">
        <v>1411</v>
      </c>
      <c r="B630" t="s">
        <v>270</v>
      </c>
      <c r="C630" s="28">
        <v>142284.73716706008</v>
      </c>
    </row>
    <row r="631" spans="1:3">
      <c r="A631" t="s">
        <v>1411</v>
      </c>
      <c r="B631" t="s">
        <v>1346</v>
      </c>
      <c r="C631" s="28">
        <v>104172.75399731184</v>
      </c>
    </row>
    <row r="632" spans="1:3">
      <c r="A632" t="s">
        <v>1411</v>
      </c>
      <c r="B632" t="s">
        <v>14</v>
      </c>
      <c r="C632" s="28">
        <v>95279.957924370581</v>
      </c>
    </row>
    <row r="633" spans="1:3">
      <c r="A633" t="s">
        <v>1411</v>
      </c>
      <c r="B633" t="s">
        <v>1090</v>
      </c>
      <c r="C633" s="28">
        <v>95279.957924370581</v>
      </c>
    </row>
    <row r="634" spans="1:3">
      <c r="A634" t="s">
        <v>1411</v>
      </c>
      <c r="B634" t="s">
        <v>1386</v>
      </c>
      <c r="C634" s="28">
        <v>78764.765217479682</v>
      </c>
    </row>
    <row r="635" spans="1:3">
      <c r="A635" t="s">
        <v>1411</v>
      </c>
      <c r="B635" t="s">
        <v>1705</v>
      </c>
      <c r="C635" s="28">
        <v>76223.966339496474</v>
      </c>
    </row>
    <row r="636" spans="1:3">
      <c r="A636" t="s">
        <v>1411</v>
      </c>
      <c r="B636" t="s">
        <v>1689</v>
      </c>
      <c r="C636" s="28">
        <v>76223.966339496474</v>
      </c>
    </row>
    <row r="637" spans="1:3">
      <c r="A637" t="s">
        <v>1411</v>
      </c>
      <c r="B637" t="s">
        <v>42</v>
      </c>
      <c r="C637" s="28">
        <v>69871.969144538423</v>
      </c>
    </row>
    <row r="638" spans="1:3">
      <c r="A638" t="s">
        <v>1411</v>
      </c>
      <c r="B638" t="s">
        <v>1702</v>
      </c>
      <c r="C638" s="28">
        <v>69871.969144538423</v>
      </c>
    </row>
    <row r="639" spans="1:3">
      <c r="A639" t="s">
        <v>1411</v>
      </c>
      <c r="B639" t="s">
        <v>627</v>
      </c>
      <c r="C639" s="28">
        <v>62564.631571458704</v>
      </c>
    </row>
    <row r="640" spans="1:3">
      <c r="A640" t="s">
        <v>1411</v>
      </c>
      <c r="B640" t="s">
        <v>392</v>
      </c>
      <c r="C640" s="28">
        <v>61614.372791092981</v>
      </c>
    </row>
    <row r="641" spans="1:3">
      <c r="A641" t="s">
        <v>1411</v>
      </c>
      <c r="B641" t="s">
        <v>1091</v>
      </c>
      <c r="C641" s="28">
        <v>57167.974754622352</v>
      </c>
    </row>
    <row r="642" spans="1:3">
      <c r="A642" t="s">
        <v>1411</v>
      </c>
      <c r="B642" t="s">
        <v>1922</v>
      </c>
      <c r="C642" s="28">
        <v>57167.974754622352</v>
      </c>
    </row>
    <row r="643" spans="1:3">
      <c r="A643" t="s">
        <v>1411</v>
      </c>
      <c r="B643" t="s">
        <v>95</v>
      </c>
      <c r="C643" s="28">
        <v>57167.974754622352</v>
      </c>
    </row>
    <row r="644" spans="1:3">
      <c r="A644" t="s">
        <v>1411</v>
      </c>
      <c r="B644" t="s">
        <v>43</v>
      </c>
      <c r="C644" s="28">
        <v>53356.776437647524</v>
      </c>
    </row>
    <row r="645" spans="1:3">
      <c r="A645" t="s">
        <v>1411</v>
      </c>
      <c r="B645" t="s">
        <v>115</v>
      </c>
      <c r="C645" s="28">
        <v>48275.178681681093</v>
      </c>
    </row>
    <row r="646" spans="1:3">
      <c r="A646" t="s">
        <v>1411</v>
      </c>
      <c r="B646" t="s">
        <v>20</v>
      </c>
      <c r="C646" s="28">
        <v>43828.780645210471</v>
      </c>
    </row>
    <row r="647" spans="1:3">
      <c r="A647" t="s">
        <v>1411</v>
      </c>
      <c r="B647" t="s">
        <v>1388</v>
      </c>
      <c r="C647" s="28">
        <v>38111.983169748237</v>
      </c>
    </row>
    <row r="648" spans="1:3">
      <c r="A648" t="s">
        <v>1411</v>
      </c>
      <c r="B648" t="s">
        <v>1475</v>
      </c>
      <c r="C648" s="28">
        <v>36206.384011260823</v>
      </c>
    </row>
    <row r="649" spans="1:3">
      <c r="A649" t="s">
        <v>1411</v>
      </c>
      <c r="B649" t="s">
        <v>20</v>
      </c>
      <c r="C649" s="28">
        <v>7261.724659606657</v>
      </c>
    </row>
    <row r="650" spans="1:3">
      <c r="A650" t="s">
        <v>1291</v>
      </c>
      <c r="B650" t="s">
        <v>448</v>
      </c>
      <c r="C650" s="28">
        <v>143565.85684888897</v>
      </c>
    </row>
    <row r="651" spans="1:3">
      <c r="A651" t="s">
        <v>1291</v>
      </c>
      <c r="B651" t="s">
        <v>52</v>
      </c>
      <c r="C651" s="28">
        <v>120000</v>
      </c>
    </row>
    <row r="652" spans="1:3">
      <c r="A652" t="s">
        <v>1291</v>
      </c>
      <c r="B652" t="s">
        <v>1822</v>
      </c>
      <c r="C652" s="28">
        <v>87734.690296543267</v>
      </c>
    </row>
    <row r="653" spans="1:3">
      <c r="A653" t="s">
        <v>1291</v>
      </c>
      <c r="B653" t="s">
        <v>227</v>
      </c>
      <c r="C653" s="28">
        <v>75770.868892469181</v>
      </c>
    </row>
    <row r="654" spans="1:3">
      <c r="A654" t="s">
        <v>1291</v>
      </c>
      <c r="B654" t="s">
        <v>1401</v>
      </c>
      <c r="C654" s="28">
        <v>72000</v>
      </c>
    </row>
    <row r="655" spans="1:3">
      <c r="A655" t="s">
        <v>1291</v>
      </c>
      <c r="B655" t="s">
        <v>826</v>
      </c>
      <c r="C655" s="28">
        <v>67794.987956419791</v>
      </c>
    </row>
    <row r="656" spans="1:3">
      <c r="A656" t="s">
        <v>1291</v>
      </c>
      <c r="B656" t="s">
        <v>1778</v>
      </c>
      <c r="C656" s="28">
        <v>59819.107020370408</v>
      </c>
    </row>
    <row r="657" spans="1:3">
      <c r="A657" t="s">
        <v>1291</v>
      </c>
      <c r="B657" t="s">
        <v>557</v>
      </c>
      <c r="C657" s="28">
        <v>59819.107020370408</v>
      </c>
    </row>
    <row r="658" spans="1:3">
      <c r="A658" t="s">
        <v>1291</v>
      </c>
      <c r="B658" t="s">
        <v>392</v>
      </c>
      <c r="C658" s="28">
        <v>59819.107020370408</v>
      </c>
    </row>
    <row r="659" spans="1:3">
      <c r="A659" t="s">
        <v>1291</v>
      </c>
      <c r="B659" t="s">
        <v>42</v>
      </c>
      <c r="C659" s="28">
        <v>56628.754645950656</v>
      </c>
    </row>
    <row r="660" spans="1:3">
      <c r="A660" t="s">
        <v>1291</v>
      </c>
      <c r="B660" t="s">
        <v>168</v>
      </c>
      <c r="C660" s="28">
        <v>13500</v>
      </c>
    </row>
    <row r="661" spans="1:3">
      <c r="A661" t="s">
        <v>1731</v>
      </c>
      <c r="B661" t="s">
        <v>1730</v>
      </c>
      <c r="C661" s="28">
        <v>13745.704467353951</v>
      </c>
    </row>
    <row r="662" spans="1:3">
      <c r="A662" t="s">
        <v>577</v>
      </c>
      <c r="B662" t="s">
        <v>1001</v>
      </c>
      <c r="C662" s="28">
        <v>125000</v>
      </c>
    </row>
    <row r="663" spans="1:3">
      <c r="A663" t="s">
        <v>577</v>
      </c>
      <c r="B663" t="s">
        <v>52</v>
      </c>
      <c r="C663" s="28">
        <v>108000</v>
      </c>
    </row>
    <row r="664" spans="1:3">
      <c r="A664" t="s">
        <v>577</v>
      </c>
      <c r="B664" t="s">
        <v>270</v>
      </c>
      <c r="C664" s="28">
        <v>100000</v>
      </c>
    </row>
    <row r="665" spans="1:3">
      <c r="A665" t="s">
        <v>577</v>
      </c>
      <c r="B665" t="s">
        <v>1239</v>
      </c>
      <c r="C665" s="28">
        <v>72412.768022521646</v>
      </c>
    </row>
    <row r="666" spans="1:3">
      <c r="A666" t="s">
        <v>577</v>
      </c>
      <c r="B666" t="s">
        <v>1830</v>
      </c>
      <c r="C666" s="28">
        <v>67700.452577525488</v>
      </c>
    </row>
    <row r="667" spans="1:3">
      <c r="A667" t="s">
        <v>577</v>
      </c>
      <c r="B667" t="s">
        <v>485</v>
      </c>
      <c r="C667" s="28">
        <v>24000</v>
      </c>
    </row>
    <row r="668" spans="1:3">
      <c r="A668" t="s">
        <v>577</v>
      </c>
      <c r="B668" t="s">
        <v>1184</v>
      </c>
      <c r="C668" s="28">
        <v>15000</v>
      </c>
    </row>
    <row r="669" spans="1:3">
      <c r="A669" t="s">
        <v>1444</v>
      </c>
      <c r="B669" t="s">
        <v>1619</v>
      </c>
      <c r="C669" s="28">
        <v>20400</v>
      </c>
    </row>
    <row r="670" spans="1:3">
      <c r="A670" t="s">
        <v>1679</v>
      </c>
      <c r="B670" t="s">
        <v>1153</v>
      </c>
      <c r="C670" s="28">
        <v>12000</v>
      </c>
    </row>
    <row r="671" spans="1:3">
      <c r="A671" t="s">
        <v>628</v>
      </c>
      <c r="B671" t="s">
        <v>1231</v>
      </c>
      <c r="C671" s="28">
        <v>50815.977559664309</v>
      </c>
    </row>
    <row r="672" spans="1:3">
      <c r="A672" t="s">
        <v>628</v>
      </c>
      <c r="B672" t="s">
        <v>1014</v>
      </c>
      <c r="C672" s="28">
        <v>50815.977559664309</v>
      </c>
    </row>
    <row r="673" spans="1:3">
      <c r="A673" t="s">
        <v>628</v>
      </c>
      <c r="B673" t="s">
        <v>14</v>
      </c>
      <c r="C673" s="28">
        <v>43867.345148271634</v>
      </c>
    </row>
    <row r="674" spans="1:3">
      <c r="A674" t="s">
        <v>628</v>
      </c>
      <c r="B674" t="s">
        <v>20</v>
      </c>
      <c r="C674" s="28">
        <v>40000</v>
      </c>
    </row>
    <row r="675" spans="1:3">
      <c r="A675" t="s">
        <v>628</v>
      </c>
      <c r="B675" t="s">
        <v>1559</v>
      </c>
      <c r="C675" s="28">
        <v>39879.404680246938</v>
      </c>
    </row>
    <row r="676" spans="1:3">
      <c r="A676" t="s">
        <v>672</v>
      </c>
      <c r="B676" t="s">
        <v>310</v>
      </c>
      <c r="C676" s="28">
        <v>63807.047488395103</v>
      </c>
    </row>
    <row r="677" spans="1:3">
      <c r="A677" t="s">
        <v>672</v>
      </c>
      <c r="B677" t="s">
        <v>671</v>
      </c>
      <c r="C677" s="28">
        <v>63807.047488395103</v>
      </c>
    </row>
    <row r="678" spans="1:3">
      <c r="A678" t="s">
        <v>672</v>
      </c>
      <c r="B678" t="s">
        <v>1094</v>
      </c>
      <c r="C678" s="28">
        <v>12326.656394453004</v>
      </c>
    </row>
    <row r="679" spans="1:3">
      <c r="A679" t="s">
        <v>672</v>
      </c>
      <c r="B679" t="s">
        <v>869</v>
      </c>
      <c r="C679" s="28">
        <v>9171.0323574730355</v>
      </c>
    </row>
    <row r="680" spans="1:3">
      <c r="A680" t="s">
        <v>870</v>
      </c>
      <c r="B680" t="s">
        <v>42</v>
      </c>
      <c r="C680" s="28">
        <v>18987</v>
      </c>
    </row>
    <row r="681" spans="1:3">
      <c r="A681" t="s">
        <v>583</v>
      </c>
      <c r="B681" t="s">
        <v>269</v>
      </c>
      <c r="C681" s="28">
        <v>110000</v>
      </c>
    </row>
    <row r="682" spans="1:3">
      <c r="A682" t="s">
        <v>583</v>
      </c>
      <c r="B682" t="s">
        <v>582</v>
      </c>
      <c r="C682" s="28">
        <v>110000</v>
      </c>
    </row>
    <row r="683" spans="1:3">
      <c r="A683" t="s">
        <v>583</v>
      </c>
      <c r="B683" t="s">
        <v>16</v>
      </c>
      <c r="C683" s="28">
        <v>48000</v>
      </c>
    </row>
    <row r="684" spans="1:3">
      <c r="A684" t="s">
        <v>583</v>
      </c>
      <c r="B684" t="s">
        <v>1455</v>
      </c>
      <c r="C684" s="28">
        <v>45000</v>
      </c>
    </row>
    <row r="685" spans="1:3">
      <c r="A685" t="s">
        <v>583</v>
      </c>
      <c r="B685" t="s">
        <v>1380</v>
      </c>
      <c r="C685" s="28">
        <v>40000</v>
      </c>
    </row>
    <row r="686" spans="1:3">
      <c r="A686" t="s">
        <v>583</v>
      </c>
      <c r="B686" t="s">
        <v>1693</v>
      </c>
      <c r="C686" s="28">
        <v>30000</v>
      </c>
    </row>
    <row r="687" spans="1:3">
      <c r="A687" t="s">
        <v>583</v>
      </c>
      <c r="B687" t="s">
        <v>1334</v>
      </c>
      <c r="C687" s="28">
        <v>21228.177433598263</v>
      </c>
    </row>
    <row r="688" spans="1:3">
      <c r="A688" t="s">
        <v>583</v>
      </c>
      <c r="B688" t="s">
        <v>678</v>
      </c>
      <c r="C688" s="28">
        <v>16800</v>
      </c>
    </row>
    <row r="689" spans="1:3">
      <c r="A689" t="s">
        <v>583</v>
      </c>
      <c r="B689" t="s">
        <v>1784</v>
      </c>
      <c r="C689" s="28">
        <v>15000</v>
      </c>
    </row>
    <row r="690" spans="1:3">
      <c r="A690" t="s">
        <v>583</v>
      </c>
      <c r="B690" t="s">
        <v>1916</v>
      </c>
      <c r="C690" s="28">
        <v>13603.016099449767</v>
      </c>
    </row>
    <row r="691" spans="1:3">
      <c r="A691" t="s">
        <v>583</v>
      </c>
      <c r="B691" t="s">
        <v>33</v>
      </c>
      <c r="C691" s="28">
        <v>12227.430201752599</v>
      </c>
    </row>
    <row r="692" spans="1:3">
      <c r="A692" t="s">
        <v>583</v>
      </c>
      <c r="B692" t="s">
        <v>1447</v>
      </c>
      <c r="C692" s="28">
        <v>12000</v>
      </c>
    </row>
    <row r="693" spans="1:3">
      <c r="A693" t="s">
        <v>583</v>
      </c>
      <c r="B693" t="s">
        <v>198</v>
      </c>
      <c r="C693" s="28">
        <v>12000</v>
      </c>
    </row>
    <row r="694" spans="1:3">
      <c r="A694" t="s">
        <v>583</v>
      </c>
      <c r="B694" t="s">
        <v>1165</v>
      </c>
      <c r="C694" s="28">
        <v>10800</v>
      </c>
    </row>
    <row r="695" spans="1:3">
      <c r="A695" t="s">
        <v>583</v>
      </c>
      <c r="B695" t="s">
        <v>594</v>
      </c>
      <c r="C695" s="28">
        <v>8725</v>
      </c>
    </row>
    <row r="696" spans="1:3">
      <c r="A696" t="s">
        <v>583</v>
      </c>
      <c r="B696" t="s">
        <v>646</v>
      </c>
      <c r="C696" s="28">
        <v>6368.453230079479</v>
      </c>
    </row>
    <row r="697" spans="1:3">
      <c r="A697" t="s">
        <v>583</v>
      </c>
      <c r="B697" t="s">
        <v>1511</v>
      </c>
      <c r="C697" s="28">
        <v>5300</v>
      </c>
    </row>
    <row r="698" spans="1:3">
      <c r="A698" t="s">
        <v>2004</v>
      </c>
      <c r="B698" t="s">
        <v>1741</v>
      </c>
      <c r="C698" s="28">
        <v>100800</v>
      </c>
    </row>
    <row r="699" spans="1:3">
      <c r="A699" t="s">
        <v>2004</v>
      </c>
      <c r="B699" t="s">
        <v>320</v>
      </c>
      <c r="C699" s="28">
        <v>96000</v>
      </c>
    </row>
    <row r="700" spans="1:3">
      <c r="A700" t="s">
        <v>2004</v>
      </c>
      <c r="B700" t="s">
        <v>20</v>
      </c>
      <c r="C700" s="28">
        <v>86000</v>
      </c>
    </row>
    <row r="701" spans="1:3">
      <c r="A701" t="s">
        <v>2004</v>
      </c>
      <c r="B701" t="s">
        <v>659</v>
      </c>
      <c r="C701" s="28">
        <v>63519.971949580387</v>
      </c>
    </row>
    <row r="702" spans="1:3">
      <c r="A702" t="s">
        <v>2004</v>
      </c>
      <c r="B702" t="s">
        <v>562</v>
      </c>
      <c r="C702" s="28">
        <v>28000</v>
      </c>
    </row>
    <row r="703" spans="1:3">
      <c r="A703" t="s">
        <v>2004</v>
      </c>
      <c r="B703" t="s">
        <v>1747</v>
      </c>
      <c r="C703" s="28">
        <v>26678.388218823762</v>
      </c>
    </row>
    <row r="704" spans="1:3">
      <c r="A704" t="s">
        <v>2004</v>
      </c>
      <c r="B704" t="s">
        <v>1269</v>
      </c>
      <c r="C704" s="28">
        <v>26678.388218823762</v>
      </c>
    </row>
    <row r="705" spans="1:3">
      <c r="A705" t="s">
        <v>2004</v>
      </c>
      <c r="B705" t="s">
        <v>1059</v>
      </c>
      <c r="C705" s="28">
        <v>26043.18849932796</v>
      </c>
    </row>
    <row r="706" spans="1:3">
      <c r="A706" t="s">
        <v>2004</v>
      </c>
      <c r="B706" t="s">
        <v>771</v>
      </c>
      <c r="C706" s="28">
        <v>4914.9850057341491</v>
      </c>
    </row>
    <row r="707" spans="1:3">
      <c r="A707" t="s">
        <v>2004</v>
      </c>
      <c r="B707" t="s">
        <v>1173</v>
      </c>
      <c r="C707" s="28">
        <v>4840.0244548604041</v>
      </c>
    </row>
    <row r="708" spans="1:3">
      <c r="A708" t="s">
        <v>2004</v>
      </c>
      <c r="B708" t="s">
        <v>757</v>
      </c>
      <c r="C708" s="28">
        <v>4522.8177433598266</v>
      </c>
    </row>
    <row r="709" spans="1:3">
      <c r="A709" t="s">
        <v>2004</v>
      </c>
      <c r="B709" t="s">
        <v>1740</v>
      </c>
      <c r="C709" s="28">
        <v>4500</v>
      </c>
    </row>
    <row r="710" spans="1:3">
      <c r="A710" t="s">
        <v>2004</v>
      </c>
      <c r="B710" t="s">
        <v>1022</v>
      </c>
      <c r="C710" s="28">
        <v>4457.9172610556352</v>
      </c>
    </row>
    <row r="711" spans="1:3">
      <c r="A711" t="s">
        <v>2004</v>
      </c>
      <c r="B711" t="s">
        <v>1236</v>
      </c>
      <c r="C711" s="28">
        <v>3500</v>
      </c>
    </row>
    <row r="712" spans="1:3">
      <c r="A712" t="s">
        <v>2004</v>
      </c>
      <c r="B712" t="s">
        <v>1075</v>
      </c>
      <c r="C712" s="28">
        <v>3480</v>
      </c>
    </row>
    <row r="713" spans="1:3">
      <c r="A713" t="s">
        <v>2004</v>
      </c>
      <c r="B713" t="s">
        <v>897</v>
      </c>
      <c r="C713" s="28">
        <v>3184.2266150397395</v>
      </c>
    </row>
    <row r="714" spans="1:3">
      <c r="A714" t="s">
        <v>2004</v>
      </c>
      <c r="B714" t="s">
        <v>130</v>
      </c>
      <c r="C714" s="28">
        <v>3000</v>
      </c>
    </row>
    <row r="715" spans="1:3">
      <c r="A715" t="s">
        <v>2004</v>
      </c>
      <c r="B715" t="s">
        <v>829</v>
      </c>
      <c r="C715" s="28">
        <v>2165.2740982270229</v>
      </c>
    </row>
    <row r="716" spans="1:3">
      <c r="A716" t="s">
        <v>2004</v>
      </c>
      <c r="B716" t="s">
        <v>900</v>
      </c>
      <c r="C716" s="28">
        <v>1910.5359690238436</v>
      </c>
    </row>
    <row r="717" spans="1:3">
      <c r="A717" t="s">
        <v>2004</v>
      </c>
      <c r="B717" t="s">
        <v>1290</v>
      </c>
      <c r="C717" s="28">
        <v>1783.166904422254</v>
      </c>
    </row>
    <row r="718" spans="1:3">
      <c r="A718" t="s">
        <v>17</v>
      </c>
      <c r="B718" t="s">
        <v>1262</v>
      </c>
      <c r="C718" s="28">
        <v>63519.971949580387</v>
      </c>
    </row>
    <row r="719" spans="1:3">
      <c r="A719" t="s">
        <v>17</v>
      </c>
      <c r="B719" t="s">
        <v>191</v>
      </c>
      <c r="C719" s="28">
        <v>50815.977559664309</v>
      </c>
    </row>
    <row r="720" spans="1:3">
      <c r="A720" t="s">
        <v>17</v>
      </c>
      <c r="B720" t="s">
        <v>29</v>
      </c>
      <c r="C720" s="28">
        <v>44000</v>
      </c>
    </row>
    <row r="721" spans="1:3">
      <c r="A721" t="s">
        <v>17</v>
      </c>
      <c r="B721" t="s">
        <v>978</v>
      </c>
      <c r="C721" s="28">
        <v>38111.983169748237</v>
      </c>
    </row>
    <row r="722" spans="1:3">
      <c r="A722" t="s">
        <v>17</v>
      </c>
      <c r="B722" t="s">
        <v>844</v>
      </c>
      <c r="C722" s="28">
        <v>5022</v>
      </c>
    </row>
    <row r="723" spans="1:3">
      <c r="A723" t="s">
        <v>136</v>
      </c>
      <c r="B723" t="s">
        <v>1010</v>
      </c>
      <c r="C723" s="28">
        <v>62000</v>
      </c>
    </row>
    <row r="724" spans="1:3">
      <c r="A724" t="s">
        <v>136</v>
      </c>
      <c r="B724" t="s">
        <v>1329</v>
      </c>
      <c r="C724" s="28">
        <v>48000</v>
      </c>
    </row>
    <row r="725" spans="1:3">
      <c r="A725" t="s">
        <v>136</v>
      </c>
      <c r="B725" t="s">
        <v>135</v>
      </c>
      <c r="C725" s="28">
        <v>26000</v>
      </c>
    </row>
    <row r="726" spans="1:3">
      <c r="A726" t="s">
        <v>136</v>
      </c>
      <c r="B726" t="s">
        <v>460</v>
      </c>
      <c r="C726" s="28">
        <v>22867.189901848938</v>
      </c>
    </row>
    <row r="727" spans="1:3">
      <c r="A727" t="s">
        <v>1156</v>
      </c>
      <c r="B727" t="s">
        <v>1155</v>
      </c>
      <c r="C727" s="28">
        <v>20000</v>
      </c>
    </row>
    <row r="728" spans="1:3">
      <c r="A728" t="s">
        <v>1156</v>
      </c>
      <c r="B728" t="s">
        <v>1076</v>
      </c>
      <c r="C728" s="28">
        <v>18060</v>
      </c>
    </row>
    <row r="729" spans="1:3">
      <c r="A729" t="s">
        <v>1156</v>
      </c>
      <c r="B729" t="s">
        <v>454</v>
      </c>
      <c r="C729" s="28">
        <v>17067.637625607145</v>
      </c>
    </row>
    <row r="730" spans="1:3">
      <c r="A730" t="s">
        <v>1722</v>
      </c>
      <c r="B730" t="s">
        <v>1721</v>
      </c>
      <c r="C730" s="28">
        <v>15840</v>
      </c>
    </row>
    <row r="731" spans="1:3">
      <c r="A731" t="s">
        <v>1722</v>
      </c>
      <c r="B731" t="s">
        <v>67</v>
      </c>
      <c r="C731" s="28">
        <v>12500</v>
      </c>
    </row>
    <row r="732" spans="1:3">
      <c r="A732" t="s">
        <v>1722</v>
      </c>
      <c r="B732" t="s">
        <v>404</v>
      </c>
      <c r="C732" s="28">
        <v>10809.503829551191</v>
      </c>
    </row>
    <row r="733" spans="1:3">
      <c r="A733" t="s">
        <v>1722</v>
      </c>
      <c r="B733" t="s">
        <v>346</v>
      </c>
      <c r="C733" s="28">
        <v>9956.1219482708348</v>
      </c>
    </row>
    <row r="734" spans="1:3">
      <c r="A734" t="s">
        <v>1722</v>
      </c>
      <c r="B734" t="s">
        <v>1727</v>
      </c>
      <c r="C734" s="28">
        <v>5689.2125418690484</v>
      </c>
    </row>
    <row r="735" spans="1:3">
      <c r="A735" t="s">
        <v>1722</v>
      </c>
      <c r="B735" t="s">
        <v>523</v>
      </c>
      <c r="C735" s="28">
        <v>5120.2912876821438</v>
      </c>
    </row>
    <row r="736" spans="1:3">
      <c r="A736" t="s">
        <v>1722</v>
      </c>
      <c r="B736" t="s">
        <v>1783</v>
      </c>
      <c r="C736" s="28">
        <v>4019</v>
      </c>
    </row>
    <row r="737" spans="1:3">
      <c r="A737" t="s">
        <v>1722</v>
      </c>
      <c r="B737" t="s">
        <v>569</v>
      </c>
      <c r="C737" s="28">
        <v>3982.448779308334</v>
      </c>
    </row>
    <row r="738" spans="1:3">
      <c r="A738" t="s">
        <v>347</v>
      </c>
      <c r="B738" t="s">
        <v>890</v>
      </c>
      <c r="C738" s="28">
        <v>19068</v>
      </c>
    </row>
    <row r="739" spans="1:3">
      <c r="A739" t="s">
        <v>347</v>
      </c>
      <c r="B739" t="s">
        <v>108</v>
      </c>
      <c r="C739" s="28">
        <v>18018.883790212141</v>
      </c>
    </row>
    <row r="740" spans="1:3">
      <c r="A740" t="s">
        <v>75</v>
      </c>
      <c r="B740" t="s">
        <v>1850</v>
      </c>
      <c r="C740" s="28">
        <v>100000</v>
      </c>
    </row>
    <row r="741" spans="1:3">
      <c r="A741" t="s">
        <v>75</v>
      </c>
      <c r="B741" t="s">
        <v>478</v>
      </c>
      <c r="C741" s="28">
        <v>99147</v>
      </c>
    </row>
    <row r="742" spans="1:3">
      <c r="A742" t="s">
        <v>75</v>
      </c>
      <c r="B742" t="s">
        <v>52</v>
      </c>
      <c r="C742" s="28">
        <v>60000</v>
      </c>
    </row>
    <row r="743" spans="1:3">
      <c r="A743" t="s">
        <v>75</v>
      </c>
      <c r="B743" t="s">
        <v>1572</v>
      </c>
      <c r="C743" s="28">
        <v>57600</v>
      </c>
    </row>
    <row r="744" spans="1:3">
      <c r="A744" t="s">
        <v>75</v>
      </c>
      <c r="B744" t="s">
        <v>20</v>
      </c>
      <c r="C744" s="28">
        <v>37200</v>
      </c>
    </row>
    <row r="745" spans="1:3">
      <c r="A745" t="s">
        <v>75</v>
      </c>
      <c r="B745" t="s">
        <v>962</v>
      </c>
      <c r="C745" s="28">
        <v>19818.231248269083</v>
      </c>
    </row>
    <row r="746" spans="1:3">
      <c r="A746" t="s">
        <v>75</v>
      </c>
      <c r="B746" t="s">
        <v>314</v>
      </c>
      <c r="C746" s="28">
        <v>15244.793267899293</v>
      </c>
    </row>
    <row r="747" spans="1:3">
      <c r="A747" t="s">
        <v>30</v>
      </c>
      <c r="B747" t="s">
        <v>1691</v>
      </c>
      <c r="C747" s="28">
        <v>85333.333333333328</v>
      </c>
    </row>
    <row r="748" spans="1:3">
      <c r="A748" t="s">
        <v>30</v>
      </c>
      <c r="B748" t="s">
        <v>1889</v>
      </c>
      <c r="C748" s="28">
        <v>21342.710575059013</v>
      </c>
    </row>
    <row r="749" spans="1:3">
      <c r="A749" t="s">
        <v>1011</v>
      </c>
      <c r="B749" t="s">
        <v>1358</v>
      </c>
      <c r="C749" s="28">
        <v>49200</v>
      </c>
    </row>
    <row r="750" spans="1:3">
      <c r="A750" t="s">
        <v>1011</v>
      </c>
      <c r="B750" t="s">
        <v>365</v>
      </c>
      <c r="C750" s="28">
        <v>43200</v>
      </c>
    </row>
    <row r="751" spans="1:3">
      <c r="A751" t="s">
        <v>1011</v>
      </c>
      <c r="B751" t="s">
        <v>1069</v>
      </c>
      <c r="C751" s="28">
        <v>42000</v>
      </c>
    </row>
    <row r="752" spans="1:3">
      <c r="A752" t="s">
        <v>1011</v>
      </c>
      <c r="B752" t="s">
        <v>64</v>
      </c>
      <c r="C752" s="28">
        <v>41000</v>
      </c>
    </row>
    <row r="753" spans="1:3">
      <c r="A753" t="s">
        <v>1011</v>
      </c>
      <c r="B753" t="s">
        <v>692</v>
      </c>
      <c r="C753" s="28">
        <v>36000</v>
      </c>
    </row>
    <row r="754" spans="1:3">
      <c r="A754" t="s">
        <v>1011</v>
      </c>
      <c r="B754" t="s">
        <v>353</v>
      </c>
      <c r="C754" s="28">
        <v>36000</v>
      </c>
    </row>
    <row r="755" spans="1:3">
      <c r="A755" t="s">
        <v>1011</v>
      </c>
      <c r="B755" t="s">
        <v>503</v>
      </c>
      <c r="C755" s="28">
        <v>35000</v>
      </c>
    </row>
    <row r="756" spans="1:3">
      <c r="A756" t="s">
        <v>1011</v>
      </c>
      <c r="B756" t="s">
        <v>521</v>
      </c>
      <c r="C756" s="28">
        <v>30000</v>
      </c>
    </row>
    <row r="757" spans="1:3">
      <c r="A757" t="s">
        <v>1011</v>
      </c>
      <c r="B757" t="s">
        <v>380</v>
      </c>
      <c r="C757" s="28">
        <v>24000</v>
      </c>
    </row>
    <row r="758" spans="1:3">
      <c r="A758" t="s">
        <v>1011</v>
      </c>
      <c r="B758" t="s">
        <v>495</v>
      </c>
      <c r="C758" s="28">
        <v>19200</v>
      </c>
    </row>
    <row r="759" spans="1:3">
      <c r="A759" t="s">
        <v>1011</v>
      </c>
      <c r="B759" t="s">
        <v>960</v>
      </c>
      <c r="C759" s="28">
        <v>18499.860539512854</v>
      </c>
    </row>
    <row r="760" spans="1:3">
      <c r="A760" t="s">
        <v>1011</v>
      </c>
      <c r="B760" t="s">
        <v>52</v>
      </c>
      <c r="C760" s="28">
        <v>15000</v>
      </c>
    </row>
    <row r="761" spans="1:3">
      <c r="A761" t="s">
        <v>567</v>
      </c>
      <c r="B761" t="s">
        <v>1415</v>
      </c>
      <c r="C761" s="28">
        <v>120000</v>
      </c>
    </row>
    <row r="762" spans="1:3">
      <c r="A762" t="s">
        <v>567</v>
      </c>
      <c r="B762" t="s">
        <v>485</v>
      </c>
      <c r="C762" s="28">
        <v>95000</v>
      </c>
    </row>
    <row r="763" spans="1:3">
      <c r="A763" t="s">
        <v>567</v>
      </c>
      <c r="B763" t="s">
        <v>1376</v>
      </c>
      <c r="C763" s="28">
        <v>80000</v>
      </c>
    </row>
    <row r="764" spans="1:3">
      <c r="A764" t="s">
        <v>567</v>
      </c>
      <c r="B764" t="s">
        <v>586</v>
      </c>
      <c r="C764" s="28">
        <v>72571.80269935554</v>
      </c>
    </row>
    <row r="765" spans="1:3">
      <c r="A765" t="s">
        <v>567</v>
      </c>
      <c r="B765" t="s">
        <v>566</v>
      </c>
      <c r="C765" s="28">
        <v>5250</v>
      </c>
    </row>
    <row r="766" spans="1:3">
      <c r="A766" t="s">
        <v>1306</v>
      </c>
      <c r="B766" t="s">
        <v>1305</v>
      </c>
      <c r="C766" s="28">
        <v>15404.364569961488</v>
      </c>
    </row>
    <row r="767" spans="1:3">
      <c r="A767" t="s">
        <v>1306</v>
      </c>
      <c r="B767" t="s">
        <v>551</v>
      </c>
      <c r="C767" s="28">
        <v>7500</v>
      </c>
    </row>
    <row r="768" spans="1:3">
      <c r="A768" t="s">
        <v>73</v>
      </c>
      <c r="B768" t="s">
        <v>177</v>
      </c>
      <c r="C768" s="28">
        <v>8500</v>
      </c>
    </row>
    <row r="769" spans="1:3">
      <c r="A769" t="s">
        <v>65</v>
      </c>
      <c r="B769" t="s">
        <v>633</v>
      </c>
      <c r="C769" s="28">
        <v>72000</v>
      </c>
    </row>
    <row r="770" spans="1:3">
      <c r="A770" t="s">
        <v>65</v>
      </c>
      <c r="B770" t="s">
        <v>725</v>
      </c>
      <c r="C770" s="28">
        <v>67200</v>
      </c>
    </row>
    <row r="771" spans="1:3">
      <c r="A771" t="s">
        <v>65</v>
      </c>
      <c r="B771" t="s">
        <v>227</v>
      </c>
      <c r="C771" s="28">
        <v>60000</v>
      </c>
    </row>
    <row r="772" spans="1:3">
      <c r="A772" t="s">
        <v>65</v>
      </c>
      <c r="B772" t="s">
        <v>1016</v>
      </c>
      <c r="C772" s="28">
        <v>25560</v>
      </c>
    </row>
    <row r="773" spans="1:3">
      <c r="A773" t="s">
        <v>65</v>
      </c>
      <c r="B773" t="s">
        <v>1493</v>
      </c>
      <c r="C773" s="28">
        <v>24000</v>
      </c>
    </row>
    <row r="774" spans="1:3">
      <c r="A774" t="s">
        <v>65</v>
      </c>
      <c r="B774" t="s">
        <v>361</v>
      </c>
      <c r="C774" s="28">
        <v>24000</v>
      </c>
    </row>
    <row r="775" spans="1:3">
      <c r="A775" t="s">
        <v>65</v>
      </c>
      <c r="B775" t="s">
        <v>1358</v>
      </c>
      <c r="C775" s="28">
        <v>23000</v>
      </c>
    </row>
    <row r="776" spans="1:3">
      <c r="A776" t="s">
        <v>65</v>
      </c>
      <c r="B776" t="s">
        <v>132</v>
      </c>
      <c r="C776" s="28">
        <v>18000</v>
      </c>
    </row>
    <row r="777" spans="1:3">
      <c r="A777" t="s">
        <v>65</v>
      </c>
      <c r="B777" t="s">
        <v>880</v>
      </c>
      <c r="C777" s="28">
        <v>14960</v>
      </c>
    </row>
    <row r="778" spans="1:3">
      <c r="A778" t="s">
        <v>133</v>
      </c>
      <c r="B778" t="s">
        <v>586</v>
      </c>
      <c r="C778" s="28">
        <v>131675.52225194403</v>
      </c>
    </row>
    <row r="779" spans="1:3">
      <c r="A779" t="s">
        <v>133</v>
      </c>
      <c r="B779" t="s">
        <v>1024</v>
      </c>
      <c r="C779" s="28">
        <v>125000</v>
      </c>
    </row>
    <row r="780" spans="1:3">
      <c r="A780" t="s">
        <v>133</v>
      </c>
      <c r="B780" t="s">
        <v>42</v>
      </c>
      <c r="C780" s="28">
        <v>109729.60187662003</v>
      </c>
    </row>
    <row r="781" spans="1:3">
      <c r="A781" t="s">
        <v>133</v>
      </c>
      <c r="B781" t="s">
        <v>310</v>
      </c>
      <c r="C781" s="28">
        <v>36500</v>
      </c>
    </row>
    <row r="782" spans="1:3">
      <c r="A782" t="s">
        <v>644</v>
      </c>
      <c r="B782" t="s">
        <v>212</v>
      </c>
      <c r="C782" s="28">
        <v>127039.94389916077</v>
      </c>
    </row>
    <row r="783" spans="1:3">
      <c r="A783" t="s">
        <v>644</v>
      </c>
      <c r="B783" t="s">
        <v>643</v>
      </c>
      <c r="C783" s="28">
        <v>50000</v>
      </c>
    </row>
    <row r="784" spans="1:3">
      <c r="A784" t="s">
        <v>644</v>
      </c>
      <c r="B784" t="s">
        <v>335</v>
      </c>
      <c r="C784" s="28">
        <v>27600</v>
      </c>
    </row>
    <row r="785" spans="1:3">
      <c r="A785" t="s">
        <v>644</v>
      </c>
      <c r="B785" t="s">
        <v>170</v>
      </c>
      <c r="C785" s="28">
        <v>27000</v>
      </c>
    </row>
    <row r="786" spans="1:3">
      <c r="A786" t="s">
        <v>644</v>
      </c>
      <c r="B786" t="s">
        <v>1943</v>
      </c>
      <c r="C786" s="28">
        <v>20640</v>
      </c>
    </row>
    <row r="787" spans="1:3">
      <c r="A787" t="s">
        <v>171</v>
      </c>
      <c r="B787" t="s">
        <v>83</v>
      </c>
      <c r="C787" s="28">
        <v>108000</v>
      </c>
    </row>
    <row r="788" spans="1:3">
      <c r="A788" t="s">
        <v>171</v>
      </c>
      <c r="B788" t="s">
        <v>119</v>
      </c>
      <c r="C788" s="28">
        <v>100000</v>
      </c>
    </row>
    <row r="789" spans="1:3">
      <c r="A789" t="s">
        <v>171</v>
      </c>
      <c r="B789" t="s">
        <v>1433</v>
      </c>
      <c r="C789" s="28">
        <v>85000</v>
      </c>
    </row>
    <row r="790" spans="1:3">
      <c r="A790" t="s">
        <v>171</v>
      </c>
      <c r="B790" t="s">
        <v>83</v>
      </c>
      <c r="C790" s="28">
        <v>82000</v>
      </c>
    </row>
    <row r="791" spans="1:3">
      <c r="A791" t="s">
        <v>171</v>
      </c>
      <c r="B791" t="s">
        <v>2002</v>
      </c>
      <c r="C791" s="28">
        <v>52500</v>
      </c>
    </row>
    <row r="792" spans="1:3">
      <c r="A792" t="s">
        <v>171</v>
      </c>
      <c r="B792" t="s">
        <v>47</v>
      </c>
      <c r="C792" s="28">
        <v>45000</v>
      </c>
    </row>
    <row r="793" spans="1:3">
      <c r="A793" t="s">
        <v>1804</v>
      </c>
      <c r="B793" t="s">
        <v>1541</v>
      </c>
      <c r="C793" s="28">
        <v>100000</v>
      </c>
    </row>
    <row r="794" spans="1:3">
      <c r="A794" t="s">
        <v>1804</v>
      </c>
      <c r="B794" t="s">
        <v>853</v>
      </c>
      <c r="C794" s="28">
        <v>13000</v>
      </c>
    </row>
    <row r="795" spans="1:3">
      <c r="A795" t="s">
        <v>1066</v>
      </c>
      <c r="B795" t="s">
        <v>1100</v>
      </c>
      <c r="C795" s="28">
        <v>150000</v>
      </c>
    </row>
    <row r="796" spans="1:3">
      <c r="A796" t="s">
        <v>1066</v>
      </c>
      <c r="B796" t="s">
        <v>1882</v>
      </c>
      <c r="C796" s="28">
        <v>148102.22862117883</v>
      </c>
    </row>
    <row r="797" spans="1:3">
      <c r="A797" t="s">
        <v>1066</v>
      </c>
      <c r="B797" t="s">
        <v>237</v>
      </c>
      <c r="C797" s="28">
        <v>145000</v>
      </c>
    </row>
    <row r="798" spans="1:3">
      <c r="A798" t="s">
        <v>1066</v>
      </c>
      <c r="B798" t="s">
        <v>1065</v>
      </c>
      <c r="C798" s="28">
        <v>19055.991584874118</v>
      </c>
    </row>
    <row r="799" spans="1:3">
      <c r="A799" t="s">
        <v>548</v>
      </c>
      <c r="B799" t="s">
        <v>547</v>
      </c>
      <c r="C799" s="28">
        <v>78000</v>
      </c>
    </row>
    <row r="800" spans="1:3">
      <c r="A800" t="s">
        <v>548</v>
      </c>
      <c r="B800" t="s">
        <v>1269</v>
      </c>
      <c r="C800" s="28">
        <v>57167.974754622352</v>
      </c>
    </row>
    <row r="801" spans="1:3">
      <c r="A801" t="s">
        <v>548</v>
      </c>
      <c r="B801" t="s">
        <v>1189</v>
      </c>
      <c r="C801" s="28">
        <v>55262.375596134938</v>
      </c>
    </row>
    <row r="802" spans="1:3">
      <c r="A802" t="s">
        <v>548</v>
      </c>
      <c r="B802" t="s">
        <v>485</v>
      </c>
      <c r="C802" s="28">
        <v>52086.37699865592</v>
      </c>
    </row>
    <row r="803" spans="1:3">
      <c r="A803" t="s">
        <v>548</v>
      </c>
      <c r="B803" t="s">
        <v>1233</v>
      </c>
      <c r="C803" s="28">
        <v>47004.779242689488</v>
      </c>
    </row>
    <row r="804" spans="1:3">
      <c r="A804" t="s">
        <v>548</v>
      </c>
      <c r="B804" t="s">
        <v>1549</v>
      </c>
      <c r="C804" s="28">
        <v>39000</v>
      </c>
    </row>
    <row r="805" spans="1:3">
      <c r="A805" t="s">
        <v>548</v>
      </c>
      <c r="B805" t="s">
        <v>1964</v>
      </c>
      <c r="C805" s="28">
        <v>38666</v>
      </c>
    </row>
    <row r="806" spans="1:3">
      <c r="A806" t="s">
        <v>548</v>
      </c>
      <c r="B806" t="s">
        <v>1811</v>
      </c>
      <c r="C806" s="28">
        <v>38111.983169748237</v>
      </c>
    </row>
    <row r="807" spans="1:3">
      <c r="A807" t="s">
        <v>548</v>
      </c>
      <c r="B807" t="s">
        <v>1152</v>
      </c>
      <c r="C807" s="28">
        <v>37612.869087708088</v>
      </c>
    </row>
    <row r="808" spans="1:3">
      <c r="A808" t="s">
        <v>548</v>
      </c>
      <c r="B808" t="s">
        <v>20</v>
      </c>
      <c r="C808" s="28">
        <v>32187.34988380854</v>
      </c>
    </row>
    <row r="809" spans="1:3">
      <c r="A809" t="s">
        <v>548</v>
      </c>
      <c r="B809" t="s">
        <v>1196</v>
      </c>
      <c r="C809" s="28">
        <v>29261.227167098674</v>
      </c>
    </row>
    <row r="810" spans="1:3">
      <c r="A810" t="s">
        <v>548</v>
      </c>
      <c r="B810" t="s">
        <v>153</v>
      </c>
      <c r="C810" s="28">
        <v>16337.518501630093</v>
      </c>
    </row>
    <row r="811" spans="1:3">
      <c r="A811" t="s">
        <v>548</v>
      </c>
      <c r="B811" t="s">
        <v>344</v>
      </c>
      <c r="C811" s="28">
        <v>14630.613583549337</v>
      </c>
    </row>
    <row r="812" spans="1:3">
      <c r="A812" t="s">
        <v>548</v>
      </c>
      <c r="B812" t="s">
        <v>1248</v>
      </c>
      <c r="C812" s="28">
        <v>12192.177986291113</v>
      </c>
    </row>
    <row r="813" spans="1:3">
      <c r="A813" t="s">
        <v>548</v>
      </c>
      <c r="B813" t="s">
        <v>474</v>
      </c>
      <c r="C813" s="28">
        <v>12000</v>
      </c>
    </row>
    <row r="814" spans="1:3">
      <c r="A814" t="s">
        <v>548</v>
      </c>
      <c r="B814" t="s">
        <v>147</v>
      </c>
      <c r="C814" s="28">
        <v>9600</v>
      </c>
    </row>
    <row r="815" spans="1:3">
      <c r="A815" t="s">
        <v>548</v>
      </c>
      <c r="B815" t="s">
        <v>1630</v>
      </c>
      <c r="C815" s="28">
        <v>9509.8988293070688</v>
      </c>
    </row>
    <row r="816" spans="1:3">
      <c r="A816" t="s">
        <v>48</v>
      </c>
      <c r="B816" t="s">
        <v>310</v>
      </c>
      <c r="C816" s="28">
        <v>44654.095718350931</v>
      </c>
    </row>
    <row r="817" spans="1:3">
      <c r="A817" t="s">
        <v>48</v>
      </c>
      <c r="B817" t="s">
        <v>607</v>
      </c>
      <c r="C817" s="28">
        <v>19055.991584874118</v>
      </c>
    </row>
    <row r="818" spans="1:3">
      <c r="A818" t="s">
        <v>48</v>
      </c>
      <c r="B818" t="s">
        <v>918</v>
      </c>
      <c r="C818" s="28">
        <v>19055.991584874118</v>
      </c>
    </row>
    <row r="819" spans="1:3">
      <c r="A819" t="s">
        <v>48</v>
      </c>
      <c r="B819" t="s">
        <v>715</v>
      </c>
      <c r="C819" s="28">
        <v>13800</v>
      </c>
    </row>
    <row r="820" spans="1:3">
      <c r="A820" t="s">
        <v>48</v>
      </c>
      <c r="B820" t="s">
        <v>990</v>
      </c>
      <c r="C820" s="28">
        <v>12000</v>
      </c>
    </row>
    <row r="821" spans="1:3">
      <c r="A821" t="s">
        <v>608</v>
      </c>
      <c r="B821" t="s">
        <v>270</v>
      </c>
      <c r="C821" s="28">
        <v>35571.184291765021</v>
      </c>
    </row>
    <row r="822" spans="1:3">
      <c r="A822" t="s">
        <v>608</v>
      </c>
      <c r="B822" t="s">
        <v>1476</v>
      </c>
      <c r="C822" s="28">
        <v>3000</v>
      </c>
    </row>
    <row r="823" spans="1:3">
      <c r="A823" t="s">
        <v>608</v>
      </c>
      <c r="B823" t="s">
        <v>939</v>
      </c>
      <c r="C823" s="28">
        <v>1805.7739622442759</v>
      </c>
    </row>
    <row r="824" spans="1:3">
      <c r="A824" t="s">
        <v>716</v>
      </c>
      <c r="B824" t="s">
        <v>867</v>
      </c>
      <c r="C824" s="28">
        <v>11000</v>
      </c>
    </row>
    <row r="825" spans="1:3">
      <c r="A825" t="s">
        <v>447</v>
      </c>
      <c r="B825" t="s">
        <v>446</v>
      </c>
      <c r="C825" s="28">
        <v>68954.520184280962</v>
      </c>
    </row>
    <row r="826" spans="1:3">
      <c r="A826" t="s">
        <v>46</v>
      </c>
      <c r="B826" t="s">
        <v>181</v>
      </c>
      <c r="C826" s="28">
        <v>655690.16117999016</v>
      </c>
    </row>
    <row r="827" spans="1:3">
      <c r="A827" t="s">
        <v>46</v>
      </c>
      <c r="B827" t="s">
        <v>153</v>
      </c>
      <c r="C827" s="28">
        <v>492487.93435532739</v>
      </c>
    </row>
    <row r="828" spans="1:3">
      <c r="A828" t="s">
        <v>46</v>
      </c>
      <c r="B828" t="s">
        <v>20</v>
      </c>
      <c r="C828" s="28">
        <v>402713.54851319111</v>
      </c>
    </row>
    <row r="829" spans="1:3">
      <c r="A829" t="s">
        <v>46</v>
      </c>
      <c r="B829" t="s">
        <v>593</v>
      </c>
      <c r="C829" s="28">
        <v>299473.87169278396</v>
      </c>
    </row>
    <row r="830" spans="1:3">
      <c r="A830" t="s">
        <v>46</v>
      </c>
      <c r="B830" t="s">
        <v>586</v>
      </c>
      <c r="C830" s="28">
        <v>278668.31850149581</v>
      </c>
    </row>
    <row r="831" spans="1:3">
      <c r="A831" t="s">
        <v>46</v>
      </c>
      <c r="B831" t="s">
        <v>1643</v>
      </c>
      <c r="C831" s="28">
        <v>231119.74856804207</v>
      </c>
    </row>
    <row r="832" spans="1:3">
      <c r="A832" t="s">
        <v>46</v>
      </c>
      <c r="B832" t="s">
        <v>632</v>
      </c>
      <c r="C832" s="28">
        <v>220664.95808941979</v>
      </c>
    </row>
    <row r="833" spans="1:3">
      <c r="A833" t="s">
        <v>46</v>
      </c>
      <c r="B833" t="s">
        <v>325</v>
      </c>
      <c r="C833" s="28">
        <v>177603.76769654156</v>
      </c>
    </row>
    <row r="834" spans="1:3">
      <c r="A834" t="s">
        <v>46</v>
      </c>
      <c r="B834" t="s">
        <v>168</v>
      </c>
      <c r="C834" s="28">
        <v>173379.60992740127</v>
      </c>
    </row>
    <row r="835" spans="1:3">
      <c r="A835" t="s">
        <v>46</v>
      </c>
      <c r="B835" t="s">
        <v>185</v>
      </c>
      <c r="C835" s="28">
        <v>171803.43165533396</v>
      </c>
    </row>
    <row r="836" spans="1:3">
      <c r="A836" t="s">
        <v>46</v>
      </c>
      <c r="B836" t="s">
        <v>441</v>
      </c>
      <c r="C836" s="28">
        <v>170000</v>
      </c>
    </row>
    <row r="837" spans="1:3">
      <c r="A837" t="s">
        <v>46</v>
      </c>
      <c r="B837" t="s">
        <v>427</v>
      </c>
      <c r="C837" s="28">
        <v>169213.14028301858</v>
      </c>
    </row>
    <row r="838" spans="1:3">
      <c r="A838" t="s">
        <v>46</v>
      </c>
      <c r="B838" t="s">
        <v>42</v>
      </c>
      <c r="C838" s="28">
        <v>162346.36202293023</v>
      </c>
    </row>
    <row r="839" spans="1:3">
      <c r="A839" t="s">
        <v>46</v>
      </c>
      <c r="B839" t="s">
        <v>1354</v>
      </c>
      <c r="C839" s="28">
        <v>160770.18375086298</v>
      </c>
    </row>
    <row r="840" spans="1:3">
      <c r="A840" t="s">
        <v>46</v>
      </c>
      <c r="B840" t="s">
        <v>83</v>
      </c>
      <c r="C840" s="28">
        <v>151313.11411845929</v>
      </c>
    </row>
    <row r="841" spans="1:3">
      <c r="A841" t="s">
        <v>46</v>
      </c>
      <c r="B841" t="s">
        <v>858</v>
      </c>
      <c r="C841" s="28">
        <v>144220.3118941565</v>
      </c>
    </row>
    <row r="842" spans="1:3">
      <c r="A842" t="s">
        <v>46</v>
      </c>
      <c r="B842" t="s">
        <v>212</v>
      </c>
      <c r="C842" s="28">
        <v>141856.04448605559</v>
      </c>
    </row>
    <row r="843" spans="1:3">
      <c r="A843" t="s">
        <v>46</v>
      </c>
      <c r="B843" t="s">
        <v>45</v>
      </c>
      <c r="C843" s="28">
        <v>107000</v>
      </c>
    </row>
    <row r="844" spans="1:3">
      <c r="A844" t="s">
        <v>46</v>
      </c>
      <c r="B844" t="s">
        <v>747</v>
      </c>
      <c r="C844" s="28">
        <v>8000</v>
      </c>
    </row>
    <row r="845" spans="1:3">
      <c r="A845" t="s">
        <v>299</v>
      </c>
      <c r="B845" t="s">
        <v>43</v>
      </c>
      <c r="C845" s="28">
        <v>138000</v>
      </c>
    </row>
    <row r="846" spans="1:3">
      <c r="A846" t="s">
        <v>299</v>
      </c>
      <c r="B846" t="s">
        <v>361</v>
      </c>
      <c r="C846" s="28">
        <v>137127.50966985372</v>
      </c>
    </row>
    <row r="847" spans="1:3">
      <c r="A847" t="s">
        <v>299</v>
      </c>
      <c r="B847" t="s">
        <v>629</v>
      </c>
      <c r="C847" s="28">
        <v>136339.42053382006</v>
      </c>
    </row>
    <row r="848" spans="1:3">
      <c r="A848" t="s">
        <v>299</v>
      </c>
      <c r="B848" t="s">
        <v>200</v>
      </c>
      <c r="C848" s="28">
        <v>133975.15312571914</v>
      </c>
    </row>
    <row r="849" spans="1:3">
      <c r="A849" t="s">
        <v>299</v>
      </c>
      <c r="B849" t="s">
        <v>1046</v>
      </c>
      <c r="C849" s="28">
        <v>126094.26176538273</v>
      </c>
    </row>
    <row r="850" spans="1:3">
      <c r="A850" t="s">
        <v>299</v>
      </c>
      <c r="B850" t="s">
        <v>1220</v>
      </c>
      <c r="C850" s="28">
        <v>126094.26176538273</v>
      </c>
    </row>
    <row r="851" spans="1:3">
      <c r="A851" t="s">
        <v>299</v>
      </c>
      <c r="B851" t="s">
        <v>1748</v>
      </c>
      <c r="C851" s="28">
        <v>126094.26176538273</v>
      </c>
    </row>
    <row r="852" spans="1:3">
      <c r="A852" t="s">
        <v>299</v>
      </c>
      <c r="B852" t="s">
        <v>616</v>
      </c>
      <c r="C852" s="28">
        <v>122941.90522124816</v>
      </c>
    </row>
    <row r="853" spans="1:3">
      <c r="A853" t="s">
        <v>299</v>
      </c>
      <c r="B853" t="s">
        <v>539</v>
      </c>
      <c r="C853" s="28">
        <v>118213.37040504631</v>
      </c>
    </row>
    <row r="854" spans="1:3">
      <c r="A854" t="s">
        <v>299</v>
      </c>
      <c r="B854" t="s">
        <v>1621</v>
      </c>
      <c r="C854" s="28">
        <v>118213.3704050463</v>
      </c>
    </row>
    <row r="855" spans="1:3">
      <c r="A855" t="s">
        <v>299</v>
      </c>
      <c r="B855" t="s">
        <v>856</v>
      </c>
      <c r="C855" s="28">
        <v>116637.19213297902</v>
      </c>
    </row>
    <row r="856" spans="1:3">
      <c r="A856" t="s">
        <v>299</v>
      </c>
      <c r="B856" t="s">
        <v>507</v>
      </c>
      <c r="C856" s="28">
        <v>104027.76595644075</v>
      </c>
    </row>
    <row r="857" spans="1:3">
      <c r="A857" t="s">
        <v>299</v>
      </c>
      <c r="B857" t="s">
        <v>52</v>
      </c>
      <c r="C857" s="28">
        <v>102451.58768437347</v>
      </c>
    </row>
    <row r="858" spans="1:3">
      <c r="A858" t="s">
        <v>299</v>
      </c>
      <c r="B858" t="s">
        <v>1056</v>
      </c>
      <c r="C858" s="28">
        <v>101206.40684944032</v>
      </c>
    </row>
    <row r="859" spans="1:3">
      <c r="A859" t="s">
        <v>299</v>
      </c>
      <c r="B859" t="s">
        <v>1974</v>
      </c>
      <c r="C859" s="28">
        <v>100000</v>
      </c>
    </row>
    <row r="860" spans="1:3">
      <c r="A860" t="s">
        <v>299</v>
      </c>
      <c r="B860" t="s">
        <v>1222</v>
      </c>
      <c r="C860" s="28">
        <v>99299.231140238902</v>
      </c>
    </row>
    <row r="861" spans="1:3">
      <c r="A861" t="s">
        <v>299</v>
      </c>
      <c r="B861" t="s">
        <v>14</v>
      </c>
      <c r="C861" s="28">
        <v>96146.874596104331</v>
      </c>
    </row>
    <row r="862" spans="1:3">
      <c r="A862" t="s">
        <v>299</v>
      </c>
      <c r="B862" t="s">
        <v>331</v>
      </c>
      <c r="C862" s="28">
        <v>94570.696324037053</v>
      </c>
    </row>
    <row r="863" spans="1:3">
      <c r="A863" t="s">
        <v>299</v>
      </c>
      <c r="B863" t="s">
        <v>461</v>
      </c>
      <c r="C863" s="28">
        <v>94570.696324037053</v>
      </c>
    </row>
    <row r="864" spans="1:3">
      <c r="A864" t="s">
        <v>299</v>
      </c>
      <c r="B864" t="s">
        <v>589</v>
      </c>
      <c r="C864" s="28">
        <v>92994.518051969761</v>
      </c>
    </row>
    <row r="865" spans="1:3">
      <c r="A865" t="s">
        <v>299</v>
      </c>
      <c r="B865" t="s">
        <v>604</v>
      </c>
      <c r="C865" s="28">
        <v>91418.339779902482</v>
      </c>
    </row>
    <row r="866" spans="1:3">
      <c r="A866" t="s">
        <v>299</v>
      </c>
      <c r="B866" t="s">
        <v>586</v>
      </c>
      <c r="C866" s="28">
        <v>89066.305522511175</v>
      </c>
    </row>
    <row r="867" spans="1:3">
      <c r="A867" t="s">
        <v>299</v>
      </c>
      <c r="B867" t="s">
        <v>1900</v>
      </c>
      <c r="C867" s="28">
        <v>85113.626691633341</v>
      </c>
    </row>
    <row r="868" spans="1:3">
      <c r="A868" t="s">
        <v>299</v>
      </c>
      <c r="B868" t="s">
        <v>181</v>
      </c>
      <c r="C868" s="28">
        <v>85000</v>
      </c>
    </row>
    <row r="869" spans="1:3">
      <c r="A869" t="s">
        <v>299</v>
      </c>
      <c r="B869" t="s">
        <v>1304</v>
      </c>
      <c r="C869" s="28">
        <v>81600</v>
      </c>
    </row>
    <row r="870" spans="1:3">
      <c r="A870" t="s">
        <v>299</v>
      </c>
      <c r="B870" t="s">
        <v>146</v>
      </c>
      <c r="C870" s="28">
        <v>81000</v>
      </c>
    </row>
    <row r="871" spans="1:3">
      <c r="A871" t="s">
        <v>299</v>
      </c>
      <c r="B871" t="s">
        <v>1024</v>
      </c>
      <c r="C871" s="28">
        <v>78808.913603364199</v>
      </c>
    </row>
    <row r="872" spans="1:3">
      <c r="A872" t="s">
        <v>299</v>
      </c>
      <c r="B872" t="s">
        <v>1068</v>
      </c>
      <c r="C872" s="28">
        <v>78808.913603364199</v>
      </c>
    </row>
    <row r="873" spans="1:3">
      <c r="A873" t="s">
        <v>299</v>
      </c>
      <c r="B873" t="s">
        <v>491</v>
      </c>
      <c r="C873" s="28">
        <v>63586</v>
      </c>
    </row>
    <row r="874" spans="1:3">
      <c r="A874" t="s">
        <v>299</v>
      </c>
      <c r="B874" t="s">
        <v>20</v>
      </c>
      <c r="C874" s="28">
        <v>60000</v>
      </c>
    </row>
    <row r="875" spans="1:3">
      <c r="A875" t="s">
        <v>299</v>
      </c>
      <c r="B875" t="s">
        <v>815</v>
      </c>
      <c r="C875" s="28">
        <v>60000</v>
      </c>
    </row>
    <row r="876" spans="1:3">
      <c r="A876" t="s">
        <v>299</v>
      </c>
      <c r="B876" t="s">
        <v>89</v>
      </c>
      <c r="C876" s="28">
        <v>36000</v>
      </c>
    </row>
    <row r="877" spans="1:3">
      <c r="A877" t="s">
        <v>1809</v>
      </c>
      <c r="B877" t="s">
        <v>1808</v>
      </c>
      <c r="C877" s="28">
        <v>11000</v>
      </c>
    </row>
    <row r="878" spans="1:3">
      <c r="A878" t="s">
        <v>197</v>
      </c>
      <c r="B878" t="s">
        <v>42</v>
      </c>
      <c r="C878" s="28">
        <v>1528000</v>
      </c>
    </row>
    <row r="879" spans="1:3">
      <c r="A879" t="s">
        <v>197</v>
      </c>
      <c r="B879" t="s">
        <v>14</v>
      </c>
      <c r="C879" s="28">
        <v>1494678</v>
      </c>
    </row>
    <row r="880" spans="1:3">
      <c r="A880" t="s">
        <v>197</v>
      </c>
      <c r="B880" t="s">
        <v>20</v>
      </c>
      <c r="C880" s="28">
        <v>1437956</v>
      </c>
    </row>
    <row r="881" spans="1:3">
      <c r="A881" t="s">
        <v>197</v>
      </c>
      <c r="B881" t="s">
        <v>83</v>
      </c>
      <c r="C881" s="28">
        <v>1062000</v>
      </c>
    </row>
    <row r="882" spans="1:3">
      <c r="A882" t="s">
        <v>197</v>
      </c>
      <c r="B882" t="s">
        <v>153</v>
      </c>
      <c r="C882" s="28">
        <v>945159</v>
      </c>
    </row>
    <row r="883" spans="1:3">
      <c r="A883" t="s">
        <v>197</v>
      </c>
      <c r="B883" t="s">
        <v>139</v>
      </c>
      <c r="C883" s="28">
        <v>898000</v>
      </c>
    </row>
    <row r="884" spans="1:3">
      <c r="A884" t="s">
        <v>197</v>
      </c>
      <c r="B884" t="s">
        <v>52</v>
      </c>
      <c r="C884" s="28">
        <v>843000</v>
      </c>
    </row>
    <row r="885" spans="1:3">
      <c r="A885" t="s">
        <v>197</v>
      </c>
      <c r="B885" t="s">
        <v>29</v>
      </c>
      <c r="C885" s="28">
        <v>825000</v>
      </c>
    </row>
    <row r="886" spans="1:3">
      <c r="A886" t="s">
        <v>197</v>
      </c>
      <c r="B886" t="s">
        <v>72</v>
      </c>
      <c r="C886" s="28">
        <v>657000</v>
      </c>
    </row>
    <row r="887" spans="1:3">
      <c r="A887" t="s">
        <v>197</v>
      </c>
      <c r="B887" t="s">
        <v>168</v>
      </c>
      <c r="C887" s="28">
        <v>634600</v>
      </c>
    </row>
    <row r="888" spans="1:3">
      <c r="A888" t="s">
        <v>197</v>
      </c>
      <c r="B888" t="s">
        <v>270</v>
      </c>
      <c r="C888" s="28">
        <v>625000</v>
      </c>
    </row>
    <row r="889" spans="1:3">
      <c r="A889" t="s">
        <v>197</v>
      </c>
      <c r="B889" t="s">
        <v>284</v>
      </c>
      <c r="C889" s="28">
        <v>559000</v>
      </c>
    </row>
    <row r="890" spans="1:3">
      <c r="A890" t="s">
        <v>197</v>
      </c>
      <c r="B890" t="s">
        <v>586</v>
      </c>
      <c r="C890" s="28">
        <v>554000</v>
      </c>
    </row>
    <row r="891" spans="1:3">
      <c r="A891" t="s">
        <v>197</v>
      </c>
      <c r="B891" t="s">
        <v>424</v>
      </c>
      <c r="C891" s="28">
        <v>442000</v>
      </c>
    </row>
    <row r="892" spans="1:3">
      <c r="A892" t="s">
        <v>197</v>
      </c>
      <c r="B892" t="s">
        <v>310</v>
      </c>
      <c r="C892" s="28">
        <v>428250</v>
      </c>
    </row>
    <row r="893" spans="1:3">
      <c r="A893" t="s">
        <v>197</v>
      </c>
      <c r="B893" t="s">
        <v>393</v>
      </c>
      <c r="C893" s="28">
        <v>400000</v>
      </c>
    </row>
    <row r="894" spans="1:3">
      <c r="A894" t="s">
        <v>197</v>
      </c>
      <c r="B894" t="s">
        <v>89</v>
      </c>
      <c r="C894" s="28">
        <v>389000</v>
      </c>
    </row>
    <row r="895" spans="1:3">
      <c r="A895" t="s">
        <v>197</v>
      </c>
      <c r="B895" t="s">
        <v>266</v>
      </c>
      <c r="C895" s="28">
        <v>387500</v>
      </c>
    </row>
    <row r="896" spans="1:3">
      <c r="A896" t="s">
        <v>197</v>
      </c>
      <c r="B896" t="s">
        <v>191</v>
      </c>
      <c r="C896" s="28">
        <v>373000</v>
      </c>
    </row>
    <row r="897" spans="1:3">
      <c r="A897" t="s">
        <v>197</v>
      </c>
      <c r="B897" t="s">
        <v>108</v>
      </c>
      <c r="C897" s="28">
        <v>322440</v>
      </c>
    </row>
    <row r="898" spans="1:3">
      <c r="A898" t="s">
        <v>197</v>
      </c>
      <c r="B898" t="s">
        <v>452</v>
      </c>
      <c r="C898" s="28">
        <v>300000</v>
      </c>
    </row>
    <row r="899" spans="1:3">
      <c r="A899" t="s">
        <v>197</v>
      </c>
      <c r="B899" t="s">
        <v>282</v>
      </c>
      <c r="C899" s="28">
        <v>268160</v>
      </c>
    </row>
    <row r="900" spans="1:3">
      <c r="A900" t="s">
        <v>197</v>
      </c>
      <c r="B900" t="s">
        <v>252</v>
      </c>
      <c r="C900" s="28">
        <v>249180</v>
      </c>
    </row>
    <row r="901" spans="1:3">
      <c r="A901" t="s">
        <v>197</v>
      </c>
      <c r="B901" t="s">
        <v>1080</v>
      </c>
      <c r="C901" s="28">
        <v>225000</v>
      </c>
    </row>
    <row r="902" spans="1:3">
      <c r="A902" t="s">
        <v>197</v>
      </c>
      <c r="B902" t="s">
        <v>1793</v>
      </c>
      <c r="C902" s="28">
        <v>225000</v>
      </c>
    </row>
    <row r="903" spans="1:3">
      <c r="A903" t="s">
        <v>197</v>
      </c>
      <c r="B903" t="s">
        <v>1925</v>
      </c>
      <c r="C903" s="28">
        <v>214000</v>
      </c>
    </row>
    <row r="904" spans="1:3">
      <c r="A904" t="s">
        <v>197</v>
      </c>
      <c r="B904" t="s">
        <v>625</v>
      </c>
      <c r="C904" s="28">
        <v>200000</v>
      </c>
    </row>
    <row r="905" spans="1:3">
      <c r="A905" t="s">
        <v>197</v>
      </c>
      <c r="B905" t="s">
        <v>688</v>
      </c>
      <c r="C905" s="28">
        <v>196000</v>
      </c>
    </row>
    <row r="906" spans="1:3">
      <c r="A906" t="s">
        <v>197</v>
      </c>
      <c r="B906" t="s">
        <v>1438</v>
      </c>
      <c r="C906" s="28">
        <v>192000</v>
      </c>
    </row>
    <row r="907" spans="1:3">
      <c r="A907" t="s">
        <v>197</v>
      </c>
      <c r="B907" t="s">
        <v>1369</v>
      </c>
      <c r="C907" s="28">
        <v>189000</v>
      </c>
    </row>
    <row r="908" spans="1:3">
      <c r="A908" t="s">
        <v>197</v>
      </c>
      <c r="B908" t="s">
        <v>664</v>
      </c>
      <c r="C908" s="28">
        <v>188000</v>
      </c>
    </row>
    <row r="909" spans="1:3">
      <c r="A909" t="s">
        <v>197</v>
      </c>
      <c r="B909" t="s">
        <v>394</v>
      </c>
      <c r="C909" s="28">
        <v>186000</v>
      </c>
    </row>
    <row r="910" spans="1:3">
      <c r="A910" t="s">
        <v>197</v>
      </c>
      <c r="B910" t="s">
        <v>485</v>
      </c>
      <c r="C910" s="28">
        <v>183000</v>
      </c>
    </row>
    <row r="911" spans="1:3">
      <c r="A911" t="s">
        <v>197</v>
      </c>
      <c r="B911" t="s">
        <v>76</v>
      </c>
      <c r="C911" s="28">
        <v>179000</v>
      </c>
    </row>
    <row r="912" spans="1:3">
      <c r="A912" t="s">
        <v>197</v>
      </c>
      <c r="B912" t="s">
        <v>487</v>
      </c>
      <c r="C912" s="28">
        <v>177000</v>
      </c>
    </row>
    <row r="913" spans="1:3">
      <c r="A913" t="s">
        <v>197</v>
      </c>
      <c r="B913" t="s">
        <v>653</v>
      </c>
      <c r="C913" s="28">
        <v>175000</v>
      </c>
    </row>
    <row r="914" spans="1:3">
      <c r="A914" t="s">
        <v>197</v>
      </c>
      <c r="B914" t="s">
        <v>411</v>
      </c>
      <c r="C914" s="28">
        <v>173000</v>
      </c>
    </row>
    <row r="915" spans="1:3">
      <c r="A915" t="s">
        <v>197</v>
      </c>
      <c r="B915" t="s">
        <v>616</v>
      </c>
      <c r="C915" s="28">
        <v>172500</v>
      </c>
    </row>
    <row r="916" spans="1:3">
      <c r="A916" t="s">
        <v>197</v>
      </c>
      <c r="B916" t="s">
        <v>581</v>
      </c>
      <c r="C916" s="28">
        <v>169000</v>
      </c>
    </row>
    <row r="917" spans="1:3">
      <c r="A917" t="s">
        <v>197</v>
      </c>
      <c r="B917" t="s">
        <v>706</v>
      </c>
      <c r="C917" s="28">
        <v>160000</v>
      </c>
    </row>
    <row r="918" spans="1:3">
      <c r="A918" t="s">
        <v>197</v>
      </c>
      <c r="B918" t="s">
        <v>1792</v>
      </c>
      <c r="C918" s="28">
        <v>155000</v>
      </c>
    </row>
    <row r="919" spans="1:3">
      <c r="A919" t="s">
        <v>197</v>
      </c>
      <c r="B919" t="s">
        <v>117</v>
      </c>
      <c r="C919" s="28">
        <v>150087</v>
      </c>
    </row>
    <row r="920" spans="1:3">
      <c r="A920" t="s">
        <v>197</v>
      </c>
      <c r="B920" t="s">
        <v>412</v>
      </c>
      <c r="C920" s="28">
        <v>150000</v>
      </c>
    </row>
    <row r="921" spans="1:3">
      <c r="A921" t="s">
        <v>197</v>
      </c>
      <c r="B921" t="s">
        <v>77</v>
      </c>
      <c r="C921" s="28">
        <v>150000</v>
      </c>
    </row>
    <row r="922" spans="1:3">
      <c r="A922" t="s">
        <v>197</v>
      </c>
      <c r="B922" t="s">
        <v>481</v>
      </c>
      <c r="C922" s="28">
        <v>150000</v>
      </c>
    </row>
    <row r="923" spans="1:3">
      <c r="A923" t="s">
        <v>197</v>
      </c>
      <c r="B923" t="s">
        <v>1553</v>
      </c>
      <c r="C923" s="28">
        <v>150000</v>
      </c>
    </row>
    <row r="924" spans="1:3">
      <c r="A924" t="s">
        <v>197</v>
      </c>
      <c r="B924" t="s">
        <v>200</v>
      </c>
      <c r="C924" s="28">
        <v>149000</v>
      </c>
    </row>
    <row r="925" spans="1:3">
      <c r="A925" t="s">
        <v>197</v>
      </c>
      <c r="B925" t="s">
        <v>660</v>
      </c>
      <c r="C925" s="28">
        <v>139000</v>
      </c>
    </row>
    <row r="926" spans="1:3">
      <c r="A926" t="s">
        <v>197</v>
      </c>
      <c r="B926" t="s">
        <v>296</v>
      </c>
      <c r="C926" s="28">
        <v>137500</v>
      </c>
    </row>
    <row r="927" spans="1:3">
      <c r="A927" t="s">
        <v>197</v>
      </c>
      <c r="B927" t="s">
        <v>1557</v>
      </c>
      <c r="C927" s="28">
        <v>136000</v>
      </c>
    </row>
    <row r="928" spans="1:3">
      <c r="A928" t="s">
        <v>197</v>
      </c>
      <c r="B928" t="s">
        <v>999</v>
      </c>
      <c r="C928" s="28">
        <v>135000</v>
      </c>
    </row>
    <row r="929" spans="1:3">
      <c r="A929" t="s">
        <v>197</v>
      </c>
      <c r="B929" t="s">
        <v>418</v>
      </c>
      <c r="C929" s="28">
        <v>135000</v>
      </c>
    </row>
    <row r="930" spans="1:3">
      <c r="A930" t="s">
        <v>197</v>
      </c>
      <c r="B930" t="s">
        <v>1089</v>
      </c>
      <c r="C930" s="28">
        <v>135000</v>
      </c>
    </row>
    <row r="931" spans="1:3">
      <c r="A931" t="s">
        <v>197</v>
      </c>
      <c r="B931" t="s">
        <v>658</v>
      </c>
      <c r="C931" s="28">
        <v>134000</v>
      </c>
    </row>
    <row r="932" spans="1:3">
      <c r="A932" t="s">
        <v>197</v>
      </c>
      <c r="B932" t="s">
        <v>23</v>
      </c>
      <c r="C932" s="28">
        <v>130000</v>
      </c>
    </row>
    <row r="933" spans="1:3">
      <c r="A933" t="s">
        <v>197</v>
      </c>
      <c r="B933" t="s">
        <v>194</v>
      </c>
      <c r="C933" s="28">
        <v>130000</v>
      </c>
    </row>
    <row r="934" spans="1:3">
      <c r="A934" t="s">
        <v>197</v>
      </c>
      <c r="B934" t="s">
        <v>433</v>
      </c>
      <c r="C934" s="28">
        <v>130000</v>
      </c>
    </row>
    <row r="935" spans="1:3">
      <c r="A935" t="s">
        <v>197</v>
      </c>
      <c r="B935" t="s">
        <v>1670</v>
      </c>
      <c r="C935" s="28">
        <v>127500</v>
      </c>
    </row>
    <row r="936" spans="1:3">
      <c r="A936" t="s">
        <v>197</v>
      </c>
      <c r="B936" t="s">
        <v>149</v>
      </c>
      <c r="C936" s="28">
        <v>125000</v>
      </c>
    </row>
    <row r="937" spans="1:3">
      <c r="A937" t="s">
        <v>197</v>
      </c>
      <c r="B937" t="s">
        <v>388</v>
      </c>
      <c r="C937" s="28">
        <v>125000</v>
      </c>
    </row>
    <row r="938" spans="1:3">
      <c r="A938" t="s">
        <v>197</v>
      </c>
      <c r="B938" t="s">
        <v>560</v>
      </c>
      <c r="C938" s="28">
        <v>125000</v>
      </c>
    </row>
    <row r="939" spans="1:3">
      <c r="A939" t="s">
        <v>197</v>
      </c>
      <c r="B939" t="s">
        <v>1516</v>
      </c>
      <c r="C939" s="28">
        <v>125000</v>
      </c>
    </row>
    <row r="940" spans="1:3">
      <c r="A940" t="s">
        <v>197</v>
      </c>
      <c r="B940" t="s">
        <v>1121</v>
      </c>
      <c r="C940" s="28">
        <v>125000</v>
      </c>
    </row>
    <row r="941" spans="1:3">
      <c r="A941" t="s">
        <v>197</v>
      </c>
      <c r="B941" t="s">
        <v>1288</v>
      </c>
      <c r="C941" s="28">
        <v>124000</v>
      </c>
    </row>
    <row r="942" spans="1:3">
      <c r="A942" t="s">
        <v>197</v>
      </c>
      <c r="B942" t="s">
        <v>257</v>
      </c>
      <c r="C942" s="28">
        <v>123000</v>
      </c>
    </row>
    <row r="943" spans="1:3">
      <c r="A943" t="s">
        <v>197</v>
      </c>
      <c r="B943" t="s">
        <v>1931</v>
      </c>
      <c r="C943" s="28">
        <v>120000</v>
      </c>
    </row>
    <row r="944" spans="1:3">
      <c r="A944" t="s">
        <v>197</v>
      </c>
      <c r="B944" t="s">
        <v>140</v>
      </c>
      <c r="C944" s="28">
        <v>120000</v>
      </c>
    </row>
    <row r="945" spans="1:3">
      <c r="A945" t="s">
        <v>197</v>
      </c>
      <c r="B945" t="s">
        <v>1875</v>
      </c>
      <c r="C945" s="28">
        <v>120000</v>
      </c>
    </row>
    <row r="946" spans="1:3">
      <c r="A946" t="s">
        <v>197</v>
      </c>
      <c r="B946" t="s">
        <v>1741</v>
      </c>
      <c r="C946" s="28">
        <v>118000</v>
      </c>
    </row>
    <row r="947" spans="1:3">
      <c r="A947" t="s">
        <v>197</v>
      </c>
      <c r="B947" t="s">
        <v>19</v>
      </c>
      <c r="C947" s="28">
        <v>116000</v>
      </c>
    </row>
    <row r="948" spans="1:3">
      <c r="A948" t="s">
        <v>197</v>
      </c>
      <c r="B948" t="s">
        <v>684</v>
      </c>
      <c r="C948" s="28">
        <v>115000</v>
      </c>
    </row>
    <row r="949" spans="1:3">
      <c r="A949" t="s">
        <v>197</v>
      </c>
      <c r="B949" t="s">
        <v>1003</v>
      </c>
      <c r="C949" s="28">
        <v>115000</v>
      </c>
    </row>
    <row r="950" spans="1:3">
      <c r="A950" t="s">
        <v>197</v>
      </c>
      <c r="B950" t="s">
        <v>309</v>
      </c>
      <c r="C950" s="28">
        <v>114000</v>
      </c>
    </row>
    <row r="951" spans="1:3">
      <c r="A951" t="s">
        <v>197</v>
      </c>
      <c r="B951" t="s">
        <v>523</v>
      </c>
      <c r="C951" s="28">
        <v>112000</v>
      </c>
    </row>
    <row r="952" spans="1:3">
      <c r="A952" t="s">
        <v>197</v>
      </c>
      <c r="B952" t="s">
        <v>202</v>
      </c>
      <c r="C952" s="28">
        <v>111000</v>
      </c>
    </row>
    <row r="953" spans="1:3">
      <c r="A953" t="s">
        <v>197</v>
      </c>
      <c r="B953" t="s">
        <v>1587</v>
      </c>
      <c r="C953" s="28">
        <v>111000</v>
      </c>
    </row>
    <row r="954" spans="1:3">
      <c r="A954" t="s">
        <v>197</v>
      </c>
      <c r="B954" t="s">
        <v>1522</v>
      </c>
      <c r="C954" s="28">
        <v>110000</v>
      </c>
    </row>
    <row r="955" spans="1:3">
      <c r="A955" t="s">
        <v>197</v>
      </c>
      <c r="B955" t="s">
        <v>621</v>
      </c>
      <c r="C955" s="28">
        <v>110000</v>
      </c>
    </row>
    <row r="956" spans="1:3">
      <c r="A956" t="s">
        <v>197</v>
      </c>
      <c r="B956" t="s">
        <v>144</v>
      </c>
      <c r="C956" s="28">
        <v>110000</v>
      </c>
    </row>
    <row r="957" spans="1:3">
      <c r="A957" t="s">
        <v>197</v>
      </c>
      <c r="B957" t="s">
        <v>1998</v>
      </c>
      <c r="C957" s="28">
        <v>110000</v>
      </c>
    </row>
    <row r="958" spans="1:3">
      <c r="A958" t="s">
        <v>197</v>
      </c>
      <c r="B958" t="s">
        <v>1640</v>
      </c>
      <c r="C958" s="28">
        <v>109000</v>
      </c>
    </row>
    <row r="959" spans="1:3">
      <c r="A959" t="s">
        <v>197</v>
      </c>
      <c r="B959" t="s">
        <v>408</v>
      </c>
      <c r="C959" s="28">
        <v>108000</v>
      </c>
    </row>
    <row r="960" spans="1:3">
      <c r="A960" t="s">
        <v>197</v>
      </c>
      <c r="B960" t="s">
        <v>693</v>
      </c>
      <c r="C960" s="28">
        <v>108000</v>
      </c>
    </row>
    <row r="961" spans="1:3">
      <c r="A961" t="s">
        <v>197</v>
      </c>
      <c r="B961" t="s">
        <v>1417</v>
      </c>
      <c r="C961" s="28">
        <v>107000</v>
      </c>
    </row>
    <row r="962" spans="1:3">
      <c r="A962" t="s">
        <v>197</v>
      </c>
      <c r="B962" t="s">
        <v>1574</v>
      </c>
      <c r="C962" s="28">
        <v>107000</v>
      </c>
    </row>
    <row r="963" spans="1:3">
      <c r="A963" t="s">
        <v>197</v>
      </c>
      <c r="B963" t="s">
        <v>1677</v>
      </c>
      <c r="C963" s="28">
        <v>105000</v>
      </c>
    </row>
    <row r="964" spans="1:3">
      <c r="A964" t="s">
        <v>197</v>
      </c>
      <c r="B964" t="s">
        <v>1518</v>
      </c>
      <c r="C964" s="28">
        <v>105000</v>
      </c>
    </row>
    <row r="965" spans="1:3">
      <c r="A965" t="s">
        <v>197</v>
      </c>
      <c r="B965" t="s">
        <v>212</v>
      </c>
      <c r="C965" s="28">
        <v>104000</v>
      </c>
    </row>
    <row r="966" spans="1:3">
      <c r="A966" t="s">
        <v>197</v>
      </c>
      <c r="B966" t="s">
        <v>624</v>
      </c>
      <c r="C966" s="28">
        <v>104000</v>
      </c>
    </row>
    <row r="967" spans="1:3">
      <c r="A967" t="s">
        <v>197</v>
      </c>
      <c r="B967" t="s">
        <v>341</v>
      </c>
      <c r="C967" s="28">
        <v>103000</v>
      </c>
    </row>
    <row r="968" spans="1:3">
      <c r="A968" t="s">
        <v>197</v>
      </c>
      <c r="B968" t="s">
        <v>1637</v>
      </c>
      <c r="C968" s="28">
        <v>60000</v>
      </c>
    </row>
    <row r="969" spans="1:3">
      <c r="A969" t="s">
        <v>197</v>
      </c>
      <c r="B969" t="s">
        <v>605</v>
      </c>
      <c r="C969" s="28">
        <v>55500</v>
      </c>
    </row>
    <row r="970" spans="1:3">
      <c r="A970" t="s">
        <v>197</v>
      </c>
      <c r="B970" t="s">
        <v>178</v>
      </c>
      <c r="C970" s="28">
        <v>48000</v>
      </c>
    </row>
    <row r="971" spans="1:3">
      <c r="A971" t="s">
        <v>197</v>
      </c>
      <c r="B971" t="s">
        <v>485</v>
      </c>
      <c r="C971" s="28">
        <v>36000</v>
      </c>
    </row>
    <row r="972" spans="1:3">
      <c r="A972" t="s">
        <v>197</v>
      </c>
      <c r="B972" t="s">
        <v>125</v>
      </c>
      <c r="C972" s="28">
        <v>33420</v>
      </c>
    </row>
    <row r="973" spans="1:3">
      <c r="A973" t="s">
        <v>197</v>
      </c>
      <c r="B973" t="s">
        <v>1602</v>
      </c>
      <c r="C973" s="28">
        <v>30000</v>
      </c>
    </row>
    <row r="974" spans="1:3">
      <c r="A974" t="s">
        <v>197</v>
      </c>
      <c r="B974" t="s">
        <v>14</v>
      </c>
      <c r="C974" s="28">
        <v>28310.79811950968</v>
      </c>
    </row>
    <row r="975" spans="1:3">
      <c r="A975" t="s">
        <v>197</v>
      </c>
      <c r="B975" t="s">
        <v>1006</v>
      </c>
      <c r="C975" s="28">
        <v>26400</v>
      </c>
    </row>
    <row r="976" spans="1:3">
      <c r="A976" t="s">
        <v>197</v>
      </c>
      <c r="B976" t="s">
        <v>1007</v>
      </c>
      <c r="C976" s="28">
        <v>12000</v>
      </c>
    </row>
    <row r="977" spans="1:3">
      <c r="A977" t="s">
        <v>197</v>
      </c>
      <c r="B977" t="s">
        <v>819</v>
      </c>
      <c r="C977" s="28">
        <v>12000</v>
      </c>
    </row>
    <row r="978" spans="1:3">
      <c r="A978" t="s">
        <v>179</v>
      </c>
      <c r="B978" t="s">
        <v>310</v>
      </c>
      <c r="C978" s="28">
        <v>78000</v>
      </c>
    </row>
    <row r="979" spans="1:3">
      <c r="A979" t="s">
        <v>179</v>
      </c>
      <c r="B979" t="s">
        <v>1692</v>
      </c>
      <c r="C979" s="28">
        <v>76223.981237173866</v>
      </c>
    </row>
    <row r="980" spans="1:3">
      <c r="A980" t="s">
        <v>179</v>
      </c>
      <c r="B980" t="s">
        <v>1232</v>
      </c>
      <c r="C980" s="28">
        <v>75656.557059229643</v>
      </c>
    </row>
    <row r="981" spans="1:3">
      <c r="A981" t="s">
        <v>179</v>
      </c>
      <c r="B981" t="s">
        <v>1255</v>
      </c>
      <c r="C981" s="28">
        <v>71243.257897441246</v>
      </c>
    </row>
    <row r="982" spans="1:3">
      <c r="A982" t="s">
        <v>179</v>
      </c>
      <c r="B982" t="s">
        <v>1250</v>
      </c>
      <c r="C982" s="28">
        <v>70928.022243027779</v>
      </c>
    </row>
    <row r="983" spans="1:3">
      <c r="A983" t="s">
        <v>179</v>
      </c>
      <c r="B983" t="s">
        <v>308</v>
      </c>
      <c r="C983" s="28">
        <v>70928.022243027779</v>
      </c>
    </row>
    <row r="984" spans="1:3">
      <c r="A984" t="s">
        <v>179</v>
      </c>
      <c r="B984" t="s">
        <v>76</v>
      </c>
      <c r="C984" s="28">
        <v>70928.022243027779</v>
      </c>
    </row>
    <row r="985" spans="1:3">
      <c r="A985" t="s">
        <v>179</v>
      </c>
      <c r="B985" t="s">
        <v>448</v>
      </c>
      <c r="C985" s="28">
        <v>67775.665698893223</v>
      </c>
    </row>
    <row r="986" spans="1:3">
      <c r="A986" t="s">
        <v>179</v>
      </c>
      <c r="B986" t="s">
        <v>1317</v>
      </c>
      <c r="C986" s="28">
        <v>67775.665698893223</v>
      </c>
    </row>
    <row r="987" spans="1:3">
      <c r="A987" t="s">
        <v>179</v>
      </c>
      <c r="B987" t="s">
        <v>302</v>
      </c>
      <c r="C987" s="28">
        <v>67775.665698893223</v>
      </c>
    </row>
    <row r="988" spans="1:3">
      <c r="A988" t="s">
        <v>179</v>
      </c>
      <c r="B988" t="s">
        <v>1227</v>
      </c>
      <c r="C988" s="28">
        <v>63835.220018725006</v>
      </c>
    </row>
    <row r="989" spans="1:3">
      <c r="A989" t="s">
        <v>179</v>
      </c>
      <c r="B989" t="s">
        <v>283</v>
      </c>
      <c r="C989" s="28">
        <v>63047.130882691366</v>
      </c>
    </row>
    <row r="990" spans="1:3">
      <c r="A990" t="s">
        <v>179</v>
      </c>
      <c r="B990" t="s">
        <v>89</v>
      </c>
      <c r="C990" s="28">
        <v>63047.130882691366</v>
      </c>
    </row>
    <row r="991" spans="1:3">
      <c r="A991" t="s">
        <v>179</v>
      </c>
      <c r="B991" t="s">
        <v>1820</v>
      </c>
      <c r="C991" s="28">
        <v>63047.130882691366</v>
      </c>
    </row>
    <row r="992" spans="1:3">
      <c r="A992" t="s">
        <v>179</v>
      </c>
      <c r="B992" t="s">
        <v>557</v>
      </c>
      <c r="C992" s="28">
        <v>59894.774338556796</v>
      </c>
    </row>
    <row r="993" spans="1:3">
      <c r="A993" t="s">
        <v>179</v>
      </c>
      <c r="B993" t="s">
        <v>1293</v>
      </c>
      <c r="C993" s="28">
        <v>59106.685202523156</v>
      </c>
    </row>
    <row r="994" spans="1:3">
      <c r="A994" t="s">
        <v>179</v>
      </c>
      <c r="B994" t="s">
        <v>1628</v>
      </c>
      <c r="C994" s="28">
        <v>58318.59606648951</v>
      </c>
    </row>
    <row r="995" spans="1:3">
      <c r="A995" t="s">
        <v>179</v>
      </c>
      <c r="B995" t="s">
        <v>1766</v>
      </c>
      <c r="C995" s="28">
        <v>58318.59606648951</v>
      </c>
    </row>
    <row r="996" spans="1:3">
      <c r="A996" t="s">
        <v>179</v>
      </c>
      <c r="B996" t="s">
        <v>1852</v>
      </c>
      <c r="C996" s="28">
        <v>56742.417794422225</v>
      </c>
    </row>
    <row r="997" spans="1:3">
      <c r="A997" t="s">
        <v>179</v>
      </c>
      <c r="B997" t="s">
        <v>1938</v>
      </c>
      <c r="C997" s="28">
        <v>56742.417794422225</v>
      </c>
    </row>
    <row r="998" spans="1:3">
      <c r="A998" t="s">
        <v>179</v>
      </c>
      <c r="B998" t="s">
        <v>1287</v>
      </c>
      <c r="C998" s="28">
        <v>55954.328658388586</v>
      </c>
    </row>
    <row r="999" spans="1:3">
      <c r="A999" t="s">
        <v>179</v>
      </c>
      <c r="B999" t="s">
        <v>70</v>
      </c>
      <c r="C999" s="28">
        <v>55166.239522354947</v>
      </c>
    </row>
    <row r="1000" spans="1:3">
      <c r="A1000" t="s">
        <v>179</v>
      </c>
      <c r="B1000" t="s">
        <v>493</v>
      </c>
      <c r="C1000" s="28">
        <v>55166.239522354947</v>
      </c>
    </row>
    <row r="1001" spans="1:3">
      <c r="A1001" t="s">
        <v>179</v>
      </c>
      <c r="B1001" t="s">
        <v>1289</v>
      </c>
      <c r="C1001" s="28">
        <v>55166.239522354947</v>
      </c>
    </row>
    <row r="1002" spans="1:3">
      <c r="A1002" t="s">
        <v>179</v>
      </c>
      <c r="B1002" t="s">
        <v>1983</v>
      </c>
      <c r="C1002" s="28">
        <v>55166.239522354947</v>
      </c>
    </row>
    <row r="1003" spans="1:3">
      <c r="A1003" t="s">
        <v>179</v>
      </c>
      <c r="B1003" t="s">
        <v>1241</v>
      </c>
      <c r="C1003" s="28">
        <v>55166.239522354947</v>
      </c>
    </row>
    <row r="1004" spans="1:3">
      <c r="A1004" t="s">
        <v>179</v>
      </c>
      <c r="B1004" t="s">
        <v>1949</v>
      </c>
      <c r="C1004" s="28">
        <v>52801.972114254015</v>
      </c>
    </row>
    <row r="1005" spans="1:3">
      <c r="A1005" t="s">
        <v>179</v>
      </c>
      <c r="B1005" t="s">
        <v>599</v>
      </c>
      <c r="C1005" s="28">
        <v>52013.882978220376</v>
      </c>
    </row>
    <row r="1006" spans="1:3">
      <c r="A1006" t="s">
        <v>179</v>
      </c>
      <c r="B1006" t="s">
        <v>229</v>
      </c>
      <c r="C1006" s="28">
        <v>50831.74927416991</v>
      </c>
    </row>
    <row r="1007" spans="1:3">
      <c r="A1007" t="s">
        <v>1458</v>
      </c>
      <c r="B1007" t="s">
        <v>42</v>
      </c>
      <c r="C1007" s="28">
        <v>100000</v>
      </c>
    </row>
    <row r="1008" spans="1:3">
      <c r="A1008" t="s">
        <v>1458</v>
      </c>
      <c r="B1008" t="s">
        <v>227</v>
      </c>
      <c r="C1008" s="28">
        <v>100000</v>
      </c>
    </row>
    <row r="1009" spans="1:3">
      <c r="A1009" t="s">
        <v>1458</v>
      </c>
      <c r="B1009" t="s">
        <v>287</v>
      </c>
      <c r="C1009" s="28">
        <v>100000</v>
      </c>
    </row>
    <row r="1010" spans="1:3">
      <c r="A1010" t="s">
        <v>1458</v>
      </c>
      <c r="B1010" t="s">
        <v>276</v>
      </c>
      <c r="C1010" s="28">
        <v>100000</v>
      </c>
    </row>
    <row r="1011" spans="1:3">
      <c r="A1011" t="s">
        <v>1458</v>
      </c>
      <c r="B1011" t="s">
        <v>118</v>
      </c>
      <c r="C1011" s="28">
        <v>99500</v>
      </c>
    </row>
    <row r="1012" spans="1:3">
      <c r="A1012" t="s">
        <v>1458</v>
      </c>
      <c r="B1012" t="s">
        <v>269</v>
      </c>
      <c r="C1012" s="28">
        <v>99000</v>
      </c>
    </row>
    <row r="1013" spans="1:3">
      <c r="A1013" t="s">
        <v>1458</v>
      </c>
      <c r="B1013" t="s">
        <v>244</v>
      </c>
      <c r="C1013" s="28">
        <v>98584</v>
      </c>
    </row>
    <row r="1014" spans="1:3">
      <c r="A1014" t="s">
        <v>1458</v>
      </c>
      <c r="B1014" t="s">
        <v>1547</v>
      </c>
      <c r="C1014" s="28">
        <v>97000</v>
      </c>
    </row>
    <row r="1015" spans="1:3">
      <c r="A1015" t="s">
        <v>1458</v>
      </c>
      <c r="B1015" t="s">
        <v>1596</v>
      </c>
      <c r="C1015" s="28">
        <v>96230</v>
      </c>
    </row>
    <row r="1016" spans="1:3">
      <c r="A1016" t="s">
        <v>1458</v>
      </c>
      <c r="B1016" t="s">
        <v>265</v>
      </c>
      <c r="C1016" s="28">
        <v>96000</v>
      </c>
    </row>
    <row r="1017" spans="1:3">
      <c r="A1017" t="s">
        <v>1458</v>
      </c>
      <c r="B1017" t="s">
        <v>221</v>
      </c>
      <c r="C1017" s="28">
        <v>96000</v>
      </c>
    </row>
    <row r="1018" spans="1:3">
      <c r="A1018" t="s">
        <v>1458</v>
      </c>
      <c r="B1018" t="s">
        <v>631</v>
      </c>
      <c r="C1018" s="28">
        <v>95000</v>
      </c>
    </row>
    <row r="1019" spans="1:3">
      <c r="A1019" t="s">
        <v>1458</v>
      </c>
      <c r="B1019" t="s">
        <v>1559</v>
      </c>
      <c r="C1019" s="28">
        <v>95000</v>
      </c>
    </row>
    <row r="1020" spans="1:3">
      <c r="A1020" t="s">
        <v>1458</v>
      </c>
      <c r="B1020" t="s">
        <v>305</v>
      </c>
      <c r="C1020" s="28">
        <v>95000</v>
      </c>
    </row>
    <row r="1021" spans="1:3">
      <c r="A1021" t="s">
        <v>1458</v>
      </c>
      <c r="B1021" t="s">
        <v>263</v>
      </c>
      <c r="C1021" s="28">
        <v>94784</v>
      </c>
    </row>
    <row r="1022" spans="1:3">
      <c r="A1022" t="s">
        <v>1458</v>
      </c>
      <c r="B1022" t="s">
        <v>984</v>
      </c>
      <c r="C1022" s="28">
        <v>92500</v>
      </c>
    </row>
    <row r="1023" spans="1:3">
      <c r="A1023" t="s">
        <v>1458</v>
      </c>
      <c r="B1023" t="s">
        <v>1832</v>
      </c>
      <c r="C1023" s="28">
        <v>92000</v>
      </c>
    </row>
    <row r="1024" spans="1:3">
      <c r="A1024" t="s">
        <v>1458</v>
      </c>
      <c r="B1024" t="s">
        <v>1805</v>
      </c>
      <c r="C1024" s="28">
        <v>92000</v>
      </c>
    </row>
    <row r="1025" spans="1:3">
      <c r="A1025" t="s">
        <v>1458</v>
      </c>
      <c r="B1025" t="s">
        <v>248</v>
      </c>
      <c r="C1025" s="28">
        <v>92000</v>
      </c>
    </row>
    <row r="1026" spans="1:3">
      <c r="A1026" t="s">
        <v>1458</v>
      </c>
      <c r="B1026" t="s">
        <v>578</v>
      </c>
      <c r="C1026" s="28">
        <v>92000</v>
      </c>
    </row>
    <row r="1027" spans="1:3">
      <c r="A1027" t="s">
        <v>1458</v>
      </c>
      <c r="B1027" t="s">
        <v>405</v>
      </c>
      <c r="C1027" s="28">
        <v>92000</v>
      </c>
    </row>
    <row r="1028" spans="1:3">
      <c r="A1028" t="s">
        <v>1458</v>
      </c>
      <c r="B1028" t="s">
        <v>215</v>
      </c>
      <c r="C1028" s="28">
        <v>92000</v>
      </c>
    </row>
    <row r="1029" spans="1:3">
      <c r="A1029" t="s">
        <v>1458</v>
      </c>
      <c r="B1029" t="s">
        <v>283</v>
      </c>
      <c r="C1029" s="28">
        <v>91932</v>
      </c>
    </row>
    <row r="1030" spans="1:3">
      <c r="A1030" t="s">
        <v>1458</v>
      </c>
      <c r="B1030" t="s">
        <v>156</v>
      </c>
      <c r="C1030" s="28">
        <v>91000</v>
      </c>
    </row>
    <row r="1031" spans="1:3">
      <c r="A1031" t="s">
        <v>1458</v>
      </c>
      <c r="B1031" t="s">
        <v>316</v>
      </c>
      <c r="C1031" s="28">
        <v>90000</v>
      </c>
    </row>
    <row r="1032" spans="1:3">
      <c r="A1032" t="s">
        <v>1458</v>
      </c>
      <c r="B1032" t="s">
        <v>700</v>
      </c>
      <c r="C1032" s="28">
        <v>90000</v>
      </c>
    </row>
    <row r="1033" spans="1:3">
      <c r="A1033" t="s">
        <v>1458</v>
      </c>
      <c r="B1033" t="s">
        <v>1715</v>
      </c>
      <c r="C1033" s="28">
        <v>90000</v>
      </c>
    </row>
    <row r="1034" spans="1:3">
      <c r="A1034" t="s">
        <v>1458</v>
      </c>
      <c r="B1034" t="s">
        <v>1273</v>
      </c>
      <c r="C1034" s="28">
        <v>90000</v>
      </c>
    </row>
    <row r="1035" spans="1:3">
      <c r="A1035" t="s">
        <v>1458</v>
      </c>
      <c r="B1035" t="s">
        <v>161</v>
      </c>
      <c r="C1035" s="28">
        <v>90000</v>
      </c>
    </row>
    <row r="1036" spans="1:3">
      <c r="A1036" t="s">
        <v>1458</v>
      </c>
      <c r="B1036" t="s">
        <v>724</v>
      </c>
      <c r="C1036" s="28">
        <v>90000</v>
      </c>
    </row>
    <row r="1037" spans="1:3">
      <c r="A1037" t="s">
        <v>1458</v>
      </c>
      <c r="B1037" t="s">
        <v>674</v>
      </c>
      <c r="C1037" s="28">
        <v>90000</v>
      </c>
    </row>
    <row r="1038" spans="1:3">
      <c r="A1038" t="s">
        <v>1458</v>
      </c>
      <c r="B1038" t="s">
        <v>90</v>
      </c>
      <c r="C1038" s="28">
        <v>90000</v>
      </c>
    </row>
    <row r="1039" spans="1:3">
      <c r="A1039" t="s">
        <v>1458</v>
      </c>
      <c r="B1039" t="s">
        <v>225</v>
      </c>
      <c r="C1039" s="28">
        <v>90000</v>
      </c>
    </row>
    <row r="1040" spans="1:3">
      <c r="A1040" t="s">
        <v>1458</v>
      </c>
      <c r="B1040" t="s">
        <v>1827</v>
      </c>
      <c r="C1040" s="28">
        <v>90000</v>
      </c>
    </row>
    <row r="1041" spans="1:3">
      <c r="A1041" t="s">
        <v>1458</v>
      </c>
      <c r="B1041" t="s">
        <v>449</v>
      </c>
      <c r="C1041" s="28">
        <v>89000</v>
      </c>
    </row>
    <row r="1042" spans="1:3">
      <c r="A1042" t="s">
        <v>1458</v>
      </c>
      <c r="B1042" t="s">
        <v>1569</v>
      </c>
      <c r="C1042" s="28">
        <v>88000</v>
      </c>
    </row>
    <row r="1043" spans="1:3">
      <c r="A1043" t="s">
        <v>1458</v>
      </c>
      <c r="B1043" t="s">
        <v>1347</v>
      </c>
      <c r="C1043" s="28">
        <v>88000</v>
      </c>
    </row>
    <row r="1044" spans="1:3">
      <c r="A1044" t="s">
        <v>1458</v>
      </c>
      <c r="B1044" t="s">
        <v>216</v>
      </c>
      <c r="C1044" s="28">
        <v>88000</v>
      </c>
    </row>
    <row r="1045" spans="1:3">
      <c r="A1045" t="s">
        <v>1458</v>
      </c>
      <c r="B1045" t="s">
        <v>1867</v>
      </c>
      <c r="C1045" s="28">
        <v>88000</v>
      </c>
    </row>
    <row r="1046" spans="1:3">
      <c r="A1046" t="s">
        <v>1458</v>
      </c>
      <c r="B1046" t="s">
        <v>1005</v>
      </c>
      <c r="C1046" s="28">
        <v>87456</v>
      </c>
    </row>
    <row r="1047" spans="1:3">
      <c r="A1047" t="s">
        <v>1458</v>
      </c>
      <c r="B1047" t="s">
        <v>1911</v>
      </c>
      <c r="C1047" s="28">
        <v>87000</v>
      </c>
    </row>
    <row r="1048" spans="1:3">
      <c r="A1048" t="s">
        <v>1458</v>
      </c>
      <c r="B1048" t="s">
        <v>1947</v>
      </c>
      <c r="C1048" s="28">
        <v>85000</v>
      </c>
    </row>
    <row r="1049" spans="1:3">
      <c r="A1049" t="s">
        <v>1458</v>
      </c>
      <c r="B1049" t="s">
        <v>927</v>
      </c>
      <c r="C1049" s="28">
        <v>85000</v>
      </c>
    </row>
    <row r="1050" spans="1:3">
      <c r="A1050" t="s">
        <v>1458</v>
      </c>
      <c r="B1050" t="s">
        <v>1544</v>
      </c>
      <c r="C1050" s="28">
        <v>85000</v>
      </c>
    </row>
    <row r="1051" spans="1:3">
      <c r="A1051" t="s">
        <v>1458</v>
      </c>
      <c r="B1051" t="s">
        <v>1913</v>
      </c>
      <c r="C1051" s="28">
        <v>85000</v>
      </c>
    </row>
    <row r="1052" spans="1:3">
      <c r="A1052" t="s">
        <v>1458</v>
      </c>
      <c r="B1052" t="s">
        <v>380</v>
      </c>
      <c r="C1052" s="28">
        <v>85000</v>
      </c>
    </row>
    <row r="1053" spans="1:3">
      <c r="A1053" t="s">
        <v>1458</v>
      </c>
      <c r="B1053" t="s">
        <v>43</v>
      </c>
      <c r="C1053" s="28">
        <v>85000</v>
      </c>
    </row>
    <row r="1054" spans="1:3">
      <c r="A1054" t="s">
        <v>1458</v>
      </c>
      <c r="B1054" t="s">
        <v>707</v>
      </c>
      <c r="C1054" s="28">
        <v>85000</v>
      </c>
    </row>
    <row r="1055" spans="1:3">
      <c r="A1055" t="s">
        <v>1458</v>
      </c>
      <c r="B1055" t="s">
        <v>1399</v>
      </c>
      <c r="C1055" s="28">
        <v>85000</v>
      </c>
    </row>
    <row r="1056" spans="1:3">
      <c r="A1056" t="s">
        <v>1458</v>
      </c>
      <c r="B1056" t="s">
        <v>1639</v>
      </c>
      <c r="C1056" s="28">
        <v>85000</v>
      </c>
    </row>
    <row r="1057" spans="1:3">
      <c r="A1057" t="s">
        <v>1458</v>
      </c>
      <c r="B1057" t="s">
        <v>1733</v>
      </c>
      <c r="C1057" s="28">
        <v>85000</v>
      </c>
    </row>
    <row r="1058" spans="1:3">
      <c r="A1058" t="s">
        <v>1458</v>
      </c>
      <c r="B1058" t="s">
        <v>173</v>
      </c>
      <c r="C1058" s="28">
        <v>85000</v>
      </c>
    </row>
    <row r="1059" spans="1:3">
      <c r="A1059" t="s">
        <v>1458</v>
      </c>
      <c r="B1059" t="s">
        <v>687</v>
      </c>
      <c r="C1059" s="28">
        <v>83414</v>
      </c>
    </row>
    <row r="1060" spans="1:3">
      <c r="A1060" t="s">
        <v>1458</v>
      </c>
      <c r="B1060" t="s">
        <v>630</v>
      </c>
      <c r="C1060" s="28">
        <v>82300</v>
      </c>
    </row>
    <row r="1061" spans="1:3">
      <c r="A1061" t="s">
        <v>1458</v>
      </c>
      <c r="B1061" t="s">
        <v>1418</v>
      </c>
      <c r="C1061" s="28">
        <v>82000</v>
      </c>
    </row>
    <row r="1062" spans="1:3">
      <c r="A1062" t="s">
        <v>1458</v>
      </c>
      <c r="B1062" t="s">
        <v>1842</v>
      </c>
      <c r="C1062" s="28">
        <v>81000</v>
      </c>
    </row>
    <row r="1063" spans="1:3">
      <c r="A1063" t="s">
        <v>1458</v>
      </c>
      <c r="B1063" t="s">
        <v>1144</v>
      </c>
      <c r="C1063" s="28">
        <v>81000</v>
      </c>
    </row>
    <row r="1064" spans="1:3">
      <c r="A1064" t="s">
        <v>1458</v>
      </c>
      <c r="B1064" t="s">
        <v>1575</v>
      </c>
      <c r="C1064" s="28">
        <v>81000</v>
      </c>
    </row>
    <row r="1065" spans="1:3">
      <c r="A1065" t="s">
        <v>1458</v>
      </c>
      <c r="B1065" t="s">
        <v>1581</v>
      </c>
      <c r="C1065" s="28">
        <v>80442</v>
      </c>
    </row>
    <row r="1066" spans="1:3">
      <c r="A1066" t="s">
        <v>1458</v>
      </c>
      <c r="B1066" t="s">
        <v>239</v>
      </c>
      <c r="C1066" s="28">
        <v>80000</v>
      </c>
    </row>
    <row r="1067" spans="1:3">
      <c r="A1067" t="s">
        <v>1458</v>
      </c>
      <c r="B1067" t="s">
        <v>1817</v>
      </c>
      <c r="C1067" s="28">
        <v>80000</v>
      </c>
    </row>
    <row r="1068" spans="1:3">
      <c r="A1068" t="s">
        <v>1458</v>
      </c>
      <c r="B1068" t="s">
        <v>1252</v>
      </c>
      <c r="C1068" s="28">
        <v>80000</v>
      </c>
    </row>
    <row r="1069" spans="1:3">
      <c r="A1069" t="s">
        <v>1458</v>
      </c>
      <c r="B1069" t="s">
        <v>348</v>
      </c>
      <c r="C1069" s="28">
        <v>80000</v>
      </c>
    </row>
    <row r="1070" spans="1:3">
      <c r="A1070" t="s">
        <v>1458</v>
      </c>
      <c r="B1070" t="s">
        <v>1348</v>
      </c>
      <c r="C1070" s="28">
        <v>80000</v>
      </c>
    </row>
    <row r="1071" spans="1:3">
      <c r="A1071" t="s">
        <v>1458</v>
      </c>
      <c r="B1071" t="s">
        <v>217</v>
      </c>
      <c r="C1071" s="28">
        <v>80000</v>
      </c>
    </row>
    <row r="1072" spans="1:3">
      <c r="A1072" t="s">
        <v>1458</v>
      </c>
      <c r="B1072" t="s">
        <v>1535</v>
      </c>
      <c r="C1072" s="28">
        <v>80000</v>
      </c>
    </row>
    <row r="1073" spans="1:3">
      <c r="A1073" t="s">
        <v>1458</v>
      </c>
      <c r="B1073" t="s">
        <v>1921</v>
      </c>
      <c r="C1073" s="28">
        <v>80000</v>
      </c>
    </row>
    <row r="1074" spans="1:3">
      <c r="A1074" t="s">
        <v>1458</v>
      </c>
      <c r="B1074" t="s">
        <v>135</v>
      </c>
      <c r="C1074" s="28">
        <v>80000</v>
      </c>
    </row>
    <row r="1075" spans="1:3">
      <c r="A1075" t="s">
        <v>1458</v>
      </c>
      <c r="B1075" t="s">
        <v>555</v>
      </c>
      <c r="C1075" s="28">
        <v>80000</v>
      </c>
    </row>
    <row r="1076" spans="1:3">
      <c r="A1076" t="s">
        <v>1458</v>
      </c>
      <c r="B1076" t="s">
        <v>735</v>
      </c>
      <c r="C1076" s="28">
        <v>80000</v>
      </c>
    </row>
    <row r="1077" spans="1:3">
      <c r="A1077" t="s">
        <v>1458</v>
      </c>
      <c r="B1077" t="s">
        <v>1941</v>
      </c>
      <c r="C1077" s="28">
        <v>80000</v>
      </c>
    </row>
    <row r="1078" spans="1:3">
      <c r="A1078" t="s">
        <v>1458</v>
      </c>
      <c r="B1078" t="s">
        <v>260</v>
      </c>
      <c r="C1078" s="28">
        <v>80000</v>
      </c>
    </row>
    <row r="1079" spans="1:3">
      <c r="A1079" t="s">
        <v>1458</v>
      </c>
      <c r="B1079" t="s">
        <v>1871</v>
      </c>
      <c r="C1079" s="28">
        <v>80000</v>
      </c>
    </row>
    <row r="1080" spans="1:3">
      <c r="A1080" t="s">
        <v>1458</v>
      </c>
      <c r="B1080" t="s">
        <v>719</v>
      </c>
      <c r="C1080" s="28">
        <v>80000</v>
      </c>
    </row>
    <row r="1081" spans="1:3">
      <c r="A1081" t="s">
        <v>1458</v>
      </c>
      <c r="B1081" t="s">
        <v>1588</v>
      </c>
      <c r="C1081" s="28">
        <v>80000</v>
      </c>
    </row>
    <row r="1082" spans="1:3">
      <c r="A1082" t="s">
        <v>1458</v>
      </c>
      <c r="B1082" t="s">
        <v>1561</v>
      </c>
      <c r="C1082" s="28">
        <v>80000</v>
      </c>
    </row>
    <row r="1083" spans="1:3">
      <c r="A1083" t="s">
        <v>1458</v>
      </c>
      <c r="B1083" t="s">
        <v>344</v>
      </c>
      <c r="C1083" s="28">
        <v>80000</v>
      </c>
    </row>
    <row r="1084" spans="1:3">
      <c r="A1084" t="s">
        <v>1458</v>
      </c>
      <c r="B1084" t="s">
        <v>537</v>
      </c>
      <c r="C1084" s="28">
        <v>80000</v>
      </c>
    </row>
    <row r="1085" spans="1:3">
      <c r="A1085" t="s">
        <v>1458</v>
      </c>
      <c r="B1085" t="s">
        <v>315</v>
      </c>
      <c r="C1085" s="28">
        <v>79000</v>
      </c>
    </row>
    <row r="1086" spans="1:3">
      <c r="A1086" t="s">
        <v>1458</v>
      </c>
      <c r="B1086" t="s">
        <v>1926</v>
      </c>
      <c r="C1086" s="28">
        <v>78000</v>
      </c>
    </row>
    <row r="1087" spans="1:3">
      <c r="A1087" t="s">
        <v>1458</v>
      </c>
      <c r="B1087" t="s">
        <v>1584</v>
      </c>
      <c r="C1087" s="28">
        <v>77000</v>
      </c>
    </row>
    <row r="1088" spans="1:3">
      <c r="A1088" t="s">
        <v>1458</v>
      </c>
      <c r="B1088" t="s">
        <v>1642</v>
      </c>
      <c r="C1088" s="28">
        <v>77000</v>
      </c>
    </row>
    <row r="1089" spans="1:3">
      <c r="A1089" t="s">
        <v>1458</v>
      </c>
      <c r="B1089" t="s">
        <v>339</v>
      </c>
      <c r="C1089" s="28">
        <v>77000</v>
      </c>
    </row>
    <row r="1090" spans="1:3">
      <c r="A1090" t="s">
        <v>1458</v>
      </c>
      <c r="B1090" t="s">
        <v>340</v>
      </c>
      <c r="C1090" s="28">
        <v>76000</v>
      </c>
    </row>
    <row r="1091" spans="1:3">
      <c r="A1091" t="s">
        <v>1458</v>
      </c>
      <c r="B1091" t="s">
        <v>459</v>
      </c>
      <c r="C1091" s="28">
        <v>75010</v>
      </c>
    </row>
    <row r="1092" spans="1:3">
      <c r="A1092" t="s">
        <v>1458</v>
      </c>
      <c r="B1092" t="s">
        <v>122</v>
      </c>
      <c r="C1092" s="28">
        <v>75000</v>
      </c>
    </row>
    <row r="1093" spans="1:3">
      <c r="A1093" t="s">
        <v>1458</v>
      </c>
      <c r="B1093" t="s">
        <v>1831</v>
      </c>
      <c r="C1093" s="28">
        <v>75000</v>
      </c>
    </row>
    <row r="1094" spans="1:3">
      <c r="A1094" t="s">
        <v>1458</v>
      </c>
      <c r="B1094" t="s">
        <v>373</v>
      </c>
      <c r="C1094" s="28">
        <v>75000</v>
      </c>
    </row>
    <row r="1095" spans="1:3">
      <c r="A1095" t="s">
        <v>1458</v>
      </c>
      <c r="B1095" t="s">
        <v>529</v>
      </c>
      <c r="C1095" s="28">
        <v>75000</v>
      </c>
    </row>
    <row r="1096" spans="1:3">
      <c r="A1096" t="s">
        <v>1458</v>
      </c>
      <c r="B1096" t="s">
        <v>1582</v>
      </c>
      <c r="C1096" s="28">
        <v>75000</v>
      </c>
    </row>
    <row r="1097" spans="1:3">
      <c r="A1097" t="s">
        <v>1458</v>
      </c>
      <c r="B1097" t="s">
        <v>249</v>
      </c>
      <c r="C1097" s="28">
        <v>75000</v>
      </c>
    </row>
    <row r="1098" spans="1:3">
      <c r="A1098" t="s">
        <v>1458</v>
      </c>
      <c r="B1098" t="s">
        <v>53</v>
      </c>
      <c r="C1098" s="28">
        <v>75000</v>
      </c>
    </row>
    <row r="1099" spans="1:3">
      <c r="A1099" t="s">
        <v>1458</v>
      </c>
      <c r="B1099" t="s">
        <v>231</v>
      </c>
      <c r="C1099" s="28">
        <v>75000</v>
      </c>
    </row>
    <row r="1100" spans="1:3">
      <c r="A1100" t="s">
        <v>1458</v>
      </c>
      <c r="B1100" t="s">
        <v>44</v>
      </c>
      <c r="C1100" s="28">
        <v>75000</v>
      </c>
    </row>
    <row r="1101" spans="1:3">
      <c r="A1101" t="s">
        <v>1458</v>
      </c>
      <c r="B1101" t="s">
        <v>686</v>
      </c>
      <c r="C1101" s="28">
        <v>75000</v>
      </c>
    </row>
    <row r="1102" spans="1:3">
      <c r="A1102" t="s">
        <v>1458</v>
      </c>
      <c r="B1102" t="s">
        <v>1901</v>
      </c>
      <c r="C1102" s="28">
        <v>74461</v>
      </c>
    </row>
    <row r="1103" spans="1:3">
      <c r="A1103" t="s">
        <v>1458</v>
      </c>
      <c r="B1103" t="s">
        <v>1665</v>
      </c>
      <c r="C1103" s="28">
        <v>74300</v>
      </c>
    </row>
    <row r="1104" spans="1:3">
      <c r="A1104" t="s">
        <v>1458</v>
      </c>
      <c r="B1104" t="s">
        <v>1555</v>
      </c>
      <c r="C1104" s="28">
        <v>73500</v>
      </c>
    </row>
    <row r="1105" spans="1:3">
      <c r="A1105" t="s">
        <v>1458</v>
      </c>
      <c r="B1105" t="s">
        <v>1841</v>
      </c>
      <c r="C1105" s="28">
        <v>73000</v>
      </c>
    </row>
    <row r="1106" spans="1:3">
      <c r="A1106" t="s">
        <v>1458</v>
      </c>
      <c r="B1106" t="s">
        <v>333</v>
      </c>
      <c r="C1106" s="28">
        <v>73000</v>
      </c>
    </row>
    <row r="1107" spans="1:3">
      <c r="A1107" t="s">
        <v>1458</v>
      </c>
      <c r="B1107" t="s">
        <v>623</v>
      </c>
      <c r="C1107" s="28">
        <v>72600</v>
      </c>
    </row>
    <row r="1108" spans="1:3">
      <c r="A1108" t="s">
        <v>1458</v>
      </c>
      <c r="B1108" t="s">
        <v>438</v>
      </c>
      <c r="C1108" s="28">
        <v>72500</v>
      </c>
    </row>
    <row r="1109" spans="1:3">
      <c r="A1109" t="s">
        <v>1458</v>
      </c>
      <c r="B1109" t="s">
        <v>1960</v>
      </c>
      <c r="C1109" s="28">
        <v>72000</v>
      </c>
    </row>
    <row r="1110" spans="1:3">
      <c r="A1110" t="s">
        <v>1458</v>
      </c>
      <c r="B1110" t="s">
        <v>509</v>
      </c>
      <c r="C1110" s="28">
        <v>72000</v>
      </c>
    </row>
    <row r="1111" spans="1:3">
      <c r="A1111" t="s">
        <v>1458</v>
      </c>
      <c r="B1111" t="s">
        <v>530</v>
      </c>
      <c r="C1111" s="28">
        <v>72000</v>
      </c>
    </row>
    <row r="1112" spans="1:3">
      <c r="A1112" t="s">
        <v>1458</v>
      </c>
      <c r="B1112" t="s">
        <v>1586</v>
      </c>
      <c r="C1112" s="28">
        <v>72000</v>
      </c>
    </row>
    <row r="1113" spans="1:3">
      <c r="A1113" t="s">
        <v>1458</v>
      </c>
      <c r="B1113" t="s">
        <v>1710</v>
      </c>
      <c r="C1113" s="28">
        <v>71500</v>
      </c>
    </row>
    <row r="1114" spans="1:3">
      <c r="A1114" t="s">
        <v>1458</v>
      </c>
      <c r="B1114" t="s">
        <v>1692</v>
      </c>
      <c r="C1114" s="28">
        <v>71500</v>
      </c>
    </row>
    <row r="1115" spans="1:3">
      <c r="A1115" t="s">
        <v>1458</v>
      </c>
      <c r="B1115" t="s">
        <v>1703</v>
      </c>
      <c r="C1115" s="28">
        <v>70970</v>
      </c>
    </row>
    <row r="1116" spans="1:3">
      <c r="A1116" t="s">
        <v>1458</v>
      </c>
      <c r="B1116" t="s">
        <v>2007</v>
      </c>
      <c r="C1116" s="28">
        <v>70000</v>
      </c>
    </row>
    <row r="1117" spans="1:3">
      <c r="A1117" t="s">
        <v>1458</v>
      </c>
      <c r="B1117" t="s">
        <v>1081</v>
      </c>
      <c r="C1117" s="28">
        <v>70000</v>
      </c>
    </row>
    <row r="1118" spans="1:3">
      <c r="A1118" t="s">
        <v>1458</v>
      </c>
      <c r="B1118" t="s">
        <v>1408</v>
      </c>
      <c r="C1118" s="28">
        <v>70000</v>
      </c>
    </row>
    <row r="1119" spans="1:3">
      <c r="A1119" t="s">
        <v>1458</v>
      </c>
      <c r="B1119" t="s">
        <v>351</v>
      </c>
      <c r="C1119" s="28">
        <v>70000</v>
      </c>
    </row>
    <row r="1120" spans="1:3">
      <c r="A1120" t="s">
        <v>1458</v>
      </c>
      <c r="B1120" t="s">
        <v>480</v>
      </c>
      <c r="C1120" s="28">
        <v>70000</v>
      </c>
    </row>
    <row r="1121" spans="1:3">
      <c r="A1121" t="s">
        <v>1458</v>
      </c>
      <c r="B1121" t="s">
        <v>317</v>
      </c>
      <c r="C1121" s="28">
        <v>70000</v>
      </c>
    </row>
    <row r="1122" spans="1:3">
      <c r="A1122" t="s">
        <v>1458</v>
      </c>
      <c r="B1122" t="s">
        <v>705</v>
      </c>
      <c r="C1122" s="28">
        <v>70000</v>
      </c>
    </row>
    <row r="1123" spans="1:3">
      <c r="A1123" t="s">
        <v>1458</v>
      </c>
      <c r="B1123" t="s">
        <v>254</v>
      </c>
      <c r="C1123" s="28">
        <v>70000</v>
      </c>
    </row>
    <row r="1124" spans="1:3">
      <c r="A1124" t="s">
        <v>1458</v>
      </c>
      <c r="B1124" t="s">
        <v>188</v>
      </c>
      <c r="C1124" s="28">
        <v>70000</v>
      </c>
    </row>
    <row r="1125" spans="1:3">
      <c r="A1125" t="s">
        <v>1458</v>
      </c>
      <c r="B1125" t="s">
        <v>1545</v>
      </c>
      <c r="C1125" s="28">
        <v>69960</v>
      </c>
    </row>
    <row r="1126" spans="1:3">
      <c r="A1126" t="s">
        <v>1458</v>
      </c>
      <c r="B1126" t="s">
        <v>1870</v>
      </c>
      <c r="C1126" s="28">
        <v>69000</v>
      </c>
    </row>
    <row r="1127" spans="1:3">
      <c r="A1127" t="s">
        <v>1458</v>
      </c>
      <c r="B1127" t="s">
        <v>218</v>
      </c>
      <c r="C1127" s="28">
        <v>69000</v>
      </c>
    </row>
    <row r="1128" spans="1:3">
      <c r="A1128" t="s">
        <v>1458</v>
      </c>
      <c r="B1128" t="s">
        <v>78</v>
      </c>
      <c r="C1128" s="28">
        <v>69000</v>
      </c>
    </row>
    <row r="1129" spans="1:3">
      <c r="A1129" t="s">
        <v>1458</v>
      </c>
      <c r="B1129" t="s">
        <v>1297</v>
      </c>
      <c r="C1129" s="28">
        <v>69000</v>
      </c>
    </row>
    <row r="1130" spans="1:3">
      <c r="A1130" t="s">
        <v>1458</v>
      </c>
      <c r="B1130" t="s">
        <v>1422</v>
      </c>
      <c r="C1130" s="28">
        <v>69000</v>
      </c>
    </row>
    <row r="1131" spans="1:3">
      <c r="A1131" t="s">
        <v>1458</v>
      </c>
      <c r="B1131" t="s">
        <v>107</v>
      </c>
      <c r="C1131" s="28">
        <v>68000</v>
      </c>
    </row>
    <row r="1132" spans="1:3">
      <c r="A1132" t="s">
        <v>1458</v>
      </c>
      <c r="B1132" t="s">
        <v>361</v>
      </c>
      <c r="C1132" s="28">
        <v>68000</v>
      </c>
    </row>
    <row r="1133" spans="1:3">
      <c r="A1133" t="s">
        <v>1458</v>
      </c>
      <c r="B1133" t="s">
        <v>1866</v>
      </c>
      <c r="C1133" s="28">
        <v>68000</v>
      </c>
    </row>
    <row r="1134" spans="1:3">
      <c r="A1134" t="s">
        <v>1458</v>
      </c>
      <c r="B1134" t="s">
        <v>1599</v>
      </c>
      <c r="C1134" s="28">
        <v>67000</v>
      </c>
    </row>
    <row r="1135" spans="1:3">
      <c r="A1135" t="s">
        <v>1458</v>
      </c>
      <c r="B1135" t="s">
        <v>245</v>
      </c>
      <c r="C1135" s="28">
        <v>67000</v>
      </c>
    </row>
    <row r="1136" spans="1:3">
      <c r="A1136" t="s">
        <v>1458</v>
      </c>
      <c r="B1136" t="s">
        <v>379</v>
      </c>
      <c r="C1136" s="28">
        <v>67000</v>
      </c>
    </row>
    <row r="1137" spans="1:3">
      <c r="A1137" t="s">
        <v>1458</v>
      </c>
      <c r="B1137" t="s">
        <v>180</v>
      </c>
      <c r="C1137" s="28">
        <v>67000</v>
      </c>
    </row>
    <row r="1138" spans="1:3">
      <c r="A1138" t="s">
        <v>1458</v>
      </c>
      <c r="B1138" t="s">
        <v>1962</v>
      </c>
      <c r="C1138" s="28">
        <v>67000</v>
      </c>
    </row>
    <row r="1139" spans="1:3">
      <c r="A1139" t="s">
        <v>1458</v>
      </c>
      <c r="B1139" t="s">
        <v>226</v>
      </c>
      <c r="C1139" s="28">
        <v>66500</v>
      </c>
    </row>
    <row r="1140" spans="1:3">
      <c r="A1140" t="s">
        <v>1458</v>
      </c>
      <c r="B1140" t="s">
        <v>1654</v>
      </c>
      <c r="C1140" s="28">
        <v>66000</v>
      </c>
    </row>
    <row r="1141" spans="1:3">
      <c r="A1141" t="s">
        <v>1458</v>
      </c>
      <c r="B1141" t="s">
        <v>1840</v>
      </c>
      <c r="C1141" s="28">
        <v>65000</v>
      </c>
    </row>
    <row r="1142" spans="1:3">
      <c r="A1142" t="s">
        <v>1458</v>
      </c>
      <c r="B1142" t="s">
        <v>1884</v>
      </c>
      <c r="C1142" s="28">
        <v>65000</v>
      </c>
    </row>
    <row r="1143" spans="1:3">
      <c r="A1143" t="s">
        <v>1458</v>
      </c>
      <c r="B1143" t="s">
        <v>1560</v>
      </c>
      <c r="C1143" s="28">
        <v>65000</v>
      </c>
    </row>
    <row r="1144" spans="1:3">
      <c r="A1144" t="s">
        <v>1458</v>
      </c>
      <c r="B1144" t="s">
        <v>704</v>
      </c>
      <c r="C1144" s="28">
        <v>65000</v>
      </c>
    </row>
    <row r="1145" spans="1:3">
      <c r="A1145" t="s">
        <v>1458</v>
      </c>
      <c r="B1145" t="s">
        <v>613</v>
      </c>
      <c r="C1145" s="28">
        <v>65000</v>
      </c>
    </row>
    <row r="1146" spans="1:3">
      <c r="A1146" t="s">
        <v>1458</v>
      </c>
      <c r="B1146" t="s">
        <v>994</v>
      </c>
      <c r="C1146" s="28">
        <v>65000</v>
      </c>
    </row>
    <row r="1147" spans="1:3">
      <c r="A1147" t="s">
        <v>1458</v>
      </c>
      <c r="B1147" t="s">
        <v>910</v>
      </c>
      <c r="C1147" s="28">
        <v>65000</v>
      </c>
    </row>
    <row r="1148" spans="1:3">
      <c r="A1148" t="s">
        <v>1458</v>
      </c>
      <c r="B1148" t="s">
        <v>531</v>
      </c>
      <c r="C1148" s="28">
        <v>65000</v>
      </c>
    </row>
    <row r="1149" spans="1:3">
      <c r="A1149" t="s">
        <v>1458</v>
      </c>
      <c r="B1149" t="s">
        <v>364</v>
      </c>
      <c r="C1149" s="28">
        <v>65000</v>
      </c>
    </row>
    <row r="1150" spans="1:3">
      <c r="A1150" t="s">
        <v>1458</v>
      </c>
      <c r="B1150" t="s">
        <v>1909</v>
      </c>
      <c r="C1150" s="28">
        <v>65000</v>
      </c>
    </row>
    <row r="1151" spans="1:3">
      <c r="A1151" t="s">
        <v>1458</v>
      </c>
      <c r="B1151" t="s">
        <v>304</v>
      </c>
      <c r="C1151" s="28">
        <v>65000</v>
      </c>
    </row>
    <row r="1152" spans="1:3">
      <c r="A1152" t="s">
        <v>1458</v>
      </c>
      <c r="B1152" t="s">
        <v>1570</v>
      </c>
      <c r="C1152" s="28">
        <v>64500</v>
      </c>
    </row>
    <row r="1153" spans="1:3">
      <c r="A1153" t="s">
        <v>1458</v>
      </c>
      <c r="B1153" t="s">
        <v>1668</v>
      </c>
      <c r="C1153" s="28">
        <v>64300</v>
      </c>
    </row>
    <row r="1154" spans="1:3">
      <c r="A1154" t="s">
        <v>1458</v>
      </c>
      <c r="B1154" t="s">
        <v>1965</v>
      </c>
      <c r="C1154" s="28">
        <v>63000</v>
      </c>
    </row>
    <row r="1155" spans="1:3">
      <c r="A1155" t="s">
        <v>1458</v>
      </c>
      <c r="B1155" t="s">
        <v>443</v>
      </c>
      <c r="C1155" s="28">
        <v>62500</v>
      </c>
    </row>
    <row r="1156" spans="1:3">
      <c r="A1156" t="s">
        <v>1458</v>
      </c>
      <c r="B1156" t="s">
        <v>334</v>
      </c>
      <c r="C1156" s="28">
        <v>62400</v>
      </c>
    </row>
    <row r="1157" spans="1:3">
      <c r="A1157" t="s">
        <v>1458</v>
      </c>
      <c r="B1157" t="s">
        <v>1672</v>
      </c>
      <c r="C1157" s="28">
        <v>62000</v>
      </c>
    </row>
    <row r="1158" spans="1:3">
      <c r="A1158" t="s">
        <v>1458</v>
      </c>
      <c r="B1158" t="s">
        <v>1551</v>
      </c>
      <c r="C1158" s="28">
        <v>62000</v>
      </c>
    </row>
    <row r="1159" spans="1:3">
      <c r="A1159" t="s">
        <v>1458</v>
      </c>
      <c r="B1159" t="s">
        <v>878</v>
      </c>
      <c r="C1159" s="28">
        <v>62000</v>
      </c>
    </row>
    <row r="1160" spans="1:3">
      <c r="A1160" t="s">
        <v>1458</v>
      </c>
      <c r="B1160" t="s">
        <v>713</v>
      </c>
      <c r="C1160" s="28">
        <v>61000</v>
      </c>
    </row>
    <row r="1161" spans="1:3">
      <c r="A1161" t="s">
        <v>1458</v>
      </c>
      <c r="B1161" t="s">
        <v>1583</v>
      </c>
      <c r="C1161" s="28">
        <v>61000</v>
      </c>
    </row>
    <row r="1162" spans="1:3">
      <c r="A1162" t="s">
        <v>1458</v>
      </c>
      <c r="B1162" t="s">
        <v>1556</v>
      </c>
      <c r="C1162" s="28">
        <v>60800</v>
      </c>
    </row>
    <row r="1163" spans="1:3">
      <c r="A1163" t="s">
        <v>1458</v>
      </c>
      <c r="B1163" t="s">
        <v>264</v>
      </c>
      <c r="C1163" s="28">
        <v>60000</v>
      </c>
    </row>
    <row r="1164" spans="1:3">
      <c r="A1164" t="s">
        <v>1458</v>
      </c>
      <c r="B1164" t="s">
        <v>57</v>
      </c>
      <c r="C1164" s="28">
        <v>60000</v>
      </c>
    </row>
    <row r="1165" spans="1:3">
      <c r="A1165" t="s">
        <v>1458</v>
      </c>
      <c r="B1165" t="s">
        <v>1278</v>
      </c>
      <c r="C1165" s="28">
        <v>60000</v>
      </c>
    </row>
    <row r="1166" spans="1:3">
      <c r="A1166" t="s">
        <v>1458</v>
      </c>
      <c r="B1166" t="s">
        <v>1527</v>
      </c>
      <c r="C1166" s="28">
        <v>60000</v>
      </c>
    </row>
    <row r="1167" spans="1:3">
      <c r="A1167" t="s">
        <v>1458</v>
      </c>
      <c r="B1167" t="s">
        <v>562</v>
      </c>
      <c r="C1167" s="28">
        <v>60000</v>
      </c>
    </row>
    <row r="1168" spans="1:3">
      <c r="A1168" t="s">
        <v>1458</v>
      </c>
      <c r="B1168" t="s">
        <v>1605</v>
      </c>
      <c r="C1168" s="28">
        <v>60000</v>
      </c>
    </row>
    <row r="1169" spans="1:3">
      <c r="A1169" t="s">
        <v>1458</v>
      </c>
      <c r="B1169" t="s">
        <v>552</v>
      </c>
      <c r="C1169" s="28">
        <v>60000</v>
      </c>
    </row>
    <row r="1170" spans="1:3">
      <c r="A1170" t="s">
        <v>1458</v>
      </c>
      <c r="B1170" t="s">
        <v>371</v>
      </c>
      <c r="C1170" s="28">
        <v>60000</v>
      </c>
    </row>
    <row r="1171" spans="1:3">
      <c r="A1171" t="s">
        <v>1458</v>
      </c>
      <c r="B1171" t="s">
        <v>1961</v>
      </c>
      <c r="C1171" s="28">
        <v>60000</v>
      </c>
    </row>
    <row r="1172" spans="1:3">
      <c r="A1172" t="s">
        <v>1458</v>
      </c>
      <c r="B1172" t="s">
        <v>1360</v>
      </c>
      <c r="C1172" s="28">
        <v>60000</v>
      </c>
    </row>
    <row r="1173" spans="1:3">
      <c r="A1173" t="s">
        <v>1458</v>
      </c>
      <c r="B1173" t="s">
        <v>1335</v>
      </c>
      <c r="C1173" s="28">
        <v>60000</v>
      </c>
    </row>
    <row r="1174" spans="1:3">
      <c r="A1174" t="s">
        <v>1458</v>
      </c>
      <c r="B1174" t="s">
        <v>1106</v>
      </c>
      <c r="C1174" s="28">
        <v>60000</v>
      </c>
    </row>
    <row r="1175" spans="1:3">
      <c r="A1175" t="s">
        <v>1458</v>
      </c>
      <c r="B1175" t="s">
        <v>1364</v>
      </c>
      <c r="C1175" s="28">
        <v>60000</v>
      </c>
    </row>
    <row r="1176" spans="1:3">
      <c r="A1176" t="s">
        <v>1458</v>
      </c>
      <c r="B1176" t="s">
        <v>494</v>
      </c>
      <c r="C1176" s="28">
        <v>60000</v>
      </c>
    </row>
    <row r="1177" spans="1:3">
      <c r="A1177" t="s">
        <v>1458</v>
      </c>
      <c r="B1177" t="s">
        <v>1004</v>
      </c>
      <c r="C1177" s="28">
        <v>60000</v>
      </c>
    </row>
    <row r="1178" spans="1:3">
      <c r="A1178" t="s">
        <v>1458</v>
      </c>
      <c r="B1178" t="s">
        <v>234</v>
      </c>
      <c r="C1178" s="28">
        <v>60000</v>
      </c>
    </row>
    <row r="1179" spans="1:3">
      <c r="A1179" t="s">
        <v>1458</v>
      </c>
      <c r="B1179" t="s">
        <v>1813</v>
      </c>
      <c r="C1179" s="28">
        <v>59000</v>
      </c>
    </row>
    <row r="1180" spans="1:3">
      <c r="A1180" t="s">
        <v>1458</v>
      </c>
      <c r="B1180" t="s">
        <v>1709</v>
      </c>
      <c r="C1180" s="28">
        <v>59000</v>
      </c>
    </row>
    <row r="1181" spans="1:3">
      <c r="A1181" t="s">
        <v>1458</v>
      </c>
      <c r="B1181" t="s">
        <v>176</v>
      </c>
      <c r="C1181" s="28">
        <v>58000</v>
      </c>
    </row>
    <row r="1182" spans="1:3">
      <c r="A1182" t="s">
        <v>1458</v>
      </c>
      <c r="B1182" t="s">
        <v>1533</v>
      </c>
      <c r="C1182" s="28">
        <v>57500</v>
      </c>
    </row>
    <row r="1183" spans="1:3">
      <c r="A1183" t="s">
        <v>1458</v>
      </c>
      <c r="B1183" t="s">
        <v>167</v>
      </c>
      <c r="C1183" s="28">
        <v>57400</v>
      </c>
    </row>
    <row r="1184" spans="1:3">
      <c r="A1184" t="s">
        <v>1458</v>
      </c>
      <c r="B1184" t="s">
        <v>1088</v>
      </c>
      <c r="C1184" s="28">
        <v>57000</v>
      </c>
    </row>
    <row r="1185" spans="1:3">
      <c r="A1185" t="s">
        <v>1458</v>
      </c>
      <c r="B1185" t="s">
        <v>213</v>
      </c>
      <c r="C1185" s="28">
        <v>57000</v>
      </c>
    </row>
    <row r="1186" spans="1:3">
      <c r="A1186" t="s">
        <v>1458</v>
      </c>
      <c r="B1186" t="s">
        <v>158</v>
      </c>
      <c r="C1186" s="28">
        <v>57000</v>
      </c>
    </row>
    <row r="1187" spans="1:3">
      <c r="A1187" t="s">
        <v>1458</v>
      </c>
      <c r="B1187" t="s">
        <v>99</v>
      </c>
      <c r="C1187" s="28">
        <v>57000</v>
      </c>
    </row>
    <row r="1188" spans="1:3">
      <c r="A1188" t="s">
        <v>1458</v>
      </c>
      <c r="B1188" t="s">
        <v>1906</v>
      </c>
      <c r="C1188" s="28">
        <v>56600</v>
      </c>
    </row>
    <row r="1189" spans="1:3">
      <c r="A1189" t="s">
        <v>1458</v>
      </c>
      <c r="B1189" t="s">
        <v>182</v>
      </c>
      <c r="C1189" s="28">
        <v>56160</v>
      </c>
    </row>
    <row r="1190" spans="1:3">
      <c r="A1190" t="s">
        <v>1458</v>
      </c>
      <c r="B1190" t="s">
        <v>437</v>
      </c>
      <c r="C1190" s="28">
        <v>56000</v>
      </c>
    </row>
    <row r="1191" spans="1:3">
      <c r="A1191" t="s">
        <v>1458</v>
      </c>
      <c r="B1191" t="s">
        <v>504</v>
      </c>
      <c r="C1191" s="28">
        <v>56000</v>
      </c>
    </row>
    <row r="1192" spans="1:3">
      <c r="A1192" t="s">
        <v>1458</v>
      </c>
      <c r="B1192" t="s">
        <v>500</v>
      </c>
      <c r="C1192" s="28">
        <v>56000</v>
      </c>
    </row>
    <row r="1193" spans="1:3">
      <c r="A1193" t="s">
        <v>1458</v>
      </c>
      <c r="B1193" t="s">
        <v>233</v>
      </c>
      <c r="C1193" s="28">
        <v>55000</v>
      </c>
    </row>
    <row r="1194" spans="1:3">
      <c r="A1194" t="s">
        <v>1458</v>
      </c>
      <c r="B1194" t="s">
        <v>1814</v>
      </c>
      <c r="C1194" s="28">
        <v>55000</v>
      </c>
    </row>
    <row r="1195" spans="1:3">
      <c r="A1195" t="s">
        <v>1458</v>
      </c>
      <c r="B1195" t="s">
        <v>387</v>
      </c>
      <c r="C1195" s="28">
        <v>55000</v>
      </c>
    </row>
    <row r="1196" spans="1:3">
      <c r="A1196" t="s">
        <v>1458</v>
      </c>
      <c r="B1196" t="s">
        <v>1090</v>
      </c>
      <c r="C1196" s="28">
        <v>55000</v>
      </c>
    </row>
    <row r="1197" spans="1:3">
      <c r="A1197" t="s">
        <v>1458</v>
      </c>
      <c r="B1197" t="s">
        <v>1656</v>
      </c>
      <c r="C1197" s="28">
        <v>55000</v>
      </c>
    </row>
    <row r="1198" spans="1:3">
      <c r="A1198" t="s">
        <v>1458</v>
      </c>
      <c r="B1198" t="s">
        <v>1241</v>
      </c>
      <c r="C1198" s="28">
        <v>55000</v>
      </c>
    </row>
    <row r="1199" spans="1:3">
      <c r="A1199" t="s">
        <v>1458</v>
      </c>
      <c r="B1199" t="s">
        <v>336</v>
      </c>
      <c r="C1199" s="28">
        <v>54000</v>
      </c>
    </row>
    <row r="1200" spans="1:3">
      <c r="A1200" t="s">
        <v>1458</v>
      </c>
      <c r="B1200" t="s">
        <v>1782</v>
      </c>
      <c r="C1200" s="28">
        <v>54000</v>
      </c>
    </row>
    <row r="1201" spans="1:3">
      <c r="A1201" t="s">
        <v>1458</v>
      </c>
      <c r="B1201" t="s">
        <v>1963</v>
      </c>
      <c r="C1201" s="28">
        <v>54000</v>
      </c>
    </row>
    <row r="1202" spans="1:3">
      <c r="A1202" t="s">
        <v>1458</v>
      </c>
      <c r="B1202" t="s">
        <v>1439</v>
      </c>
      <c r="C1202" s="28">
        <v>54000</v>
      </c>
    </row>
    <row r="1203" spans="1:3">
      <c r="A1203" t="s">
        <v>1458</v>
      </c>
      <c r="B1203" t="s">
        <v>432</v>
      </c>
      <c r="C1203" s="28">
        <v>53000</v>
      </c>
    </row>
    <row r="1204" spans="1:3">
      <c r="A1204" t="s">
        <v>1458</v>
      </c>
      <c r="B1204" t="s">
        <v>1885</v>
      </c>
      <c r="C1204" s="28">
        <v>52500</v>
      </c>
    </row>
    <row r="1205" spans="1:3">
      <c r="A1205" t="s">
        <v>1458</v>
      </c>
      <c r="B1205" t="s">
        <v>307</v>
      </c>
      <c r="C1205" s="28">
        <v>52500</v>
      </c>
    </row>
    <row r="1206" spans="1:3">
      <c r="A1206" t="s">
        <v>1458</v>
      </c>
      <c r="B1206" t="s">
        <v>561</v>
      </c>
      <c r="C1206" s="28">
        <v>52000</v>
      </c>
    </row>
    <row r="1207" spans="1:3">
      <c r="A1207" t="s">
        <v>1458</v>
      </c>
      <c r="B1207" t="s">
        <v>782</v>
      </c>
      <c r="C1207" s="28">
        <v>52000</v>
      </c>
    </row>
    <row r="1208" spans="1:3">
      <c r="A1208" t="s">
        <v>1458</v>
      </c>
      <c r="B1208" t="s">
        <v>185</v>
      </c>
      <c r="C1208" s="28">
        <v>52000</v>
      </c>
    </row>
    <row r="1209" spans="1:3">
      <c r="A1209" t="s">
        <v>1458</v>
      </c>
      <c r="B1209" t="s">
        <v>501</v>
      </c>
      <c r="C1209" s="28">
        <v>52000</v>
      </c>
    </row>
    <row r="1210" spans="1:3">
      <c r="A1210" t="s">
        <v>1458</v>
      </c>
      <c r="B1210" t="s">
        <v>164</v>
      </c>
      <c r="C1210" s="28">
        <v>52000</v>
      </c>
    </row>
    <row r="1211" spans="1:3">
      <c r="A1211" t="s">
        <v>1458</v>
      </c>
      <c r="B1211" t="s">
        <v>502</v>
      </c>
      <c r="C1211" s="28">
        <v>51613</v>
      </c>
    </row>
    <row r="1212" spans="1:3">
      <c r="A1212" t="s">
        <v>1458</v>
      </c>
      <c r="B1212" t="s">
        <v>329</v>
      </c>
      <c r="C1212" s="28">
        <v>51000</v>
      </c>
    </row>
    <row r="1213" spans="1:3">
      <c r="A1213" t="s">
        <v>1458</v>
      </c>
      <c r="B1213" t="s">
        <v>542</v>
      </c>
      <c r="C1213" s="28">
        <v>51000</v>
      </c>
    </row>
    <row r="1214" spans="1:3">
      <c r="A1214" t="s">
        <v>1458</v>
      </c>
      <c r="B1214" t="s">
        <v>275</v>
      </c>
      <c r="C1214" s="28">
        <v>51000</v>
      </c>
    </row>
    <row r="1215" spans="1:3">
      <c r="A1215" t="s">
        <v>1458</v>
      </c>
      <c r="B1215" t="s">
        <v>1404</v>
      </c>
      <c r="C1215" s="28">
        <v>50846</v>
      </c>
    </row>
    <row r="1216" spans="1:3">
      <c r="A1216" t="s">
        <v>1458</v>
      </c>
      <c r="B1216" t="s">
        <v>92</v>
      </c>
      <c r="C1216" s="28">
        <v>50437.70470615309</v>
      </c>
    </row>
    <row r="1217" spans="1:3">
      <c r="A1217" t="s">
        <v>1458</v>
      </c>
      <c r="B1217" t="s">
        <v>1315</v>
      </c>
      <c r="C1217" s="28">
        <v>50437.70470615309</v>
      </c>
    </row>
    <row r="1218" spans="1:3">
      <c r="A1218" t="s">
        <v>1458</v>
      </c>
      <c r="B1218" t="s">
        <v>1322</v>
      </c>
      <c r="C1218" s="28">
        <v>50064.150455673145</v>
      </c>
    </row>
    <row r="1219" spans="1:3">
      <c r="A1219" t="s">
        <v>1458</v>
      </c>
      <c r="B1219" t="s">
        <v>1899</v>
      </c>
      <c r="C1219" s="28">
        <v>49153.119414418252</v>
      </c>
    </row>
    <row r="1220" spans="1:3">
      <c r="A1220" t="s">
        <v>1458</v>
      </c>
      <c r="B1220" t="s">
        <v>363</v>
      </c>
      <c r="C1220" s="28">
        <v>48861.526434085805</v>
      </c>
    </row>
    <row r="1221" spans="1:3">
      <c r="A1221" t="s">
        <v>1458</v>
      </c>
      <c r="B1221" t="s">
        <v>1687</v>
      </c>
      <c r="C1221" s="28">
        <v>48073.437298052166</v>
      </c>
    </row>
    <row r="1222" spans="1:3">
      <c r="A1222" t="s">
        <v>1458</v>
      </c>
      <c r="B1222" t="s">
        <v>280</v>
      </c>
      <c r="C1222" s="28">
        <v>47285.348162018527</v>
      </c>
    </row>
    <row r="1223" spans="1:3">
      <c r="A1223" t="s">
        <v>1458</v>
      </c>
      <c r="B1223" t="s">
        <v>653</v>
      </c>
      <c r="C1223" s="28">
        <v>47285.348162018527</v>
      </c>
    </row>
    <row r="1224" spans="1:3">
      <c r="A1224" t="s">
        <v>1458</v>
      </c>
      <c r="B1224" t="s">
        <v>138</v>
      </c>
      <c r="C1224" s="28">
        <v>47285.348162018527</v>
      </c>
    </row>
    <row r="1225" spans="1:3">
      <c r="A1225" t="s">
        <v>1458</v>
      </c>
      <c r="B1225" t="s">
        <v>1391</v>
      </c>
      <c r="C1225" s="28">
        <v>47285.348162018527</v>
      </c>
    </row>
    <row r="1226" spans="1:3">
      <c r="A1226" t="s">
        <v>1458</v>
      </c>
      <c r="B1226" t="s">
        <v>392</v>
      </c>
      <c r="C1226" s="28">
        <v>47285.348162018527</v>
      </c>
    </row>
    <row r="1227" spans="1:3">
      <c r="A1227" t="s">
        <v>1458</v>
      </c>
      <c r="B1227" t="s">
        <v>1234</v>
      </c>
      <c r="C1227" s="28">
        <v>47285.348162018527</v>
      </c>
    </row>
    <row r="1228" spans="1:3">
      <c r="A1228" t="s">
        <v>1458</v>
      </c>
      <c r="B1228" t="s">
        <v>1284</v>
      </c>
      <c r="C1228" s="28">
        <v>47285.348162018527</v>
      </c>
    </row>
    <row r="1229" spans="1:3">
      <c r="A1229" t="s">
        <v>1458</v>
      </c>
      <c r="B1229" t="s">
        <v>334</v>
      </c>
      <c r="C1229" s="28">
        <v>45709.169889951241</v>
      </c>
    </row>
    <row r="1230" spans="1:3">
      <c r="A1230" t="s">
        <v>1458</v>
      </c>
      <c r="B1230" t="s">
        <v>401</v>
      </c>
      <c r="C1230" s="28">
        <v>45709.169889951241</v>
      </c>
    </row>
    <row r="1231" spans="1:3">
      <c r="A1231" t="s">
        <v>1458</v>
      </c>
      <c r="B1231" t="s">
        <v>923</v>
      </c>
      <c r="C1231" s="28">
        <v>45709.169889951241</v>
      </c>
    </row>
    <row r="1232" spans="1:3">
      <c r="A1232" t="s">
        <v>1458</v>
      </c>
      <c r="B1232" t="s">
        <v>572</v>
      </c>
      <c r="C1232" s="28">
        <v>44921.080753917595</v>
      </c>
    </row>
    <row r="1233" spans="1:3">
      <c r="A1233" t="s">
        <v>1458</v>
      </c>
      <c r="B1233" t="s">
        <v>1253</v>
      </c>
      <c r="C1233" s="28">
        <v>44921.080753917595</v>
      </c>
    </row>
    <row r="1234" spans="1:3">
      <c r="A1234" t="s">
        <v>1458</v>
      </c>
      <c r="B1234" t="s">
        <v>594</v>
      </c>
      <c r="C1234" s="28">
        <v>44391.484854502989</v>
      </c>
    </row>
    <row r="1235" spans="1:3">
      <c r="A1235" t="s">
        <v>1458</v>
      </c>
      <c r="B1235" t="s">
        <v>471</v>
      </c>
      <c r="C1235" s="28">
        <v>44132.991617883956</v>
      </c>
    </row>
    <row r="1236" spans="1:3">
      <c r="A1236" t="s">
        <v>1458</v>
      </c>
      <c r="B1236" t="s">
        <v>833</v>
      </c>
      <c r="C1236" s="28">
        <v>44132.991617883956</v>
      </c>
    </row>
    <row r="1237" spans="1:3">
      <c r="A1237" t="s">
        <v>1458</v>
      </c>
      <c r="B1237" t="s">
        <v>332</v>
      </c>
      <c r="C1237" s="28">
        <v>44132.991617883956</v>
      </c>
    </row>
    <row r="1238" spans="1:3">
      <c r="A1238" t="s">
        <v>1458</v>
      </c>
      <c r="B1238" t="s">
        <v>1261</v>
      </c>
      <c r="C1238" s="28">
        <v>42642.67408100926</v>
      </c>
    </row>
    <row r="1239" spans="1:3">
      <c r="A1239" t="s">
        <v>1458</v>
      </c>
      <c r="B1239" t="s">
        <v>1524</v>
      </c>
      <c r="C1239" s="28">
        <v>42556.81334581667</v>
      </c>
    </row>
    <row r="1240" spans="1:3">
      <c r="A1240" t="s">
        <v>1458</v>
      </c>
      <c r="B1240" t="s">
        <v>1856</v>
      </c>
      <c r="C1240" s="28">
        <v>42556.81334581667</v>
      </c>
    </row>
    <row r="1241" spans="1:3">
      <c r="A1241" t="s">
        <v>1458</v>
      </c>
      <c r="B1241" t="s">
        <v>537</v>
      </c>
      <c r="C1241" s="28">
        <v>40980.635073749385</v>
      </c>
    </row>
    <row r="1242" spans="1:3">
      <c r="A1242" t="s">
        <v>1458</v>
      </c>
      <c r="B1242" t="s">
        <v>309</v>
      </c>
      <c r="C1242" s="28">
        <v>40586.590505732565</v>
      </c>
    </row>
    <row r="1243" spans="1:3">
      <c r="A1243" t="s">
        <v>1458</v>
      </c>
      <c r="B1243" t="s">
        <v>1252</v>
      </c>
      <c r="C1243" s="28">
        <v>39404.456801682099</v>
      </c>
    </row>
    <row r="1244" spans="1:3">
      <c r="A1244" t="s">
        <v>1458</v>
      </c>
      <c r="B1244" t="s">
        <v>1711</v>
      </c>
      <c r="C1244" s="28">
        <v>39404.456801682099</v>
      </c>
    </row>
    <row r="1245" spans="1:3">
      <c r="A1245" t="s">
        <v>1458</v>
      </c>
      <c r="B1245" t="s">
        <v>1390</v>
      </c>
      <c r="C1245" s="28">
        <v>39404.456801682099</v>
      </c>
    </row>
    <row r="1246" spans="1:3">
      <c r="A1246" t="s">
        <v>1458</v>
      </c>
      <c r="B1246" t="s">
        <v>865</v>
      </c>
      <c r="C1246" s="28">
        <v>37828.278529614821</v>
      </c>
    </row>
    <row r="1247" spans="1:3">
      <c r="A1247" t="s">
        <v>1458</v>
      </c>
      <c r="B1247" t="s">
        <v>1283</v>
      </c>
      <c r="C1247" s="28">
        <v>36252.100257547536</v>
      </c>
    </row>
    <row r="1248" spans="1:3">
      <c r="A1248" t="s">
        <v>1458</v>
      </c>
      <c r="B1248" t="s">
        <v>1897</v>
      </c>
      <c r="C1248" s="28">
        <v>35148.775467100437</v>
      </c>
    </row>
    <row r="1249" spans="1:3">
      <c r="A1249" t="s">
        <v>1458</v>
      </c>
      <c r="B1249" t="s">
        <v>1800</v>
      </c>
      <c r="C1249" s="28">
        <v>34675.92198548025</v>
      </c>
    </row>
    <row r="1250" spans="1:3">
      <c r="A1250" t="s">
        <v>1458</v>
      </c>
      <c r="B1250" t="s">
        <v>108</v>
      </c>
      <c r="C1250" s="28">
        <v>33099.743713412965</v>
      </c>
    </row>
    <row r="1251" spans="1:3">
      <c r="A1251" t="s">
        <v>1458</v>
      </c>
      <c r="B1251" t="s">
        <v>1407</v>
      </c>
      <c r="C1251" s="28">
        <v>31523.565441345683</v>
      </c>
    </row>
    <row r="1252" spans="1:3">
      <c r="A1252" t="s">
        <v>1458</v>
      </c>
      <c r="B1252" t="s">
        <v>1218</v>
      </c>
      <c r="C1252" s="28">
        <v>31523.565441345683</v>
      </c>
    </row>
    <row r="1253" spans="1:3">
      <c r="A1253" t="s">
        <v>1458</v>
      </c>
      <c r="B1253" t="s">
        <v>385</v>
      </c>
      <c r="C1253" s="28">
        <v>31523.565441345683</v>
      </c>
    </row>
    <row r="1254" spans="1:3">
      <c r="A1254" t="s">
        <v>1458</v>
      </c>
      <c r="B1254" t="s">
        <v>446</v>
      </c>
      <c r="C1254" s="28">
        <v>31523.565441345683</v>
      </c>
    </row>
    <row r="1255" spans="1:3">
      <c r="A1255" t="s">
        <v>1458</v>
      </c>
      <c r="B1255" t="s">
        <v>386</v>
      </c>
      <c r="C1255" s="28">
        <v>31523.565441345683</v>
      </c>
    </row>
    <row r="1256" spans="1:3">
      <c r="A1256" t="s">
        <v>1458</v>
      </c>
      <c r="B1256" t="s">
        <v>250</v>
      </c>
      <c r="C1256" s="28">
        <v>29159.298033244755</v>
      </c>
    </row>
    <row r="1257" spans="1:3">
      <c r="A1257" t="s">
        <v>1458</v>
      </c>
      <c r="B1257" t="s">
        <v>104</v>
      </c>
      <c r="C1257" s="28">
        <v>28371.208897211112</v>
      </c>
    </row>
    <row r="1258" spans="1:3">
      <c r="A1258" t="s">
        <v>1458</v>
      </c>
      <c r="B1258" t="s">
        <v>1618</v>
      </c>
      <c r="C1258" s="28">
        <v>26795.030625143831</v>
      </c>
    </row>
    <row r="1259" spans="1:3">
      <c r="A1259" t="s">
        <v>1458</v>
      </c>
      <c r="B1259" t="s">
        <v>615</v>
      </c>
      <c r="C1259" s="28">
        <v>25849.323661903458</v>
      </c>
    </row>
    <row r="1260" spans="1:3">
      <c r="A1260" t="s">
        <v>1458</v>
      </c>
      <c r="B1260" t="s">
        <v>1208</v>
      </c>
      <c r="C1260" s="28">
        <v>24588.381044249632</v>
      </c>
    </row>
    <row r="1261" spans="1:3">
      <c r="A1261" t="s">
        <v>1458</v>
      </c>
      <c r="B1261" t="s">
        <v>467</v>
      </c>
      <c r="C1261" s="28">
        <v>15000</v>
      </c>
    </row>
    <row r="1262" spans="1:3">
      <c r="A1262" t="s">
        <v>71</v>
      </c>
      <c r="B1262" t="s">
        <v>310</v>
      </c>
      <c r="C1262" s="28">
        <v>50523.56544134568</v>
      </c>
    </row>
    <row r="1263" spans="1:3">
      <c r="A1263" t="s">
        <v>71</v>
      </c>
      <c r="B1263" t="s">
        <v>1573</v>
      </c>
      <c r="C1263" s="28">
        <v>50000</v>
      </c>
    </row>
    <row r="1264" spans="1:3">
      <c r="A1264" t="s">
        <v>71</v>
      </c>
      <c r="B1264" t="s">
        <v>998</v>
      </c>
      <c r="C1264" s="28">
        <v>50000</v>
      </c>
    </row>
    <row r="1265" spans="1:3">
      <c r="A1265" t="s">
        <v>71</v>
      </c>
      <c r="B1265" t="s">
        <v>1751</v>
      </c>
      <c r="C1265" s="28">
        <v>50000</v>
      </c>
    </row>
    <row r="1266" spans="1:3">
      <c r="A1266" t="s">
        <v>71</v>
      </c>
      <c r="B1266" t="s">
        <v>1580</v>
      </c>
      <c r="C1266" s="28">
        <v>50000</v>
      </c>
    </row>
    <row r="1267" spans="1:3">
      <c r="A1267" t="s">
        <v>71</v>
      </c>
      <c r="B1267" t="s">
        <v>1944</v>
      </c>
      <c r="C1267" s="28">
        <v>50000</v>
      </c>
    </row>
    <row r="1268" spans="1:3">
      <c r="A1268" t="s">
        <v>71</v>
      </c>
      <c r="B1268" t="s">
        <v>1540</v>
      </c>
      <c r="C1268" s="28">
        <v>50000</v>
      </c>
    </row>
    <row r="1269" spans="1:3">
      <c r="A1269" t="s">
        <v>71</v>
      </c>
      <c r="B1269" t="s">
        <v>134</v>
      </c>
      <c r="C1269" s="28">
        <v>50000</v>
      </c>
    </row>
    <row r="1270" spans="1:3">
      <c r="A1270" t="s">
        <v>71</v>
      </c>
      <c r="B1270" t="s">
        <v>189</v>
      </c>
      <c r="C1270" s="28">
        <v>50000</v>
      </c>
    </row>
    <row r="1271" spans="1:3">
      <c r="A1271" t="s">
        <v>71</v>
      </c>
      <c r="B1271" t="s">
        <v>475</v>
      </c>
      <c r="C1271" s="28">
        <v>50000</v>
      </c>
    </row>
    <row r="1272" spans="1:3">
      <c r="A1272" t="s">
        <v>71</v>
      </c>
      <c r="B1272" t="s">
        <v>367</v>
      </c>
      <c r="C1272" s="28">
        <v>50000</v>
      </c>
    </row>
    <row r="1273" spans="1:3">
      <c r="A1273" t="s">
        <v>71</v>
      </c>
      <c r="B1273" t="s">
        <v>1999</v>
      </c>
      <c r="C1273" s="28">
        <v>50000</v>
      </c>
    </row>
    <row r="1274" spans="1:3">
      <c r="A1274" t="s">
        <v>71</v>
      </c>
      <c r="B1274" t="s">
        <v>651</v>
      </c>
      <c r="C1274" s="28">
        <v>50000</v>
      </c>
    </row>
    <row r="1275" spans="1:3">
      <c r="A1275" t="s">
        <v>71</v>
      </c>
      <c r="B1275" t="s">
        <v>640</v>
      </c>
      <c r="C1275" s="28">
        <v>50000</v>
      </c>
    </row>
    <row r="1276" spans="1:3">
      <c r="A1276" t="s">
        <v>71</v>
      </c>
      <c r="B1276" t="s">
        <v>570</v>
      </c>
      <c r="C1276" s="28">
        <v>50000</v>
      </c>
    </row>
    <row r="1277" spans="1:3">
      <c r="A1277" t="s">
        <v>71</v>
      </c>
      <c r="B1277" t="s">
        <v>174</v>
      </c>
      <c r="C1277" s="28">
        <v>50000</v>
      </c>
    </row>
    <row r="1278" spans="1:3">
      <c r="A1278" t="s">
        <v>71</v>
      </c>
      <c r="B1278" t="s">
        <v>545</v>
      </c>
      <c r="C1278" s="28">
        <v>50000</v>
      </c>
    </row>
    <row r="1279" spans="1:3">
      <c r="A1279" t="s">
        <v>71</v>
      </c>
      <c r="B1279" t="s">
        <v>590</v>
      </c>
      <c r="C1279" s="28">
        <v>50000</v>
      </c>
    </row>
    <row r="1280" spans="1:3">
      <c r="A1280" t="s">
        <v>71</v>
      </c>
      <c r="B1280" t="s">
        <v>1577</v>
      </c>
      <c r="C1280" s="28">
        <v>49000</v>
      </c>
    </row>
    <row r="1281" spans="1:3">
      <c r="A1281" t="s">
        <v>71</v>
      </c>
      <c r="B1281" t="s">
        <v>1812</v>
      </c>
      <c r="C1281" s="28">
        <v>49000</v>
      </c>
    </row>
    <row r="1282" spans="1:3">
      <c r="A1282" t="s">
        <v>71</v>
      </c>
      <c r="B1282" t="s">
        <v>1819</v>
      </c>
      <c r="C1282" s="28">
        <v>48500</v>
      </c>
    </row>
    <row r="1283" spans="1:3">
      <c r="A1283" t="s">
        <v>71</v>
      </c>
      <c r="B1283" t="s">
        <v>924</v>
      </c>
      <c r="C1283" s="28">
        <v>48500</v>
      </c>
    </row>
    <row r="1284" spans="1:3">
      <c r="A1284" t="s">
        <v>71</v>
      </c>
      <c r="B1284" t="s">
        <v>1986</v>
      </c>
      <c r="C1284" s="28">
        <v>48000</v>
      </c>
    </row>
    <row r="1285" spans="1:3">
      <c r="A1285" t="s">
        <v>71</v>
      </c>
      <c r="B1285" t="s">
        <v>1992</v>
      </c>
      <c r="C1285" s="28">
        <v>48000</v>
      </c>
    </row>
    <row r="1286" spans="1:3">
      <c r="A1286" t="s">
        <v>71</v>
      </c>
      <c r="B1286" t="s">
        <v>930</v>
      </c>
      <c r="C1286" s="28">
        <v>48000</v>
      </c>
    </row>
    <row r="1287" spans="1:3">
      <c r="A1287" t="s">
        <v>71</v>
      </c>
      <c r="B1287" t="s">
        <v>464</v>
      </c>
      <c r="C1287" s="28">
        <v>48000</v>
      </c>
    </row>
    <row r="1288" spans="1:3">
      <c r="A1288" t="s">
        <v>71</v>
      </c>
      <c r="B1288" t="s">
        <v>322</v>
      </c>
      <c r="C1288" s="28">
        <v>47700</v>
      </c>
    </row>
    <row r="1289" spans="1:3">
      <c r="A1289" t="s">
        <v>71</v>
      </c>
      <c r="B1289" t="s">
        <v>451</v>
      </c>
      <c r="C1289" s="28">
        <v>47500</v>
      </c>
    </row>
    <row r="1290" spans="1:3">
      <c r="A1290" t="s">
        <v>71</v>
      </c>
      <c r="B1290" t="s">
        <v>402</v>
      </c>
      <c r="C1290" s="28">
        <v>47000</v>
      </c>
    </row>
    <row r="1291" spans="1:3">
      <c r="A1291" t="s">
        <v>71</v>
      </c>
      <c r="B1291" t="s">
        <v>486</v>
      </c>
      <c r="C1291" s="28">
        <v>47000</v>
      </c>
    </row>
    <row r="1292" spans="1:3">
      <c r="A1292" t="s">
        <v>71</v>
      </c>
      <c r="B1292" t="s">
        <v>472</v>
      </c>
      <c r="C1292" s="28">
        <v>47000</v>
      </c>
    </row>
    <row r="1293" spans="1:3">
      <c r="A1293" t="s">
        <v>71</v>
      </c>
      <c r="B1293" t="s">
        <v>1720</v>
      </c>
      <c r="C1293" s="28">
        <v>46325</v>
      </c>
    </row>
    <row r="1294" spans="1:3">
      <c r="A1294" t="s">
        <v>71</v>
      </c>
      <c r="B1294" t="s">
        <v>1979</v>
      </c>
      <c r="C1294" s="28">
        <v>46000</v>
      </c>
    </row>
    <row r="1295" spans="1:3">
      <c r="A1295" t="s">
        <v>71</v>
      </c>
      <c r="B1295" t="s">
        <v>2000</v>
      </c>
      <c r="C1295" s="28">
        <v>46000</v>
      </c>
    </row>
    <row r="1296" spans="1:3">
      <c r="A1296" t="s">
        <v>71</v>
      </c>
      <c r="B1296" t="s">
        <v>349</v>
      </c>
      <c r="C1296" s="28">
        <v>46000</v>
      </c>
    </row>
    <row r="1297" spans="1:3">
      <c r="A1297" t="s">
        <v>71</v>
      </c>
      <c r="B1297" t="s">
        <v>479</v>
      </c>
      <c r="C1297" s="28">
        <v>45880</v>
      </c>
    </row>
    <row r="1298" spans="1:3">
      <c r="A1298" t="s">
        <v>71</v>
      </c>
      <c r="B1298" t="s">
        <v>290</v>
      </c>
      <c r="C1298" s="28">
        <v>45000</v>
      </c>
    </row>
    <row r="1299" spans="1:3">
      <c r="A1299" t="s">
        <v>71</v>
      </c>
      <c r="B1299" t="s">
        <v>1192</v>
      </c>
      <c r="C1299" s="28">
        <v>45000</v>
      </c>
    </row>
    <row r="1300" spans="1:3">
      <c r="A1300" t="s">
        <v>71</v>
      </c>
      <c r="B1300" t="s">
        <v>1834</v>
      </c>
      <c r="C1300" s="28">
        <v>45000</v>
      </c>
    </row>
    <row r="1301" spans="1:3">
      <c r="A1301" t="s">
        <v>71</v>
      </c>
      <c r="B1301" t="s">
        <v>199</v>
      </c>
      <c r="C1301" s="28">
        <v>45000</v>
      </c>
    </row>
    <row r="1302" spans="1:3">
      <c r="A1302" t="s">
        <v>71</v>
      </c>
      <c r="B1302" t="s">
        <v>1669</v>
      </c>
      <c r="C1302" s="28">
        <v>45000</v>
      </c>
    </row>
    <row r="1303" spans="1:3">
      <c r="A1303" t="s">
        <v>71</v>
      </c>
      <c r="B1303" t="s">
        <v>698</v>
      </c>
      <c r="C1303" s="28">
        <v>45000</v>
      </c>
    </row>
    <row r="1304" spans="1:3">
      <c r="A1304" t="s">
        <v>71</v>
      </c>
      <c r="B1304" t="s">
        <v>417</v>
      </c>
      <c r="C1304" s="28">
        <v>45000</v>
      </c>
    </row>
    <row r="1305" spans="1:3">
      <c r="A1305" t="s">
        <v>71</v>
      </c>
      <c r="B1305" t="s">
        <v>650</v>
      </c>
      <c r="C1305" s="28">
        <v>45000</v>
      </c>
    </row>
    <row r="1306" spans="1:3">
      <c r="A1306" t="s">
        <v>71</v>
      </c>
      <c r="B1306" t="s">
        <v>368</v>
      </c>
      <c r="C1306" s="28">
        <v>45000</v>
      </c>
    </row>
    <row r="1307" spans="1:3">
      <c r="A1307" t="s">
        <v>71</v>
      </c>
      <c r="B1307" t="s">
        <v>1865</v>
      </c>
      <c r="C1307" s="28">
        <v>45000</v>
      </c>
    </row>
    <row r="1308" spans="1:3">
      <c r="A1308" t="s">
        <v>71</v>
      </c>
      <c r="B1308" t="s">
        <v>1139</v>
      </c>
      <c r="C1308" s="28">
        <v>45000</v>
      </c>
    </row>
    <row r="1309" spans="1:3">
      <c r="A1309" t="s">
        <v>71</v>
      </c>
      <c r="B1309" t="s">
        <v>1425</v>
      </c>
      <c r="C1309" s="28">
        <v>45000</v>
      </c>
    </row>
    <row r="1310" spans="1:3">
      <c r="A1310" t="s">
        <v>71</v>
      </c>
      <c r="B1310" t="s">
        <v>697</v>
      </c>
      <c r="C1310" s="28">
        <v>45000</v>
      </c>
    </row>
    <row r="1311" spans="1:3">
      <c r="A1311" t="s">
        <v>71</v>
      </c>
      <c r="B1311" t="s">
        <v>301</v>
      </c>
      <c r="C1311" s="28">
        <v>45000</v>
      </c>
    </row>
    <row r="1312" spans="1:3">
      <c r="A1312" t="s">
        <v>71</v>
      </c>
      <c r="B1312" t="s">
        <v>665</v>
      </c>
      <c r="C1312" s="28">
        <v>45000</v>
      </c>
    </row>
    <row r="1313" spans="1:3">
      <c r="A1313" t="s">
        <v>71</v>
      </c>
      <c r="B1313" t="s">
        <v>436</v>
      </c>
      <c r="C1313" s="28">
        <v>44200</v>
      </c>
    </row>
    <row r="1314" spans="1:3">
      <c r="A1314" t="s">
        <v>71</v>
      </c>
      <c r="B1314" t="s">
        <v>473</v>
      </c>
      <c r="C1314" s="28">
        <v>44000</v>
      </c>
    </row>
    <row r="1315" spans="1:3">
      <c r="A1315" t="s">
        <v>71</v>
      </c>
      <c r="B1315" t="s">
        <v>1738</v>
      </c>
      <c r="C1315" s="28">
        <v>44000</v>
      </c>
    </row>
    <row r="1316" spans="1:3">
      <c r="A1316" t="s">
        <v>71</v>
      </c>
      <c r="B1316" t="s">
        <v>193</v>
      </c>
      <c r="C1316" s="28">
        <v>44000</v>
      </c>
    </row>
    <row r="1317" spans="1:3">
      <c r="A1317" t="s">
        <v>71</v>
      </c>
      <c r="B1317" t="s">
        <v>1552</v>
      </c>
      <c r="C1317" s="28">
        <v>44000</v>
      </c>
    </row>
    <row r="1318" spans="1:3">
      <c r="A1318" t="s">
        <v>71</v>
      </c>
      <c r="B1318" t="s">
        <v>285</v>
      </c>
      <c r="C1318" s="28">
        <v>43000</v>
      </c>
    </row>
    <row r="1319" spans="1:3">
      <c r="A1319" t="s">
        <v>71</v>
      </c>
      <c r="B1319" t="s">
        <v>1927</v>
      </c>
      <c r="C1319" s="28">
        <v>42307</v>
      </c>
    </row>
    <row r="1320" spans="1:3">
      <c r="A1320" t="s">
        <v>71</v>
      </c>
      <c r="B1320" t="s">
        <v>288</v>
      </c>
      <c r="C1320" s="28">
        <v>42140</v>
      </c>
    </row>
    <row r="1321" spans="1:3">
      <c r="A1321" t="s">
        <v>71</v>
      </c>
      <c r="B1321" t="s">
        <v>1757</v>
      </c>
      <c r="C1321" s="28">
        <v>42000</v>
      </c>
    </row>
    <row r="1322" spans="1:3">
      <c r="A1322" t="s">
        <v>71</v>
      </c>
      <c r="B1322" t="s">
        <v>1634</v>
      </c>
      <c r="C1322" s="28">
        <v>42000</v>
      </c>
    </row>
    <row r="1323" spans="1:3">
      <c r="A1323" t="s">
        <v>71</v>
      </c>
      <c r="B1323" t="s">
        <v>1180</v>
      </c>
      <c r="C1323" s="28">
        <v>41000</v>
      </c>
    </row>
    <row r="1324" spans="1:3">
      <c r="A1324" t="s">
        <v>71</v>
      </c>
      <c r="B1324" t="s">
        <v>386</v>
      </c>
      <c r="C1324" s="28">
        <v>41000</v>
      </c>
    </row>
    <row r="1325" spans="1:3">
      <c r="A1325" t="s">
        <v>71</v>
      </c>
      <c r="B1325" t="s">
        <v>286</v>
      </c>
      <c r="C1325" s="28">
        <v>41000</v>
      </c>
    </row>
    <row r="1326" spans="1:3">
      <c r="A1326" t="s">
        <v>71</v>
      </c>
      <c r="B1326" t="s">
        <v>67</v>
      </c>
      <c r="C1326" s="28">
        <v>41000</v>
      </c>
    </row>
    <row r="1327" spans="1:3">
      <c r="A1327" t="s">
        <v>71</v>
      </c>
      <c r="B1327" t="s">
        <v>255</v>
      </c>
      <c r="C1327" s="28">
        <v>40700</v>
      </c>
    </row>
    <row r="1328" spans="1:3">
      <c r="A1328" t="s">
        <v>71</v>
      </c>
      <c r="B1328" t="s">
        <v>147</v>
      </c>
      <c r="C1328" s="28">
        <v>40000</v>
      </c>
    </row>
    <row r="1329" spans="1:3">
      <c r="A1329" t="s">
        <v>71</v>
      </c>
      <c r="B1329" t="s">
        <v>343</v>
      </c>
      <c r="C1329" s="28">
        <v>40000</v>
      </c>
    </row>
    <row r="1330" spans="1:3">
      <c r="A1330" t="s">
        <v>71</v>
      </c>
      <c r="B1330" t="s">
        <v>595</v>
      </c>
      <c r="C1330" s="28">
        <v>40000</v>
      </c>
    </row>
    <row r="1331" spans="1:3">
      <c r="A1331" t="s">
        <v>71</v>
      </c>
      <c r="B1331" t="s">
        <v>2006</v>
      </c>
      <c r="C1331" s="28">
        <v>40000</v>
      </c>
    </row>
    <row r="1332" spans="1:3">
      <c r="A1332" t="s">
        <v>71</v>
      </c>
      <c r="B1332" t="s">
        <v>987</v>
      </c>
      <c r="C1332" s="28">
        <v>40000</v>
      </c>
    </row>
    <row r="1333" spans="1:3">
      <c r="A1333" t="s">
        <v>71</v>
      </c>
      <c r="B1333" t="s">
        <v>956</v>
      </c>
      <c r="C1333" s="28">
        <v>40000</v>
      </c>
    </row>
    <row r="1334" spans="1:3">
      <c r="A1334" t="s">
        <v>71</v>
      </c>
      <c r="B1334" t="s">
        <v>811</v>
      </c>
      <c r="C1334" s="28">
        <v>40000</v>
      </c>
    </row>
    <row r="1335" spans="1:3">
      <c r="A1335" t="s">
        <v>71</v>
      </c>
      <c r="B1335" t="s">
        <v>995</v>
      </c>
      <c r="C1335" s="28">
        <v>40000</v>
      </c>
    </row>
    <row r="1336" spans="1:3">
      <c r="A1336" t="s">
        <v>71</v>
      </c>
      <c r="B1336" t="s">
        <v>1718</v>
      </c>
      <c r="C1336" s="28">
        <v>40000</v>
      </c>
    </row>
    <row r="1337" spans="1:3">
      <c r="A1337" t="s">
        <v>71</v>
      </c>
      <c r="B1337" t="s">
        <v>1940</v>
      </c>
      <c r="C1337" s="28">
        <v>40000</v>
      </c>
    </row>
    <row r="1338" spans="1:3">
      <c r="A1338" t="s">
        <v>71</v>
      </c>
      <c r="B1338" t="s">
        <v>1945</v>
      </c>
      <c r="C1338" s="28">
        <v>40000</v>
      </c>
    </row>
    <row r="1339" spans="1:3">
      <c r="A1339" t="s">
        <v>71</v>
      </c>
      <c r="B1339" t="s">
        <v>383</v>
      </c>
      <c r="C1339" s="28">
        <v>40000</v>
      </c>
    </row>
    <row r="1340" spans="1:3">
      <c r="A1340" t="s">
        <v>71</v>
      </c>
      <c r="B1340" t="s">
        <v>55</v>
      </c>
      <c r="C1340" s="28">
        <v>40000</v>
      </c>
    </row>
    <row r="1341" spans="1:3">
      <c r="A1341" t="s">
        <v>71</v>
      </c>
      <c r="B1341" t="s">
        <v>157</v>
      </c>
      <c r="C1341" s="28">
        <v>40000</v>
      </c>
    </row>
    <row r="1342" spans="1:3">
      <c r="A1342" t="s">
        <v>71</v>
      </c>
      <c r="B1342" t="s">
        <v>1416</v>
      </c>
      <c r="C1342" s="28">
        <v>40000</v>
      </c>
    </row>
    <row r="1343" spans="1:3">
      <c r="A1343" t="s">
        <v>71</v>
      </c>
      <c r="B1343" t="s">
        <v>1564</v>
      </c>
      <c r="C1343" s="28">
        <v>40000</v>
      </c>
    </row>
    <row r="1344" spans="1:3">
      <c r="A1344" t="s">
        <v>71</v>
      </c>
      <c r="B1344" t="s">
        <v>729</v>
      </c>
      <c r="C1344" s="28">
        <v>39000</v>
      </c>
    </row>
    <row r="1345" spans="1:3">
      <c r="A1345" t="s">
        <v>71</v>
      </c>
      <c r="B1345" t="s">
        <v>673</v>
      </c>
      <c r="C1345" s="28">
        <v>38000</v>
      </c>
    </row>
    <row r="1346" spans="1:3">
      <c r="A1346" t="s">
        <v>71</v>
      </c>
      <c r="B1346" t="s">
        <v>177</v>
      </c>
      <c r="C1346" s="28">
        <v>37900</v>
      </c>
    </row>
    <row r="1347" spans="1:3">
      <c r="A1347" t="s">
        <v>71</v>
      </c>
      <c r="B1347" t="s">
        <v>1563</v>
      </c>
      <c r="C1347" s="28">
        <v>37000</v>
      </c>
    </row>
    <row r="1348" spans="1:3">
      <c r="A1348" t="s">
        <v>71</v>
      </c>
      <c r="B1348" t="s">
        <v>569</v>
      </c>
      <c r="C1348" s="28">
        <v>36000</v>
      </c>
    </row>
    <row r="1349" spans="1:3">
      <c r="A1349" t="s">
        <v>71</v>
      </c>
      <c r="B1349" t="s">
        <v>150</v>
      </c>
      <c r="C1349" s="28">
        <v>36000</v>
      </c>
    </row>
    <row r="1350" spans="1:3">
      <c r="A1350" t="s">
        <v>71</v>
      </c>
      <c r="B1350" t="s">
        <v>376</v>
      </c>
      <c r="C1350" s="28">
        <v>36000</v>
      </c>
    </row>
    <row r="1351" spans="1:3">
      <c r="A1351" t="s">
        <v>71</v>
      </c>
      <c r="B1351" t="s">
        <v>1754</v>
      </c>
      <c r="C1351" s="28">
        <v>35500</v>
      </c>
    </row>
    <row r="1352" spans="1:3">
      <c r="A1352" t="s">
        <v>71</v>
      </c>
      <c r="B1352" t="s">
        <v>220</v>
      </c>
      <c r="C1352" s="28">
        <v>35000</v>
      </c>
    </row>
    <row r="1353" spans="1:3">
      <c r="A1353" t="s">
        <v>71</v>
      </c>
      <c r="B1353" t="s">
        <v>489</v>
      </c>
      <c r="C1353" s="28">
        <v>34000</v>
      </c>
    </row>
    <row r="1354" spans="1:3">
      <c r="A1354" t="s">
        <v>71</v>
      </c>
      <c r="B1354" t="s">
        <v>1928</v>
      </c>
      <c r="C1354" s="28">
        <v>33250</v>
      </c>
    </row>
    <row r="1355" spans="1:3">
      <c r="A1355" t="s">
        <v>71</v>
      </c>
      <c r="B1355" t="s">
        <v>1536</v>
      </c>
      <c r="C1355" s="28">
        <v>33000</v>
      </c>
    </row>
    <row r="1356" spans="1:3">
      <c r="A1356" t="s">
        <v>71</v>
      </c>
      <c r="B1356" t="s">
        <v>986</v>
      </c>
      <c r="C1356" s="28">
        <v>32000</v>
      </c>
    </row>
    <row r="1357" spans="1:3">
      <c r="A1357" t="s">
        <v>71</v>
      </c>
      <c r="B1357" t="s">
        <v>1657</v>
      </c>
      <c r="C1357" s="28">
        <v>32000</v>
      </c>
    </row>
    <row r="1358" spans="1:3">
      <c r="A1358" t="s">
        <v>71</v>
      </c>
      <c r="B1358" t="s">
        <v>324</v>
      </c>
      <c r="C1358" s="28">
        <v>31000</v>
      </c>
    </row>
    <row r="1359" spans="1:3">
      <c r="A1359" t="s">
        <v>71</v>
      </c>
      <c r="B1359" t="s">
        <v>372</v>
      </c>
      <c r="C1359" s="28">
        <v>31000</v>
      </c>
    </row>
    <row r="1360" spans="1:3">
      <c r="A1360" t="s">
        <v>71</v>
      </c>
      <c r="B1360" t="s">
        <v>882</v>
      </c>
      <c r="C1360" s="28">
        <v>30232</v>
      </c>
    </row>
    <row r="1361" spans="1:3">
      <c r="A1361" t="s">
        <v>71</v>
      </c>
      <c r="B1361" t="s">
        <v>342</v>
      </c>
      <c r="C1361" s="28">
        <v>7600</v>
      </c>
    </row>
    <row r="1362" spans="1:3">
      <c r="A1362" t="s">
        <v>27</v>
      </c>
      <c r="B1362" t="s">
        <v>26</v>
      </c>
      <c r="C1362" s="28">
        <v>12000</v>
      </c>
    </row>
    <row r="1363" spans="1:3">
      <c r="A1363" t="s">
        <v>27</v>
      </c>
      <c r="B1363" t="s">
        <v>949</v>
      </c>
      <c r="C1363" s="28">
        <v>12000</v>
      </c>
    </row>
    <row r="1364" spans="1:3">
      <c r="A1364" t="s">
        <v>989</v>
      </c>
      <c r="B1364" t="s">
        <v>707</v>
      </c>
      <c r="C1364" s="28">
        <v>35000</v>
      </c>
    </row>
    <row r="1365" spans="1:3">
      <c r="A1365" t="s">
        <v>989</v>
      </c>
      <c r="B1365" t="s">
        <v>663</v>
      </c>
      <c r="C1365" s="28">
        <v>35000</v>
      </c>
    </row>
    <row r="1366" spans="1:3">
      <c r="A1366" t="s">
        <v>989</v>
      </c>
      <c r="B1366" t="s">
        <v>421</v>
      </c>
      <c r="C1366" s="28">
        <v>29000</v>
      </c>
    </row>
    <row r="1367" spans="1:3">
      <c r="A1367" t="s">
        <v>989</v>
      </c>
      <c r="B1367" t="s">
        <v>1950</v>
      </c>
      <c r="C1367" s="28">
        <v>29000</v>
      </c>
    </row>
    <row r="1368" spans="1:3">
      <c r="A1368" t="s">
        <v>989</v>
      </c>
      <c r="B1368" t="s">
        <v>1325</v>
      </c>
      <c r="C1368" s="28">
        <v>27840</v>
      </c>
    </row>
    <row r="1369" spans="1:3">
      <c r="A1369" t="s">
        <v>989</v>
      </c>
      <c r="B1369" t="s">
        <v>1539</v>
      </c>
      <c r="C1369" s="28">
        <v>24000</v>
      </c>
    </row>
    <row r="1370" spans="1:3">
      <c r="A1370" t="s">
        <v>989</v>
      </c>
      <c r="B1370" t="s">
        <v>1592</v>
      </c>
      <c r="C1370" s="28">
        <v>24000</v>
      </c>
    </row>
    <row r="1371" spans="1:3">
      <c r="A1371" t="s">
        <v>989</v>
      </c>
      <c r="B1371" t="s">
        <v>154</v>
      </c>
      <c r="C1371" s="28">
        <v>24000</v>
      </c>
    </row>
    <row r="1372" spans="1:3">
      <c r="A1372" t="s">
        <v>989</v>
      </c>
      <c r="B1372" t="s">
        <v>238</v>
      </c>
      <c r="C1372" s="28">
        <v>22880</v>
      </c>
    </row>
    <row r="1373" spans="1:3">
      <c r="A1373" t="s">
        <v>989</v>
      </c>
      <c r="B1373" t="s">
        <v>1673</v>
      </c>
      <c r="C1373" s="28">
        <v>22000</v>
      </c>
    </row>
    <row r="1374" spans="1:3">
      <c r="A1374" t="s">
        <v>989</v>
      </c>
      <c r="B1374" t="s">
        <v>374</v>
      </c>
      <c r="C1374" s="28">
        <v>16000</v>
      </c>
    </row>
    <row r="1375" spans="1:3">
      <c r="A1375" t="s">
        <v>989</v>
      </c>
      <c r="B1375" t="s">
        <v>955</v>
      </c>
      <c r="C1375" s="28">
        <v>15000</v>
      </c>
    </row>
    <row r="1376" spans="1:3">
      <c r="A1376" t="s">
        <v>989</v>
      </c>
      <c r="B1376" t="s">
        <v>128</v>
      </c>
      <c r="C1376" s="28">
        <v>15000</v>
      </c>
    </row>
    <row r="1377" spans="1:3">
      <c r="A1377" t="s">
        <v>989</v>
      </c>
      <c r="B1377" t="s">
        <v>354</v>
      </c>
      <c r="C1377" s="28">
        <v>15000</v>
      </c>
    </row>
    <row r="1378" spans="1:3">
      <c r="A1378" t="s">
        <v>989</v>
      </c>
      <c r="B1378" t="s">
        <v>93</v>
      </c>
      <c r="C1378" s="28">
        <v>12000</v>
      </c>
    </row>
    <row r="1379" spans="1:3">
      <c r="A1379" t="s">
        <v>989</v>
      </c>
      <c r="B1379" t="s">
        <v>1818</v>
      </c>
      <c r="C1379" s="28">
        <v>12000</v>
      </c>
    </row>
    <row r="1380" spans="1:3">
      <c r="A1380" t="s">
        <v>989</v>
      </c>
      <c r="B1380" t="s">
        <v>1843</v>
      </c>
      <c r="C1380" s="28">
        <v>10000</v>
      </c>
    </row>
    <row r="1381" spans="1:3">
      <c r="A1381" t="s">
        <v>15</v>
      </c>
      <c r="B1381" t="s">
        <v>79</v>
      </c>
      <c r="C1381" s="28">
        <v>30000</v>
      </c>
    </row>
    <row r="1382" spans="1:3">
      <c r="A1382" t="s">
        <v>15</v>
      </c>
      <c r="B1382" t="s">
        <v>1879</v>
      </c>
      <c r="C1382" s="28">
        <v>30000</v>
      </c>
    </row>
    <row r="1383" spans="1:3">
      <c r="A1383" t="s">
        <v>15</v>
      </c>
      <c r="B1383" t="s">
        <v>1257</v>
      </c>
      <c r="C1383" s="28">
        <v>30000</v>
      </c>
    </row>
    <row r="1384" spans="1:3">
      <c r="A1384" t="s">
        <v>15</v>
      </c>
      <c r="B1384" t="s">
        <v>710</v>
      </c>
      <c r="C1384" s="28">
        <v>30000</v>
      </c>
    </row>
    <row r="1385" spans="1:3">
      <c r="A1385" t="s">
        <v>15</v>
      </c>
      <c r="B1385" t="s">
        <v>519</v>
      </c>
      <c r="C1385" s="28">
        <v>30000</v>
      </c>
    </row>
    <row r="1386" spans="1:3">
      <c r="A1386" t="s">
        <v>15</v>
      </c>
      <c r="B1386" t="s">
        <v>576</v>
      </c>
      <c r="C1386" s="28">
        <v>30000</v>
      </c>
    </row>
    <row r="1387" spans="1:3">
      <c r="A1387" t="s">
        <v>15</v>
      </c>
      <c r="B1387" t="s">
        <v>1046</v>
      </c>
      <c r="C1387" s="28">
        <v>20000</v>
      </c>
    </row>
    <row r="1388" spans="1:3">
      <c r="A1388" t="s">
        <v>1027</v>
      </c>
      <c r="B1388" t="s">
        <v>1026</v>
      </c>
      <c r="C1388" s="28">
        <v>10000</v>
      </c>
    </row>
    <row r="1389" spans="1:3">
      <c r="A1389" t="s">
        <v>1676</v>
      </c>
      <c r="B1389" t="s">
        <v>1603</v>
      </c>
      <c r="C1389" s="28">
        <v>10000</v>
      </c>
    </row>
    <row r="1390" spans="1:3">
      <c r="A1390" t="s">
        <v>1086</v>
      </c>
      <c r="B1390" t="s">
        <v>1287</v>
      </c>
      <c r="C1390" s="28">
        <v>6000</v>
      </c>
    </row>
    <row r="1391" spans="1:3">
      <c r="A1391" t="s">
        <v>1055</v>
      </c>
      <c r="B1391" t="s">
        <v>20</v>
      </c>
      <c r="C1391" s="28">
        <v>36400</v>
      </c>
    </row>
    <row r="1392" spans="1:3">
      <c r="A1392" t="s">
        <v>1055</v>
      </c>
      <c r="B1392" t="s">
        <v>20</v>
      </c>
    </row>
    <row r="1393" spans="1:2">
      <c r="A1393" t="s">
        <v>1055</v>
      </c>
      <c r="B1393" t="s">
        <v>20</v>
      </c>
    </row>
    <row r="1394" spans="1:2">
      <c r="A1394" t="s">
        <v>1055</v>
      </c>
      <c r="B1394" t="s">
        <v>20</v>
      </c>
    </row>
    <row r="1395" spans="1:2">
      <c r="A1395" t="s">
        <v>1055</v>
      </c>
      <c r="B1395" t="s">
        <v>20</v>
      </c>
    </row>
    <row r="1396" spans="1:2">
      <c r="A1396" t="s">
        <v>1055</v>
      </c>
      <c r="B1396" t="s">
        <v>20</v>
      </c>
    </row>
    <row r="1397" spans="1:2">
      <c r="A1397" t="s">
        <v>1055</v>
      </c>
      <c r="B1397" t="s">
        <v>20</v>
      </c>
    </row>
    <row r="1398" spans="1:2">
      <c r="A1398" t="s">
        <v>1055</v>
      </c>
      <c r="B1398" t="s">
        <v>20</v>
      </c>
    </row>
    <row r="1399" spans="1:2">
      <c r="A1399" t="s">
        <v>1055</v>
      </c>
      <c r="B1399" t="s">
        <v>20</v>
      </c>
    </row>
    <row r="1400" spans="1:2">
      <c r="A1400" t="s">
        <v>1055</v>
      </c>
      <c r="B1400" t="s">
        <v>20</v>
      </c>
    </row>
    <row r="1401" spans="1:2">
      <c r="A1401" t="s">
        <v>1055</v>
      </c>
      <c r="B1401" t="s">
        <v>20</v>
      </c>
    </row>
    <row r="1402" spans="1:2">
      <c r="A1402" t="s">
        <v>1055</v>
      </c>
      <c r="B1402" t="s">
        <v>20</v>
      </c>
    </row>
    <row r="1403" spans="1:2">
      <c r="A1403" t="s">
        <v>1055</v>
      </c>
      <c r="B1403" t="s">
        <v>20</v>
      </c>
    </row>
    <row r="1404" spans="1:2">
      <c r="A1404" t="s">
        <v>1055</v>
      </c>
      <c r="B1404" t="s">
        <v>20</v>
      </c>
    </row>
    <row r="1405" spans="1:2">
      <c r="A1405" t="s">
        <v>1055</v>
      </c>
      <c r="B1405" t="s">
        <v>20</v>
      </c>
    </row>
    <row r="1406" spans="1:2">
      <c r="A1406" t="s">
        <v>1055</v>
      </c>
      <c r="B1406" t="s">
        <v>20</v>
      </c>
    </row>
    <row r="1407" spans="1:2">
      <c r="A1407" t="s">
        <v>1055</v>
      </c>
      <c r="B1407" t="s">
        <v>20</v>
      </c>
    </row>
    <row r="1408" spans="1:2">
      <c r="A1408" t="s">
        <v>1055</v>
      </c>
      <c r="B1408" t="s">
        <v>20</v>
      </c>
    </row>
    <row r="1409" spans="1:2">
      <c r="A1409" t="s">
        <v>1055</v>
      </c>
      <c r="B1409" t="s">
        <v>20</v>
      </c>
    </row>
    <row r="1410" spans="1:2">
      <c r="A1410" t="s">
        <v>1055</v>
      </c>
      <c r="B1410" t="s">
        <v>20</v>
      </c>
    </row>
    <row r="1411" spans="1:2">
      <c r="A1411" t="s">
        <v>1055</v>
      </c>
      <c r="B1411" t="s">
        <v>20</v>
      </c>
    </row>
    <row r="1412" spans="1:2">
      <c r="A1412" t="s">
        <v>1055</v>
      </c>
      <c r="B1412" t="s">
        <v>20</v>
      </c>
    </row>
    <row r="1413" spans="1:2">
      <c r="A1413" t="s">
        <v>1055</v>
      </c>
      <c r="B1413" t="s">
        <v>20</v>
      </c>
    </row>
    <row r="1414" spans="1:2">
      <c r="A1414" t="s">
        <v>1055</v>
      </c>
      <c r="B1414" t="s">
        <v>20</v>
      </c>
    </row>
    <row r="1415" spans="1:2">
      <c r="A1415" t="s">
        <v>1055</v>
      </c>
      <c r="B1415" t="s">
        <v>20</v>
      </c>
    </row>
    <row r="1416" spans="1:2">
      <c r="A1416" t="s">
        <v>1055</v>
      </c>
      <c r="B1416" t="s">
        <v>20</v>
      </c>
    </row>
    <row r="1417" spans="1:2">
      <c r="A1417" t="s">
        <v>1055</v>
      </c>
      <c r="B1417" t="s">
        <v>20</v>
      </c>
    </row>
    <row r="1418" spans="1:2">
      <c r="A1418" t="s">
        <v>1055</v>
      </c>
      <c r="B1418" t="s">
        <v>20</v>
      </c>
    </row>
    <row r="1419" spans="1:2">
      <c r="A1419" t="s">
        <v>1055</v>
      </c>
      <c r="B1419" t="s">
        <v>20</v>
      </c>
    </row>
    <row r="1420" spans="1:2">
      <c r="A1420" t="s">
        <v>1055</v>
      </c>
      <c r="B1420" t="s">
        <v>20</v>
      </c>
    </row>
    <row r="1421" spans="1:2">
      <c r="A1421" t="s">
        <v>1055</v>
      </c>
      <c r="B1421" t="s">
        <v>20</v>
      </c>
    </row>
    <row r="1422" spans="1:2">
      <c r="A1422" t="s">
        <v>1055</v>
      </c>
      <c r="B1422" t="s">
        <v>20</v>
      </c>
    </row>
    <row r="1423" spans="1:2">
      <c r="A1423" t="s">
        <v>1055</v>
      </c>
      <c r="B1423" t="s">
        <v>20</v>
      </c>
    </row>
    <row r="1424" spans="1:2">
      <c r="A1424" t="s">
        <v>1055</v>
      </c>
      <c r="B1424" t="s">
        <v>20</v>
      </c>
    </row>
    <row r="1425" spans="1:2">
      <c r="A1425" t="s">
        <v>1055</v>
      </c>
      <c r="B1425" t="s">
        <v>20</v>
      </c>
    </row>
    <row r="1426" spans="1:2">
      <c r="A1426" t="s">
        <v>1055</v>
      </c>
      <c r="B1426" t="s">
        <v>20</v>
      </c>
    </row>
    <row r="1427" spans="1:2">
      <c r="A1427" t="s">
        <v>1055</v>
      </c>
      <c r="B1427" t="s">
        <v>20</v>
      </c>
    </row>
    <row r="1428" spans="1:2">
      <c r="A1428" t="s">
        <v>1055</v>
      </c>
      <c r="B1428" t="s">
        <v>20</v>
      </c>
    </row>
    <row r="1429" spans="1:2">
      <c r="A1429" t="s">
        <v>1055</v>
      </c>
      <c r="B1429" t="s">
        <v>20</v>
      </c>
    </row>
    <row r="1430" spans="1:2">
      <c r="A1430" t="s">
        <v>1055</v>
      </c>
      <c r="B1430" t="s">
        <v>20</v>
      </c>
    </row>
    <row r="1431" spans="1:2">
      <c r="A1431" t="s">
        <v>1055</v>
      </c>
      <c r="B1431" t="s">
        <v>20</v>
      </c>
    </row>
    <row r="1432" spans="1:2">
      <c r="A1432" t="s">
        <v>1055</v>
      </c>
      <c r="B1432" t="s">
        <v>20</v>
      </c>
    </row>
    <row r="1433" spans="1:2">
      <c r="A1433" t="s">
        <v>1055</v>
      </c>
      <c r="B1433" t="s">
        <v>20</v>
      </c>
    </row>
    <row r="1434" spans="1:2">
      <c r="A1434" t="s">
        <v>1055</v>
      </c>
      <c r="B1434" t="s">
        <v>20</v>
      </c>
    </row>
    <row r="1435" spans="1:2">
      <c r="A1435" t="s">
        <v>1055</v>
      </c>
      <c r="B1435" t="s">
        <v>20</v>
      </c>
    </row>
    <row r="1436" spans="1:2">
      <c r="A1436" t="s">
        <v>1055</v>
      </c>
      <c r="B1436" t="s">
        <v>20</v>
      </c>
    </row>
    <row r="1437" spans="1:2">
      <c r="A1437" t="s">
        <v>1055</v>
      </c>
      <c r="B1437" t="s">
        <v>20</v>
      </c>
    </row>
    <row r="1438" spans="1:2">
      <c r="A1438" t="s">
        <v>1055</v>
      </c>
      <c r="B1438" t="s">
        <v>20</v>
      </c>
    </row>
    <row r="1439" spans="1:2">
      <c r="A1439" t="s">
        <v>1055</v>
      </c>
      <c r="B1439" t="s">
        <v>20</v>
      </c>
    </row>
    <row r="1440" spans="1:2">
      <c r="A1440" t="s">
        <v>1055</v>
      </c>
      <c r="B1440" t="s">
        <v>20</v>
      </c>
    </row>
    <row r="1441" spans="1:2">
      <c r="A1441" t="s">
        <v>1055</v>
      </c>
      <c r="B1441" t="s">
        <v>20</v>
      </c>
    </row>
    <row r="1442" spans="1:2">
      <c r="A1442" t="s">
        <v>1055</v>
      </c>
      <c r="B1442" t="s">
        <v>20</v>
      </c>
    </row>
    <row r="1443" spans="1:2">
      <c r="A1443" t="s">
        <v>1055</v>
      </c>
      <c r="B1443" t="s">
        <v>20</v>
      </c>
    </row>
    <row r="1444" spans="1:2">
      <c r="A1444" t="s">
        <v>1055</v>
      </c>
      <c r="B1444" t="s">
        <v>20</v>
      </c>
    </row>
    <row r="1445" spans="1:2">
      <c r="A1445" t="s">
        <v>1055</v>
      </c>
      <c r="B1445" t="s">
        <v>20</v>
      </c>
    </row>
    <row r="1446" spans="1:2">
      <c r="A1446" t="s">
        <v>1055</v>
      </c>
      <c r="B1446" t="s">
        <v>20</v>
      </c>
    </row>
    <row r="1447" spans="1:2">
      <c r="A1447" t="s">
        <v>1055</v>
      </c>
      <c r="B1447" t="s">
        <v>20</v>
      </c>
    </row>
    <row r="1448" spans="1:2">
      <c r="A1448" t="s">
        <v>1055</v>
      </c>
      <c r="B1448" t="s">
        <v>20</v>
      </c>
    </row>
    <row r="1449" spans="1:2">
      <c r="A1449" t="s">
        <v>1055</v>
      </c>
      <c r="B1449" t="s">
        <v>20</v>
      </c>
    </row>
    <row r="1450" spans="1:2">
      <c r="A1450" t="s">
        <v>1055</v>
      </c>
      <c r="B1450" t="s">
        <v>20</v>
      </c>
    </row>
    <row r="1451" spans="1:2">
      <c r="A1451" t="s">
        <v>1055</v>
      </c>
      <c r="B1451" t="s">
        <v>20</v>
      </c>
    </row>
    <row r="1452" spans="1:2">
      <c r="A1452" t="s">
        <v>1055</v>
      </c>
      <c r="B1452" t="s">
        <v>20</v>
      </c>
    </row>
    <row r="1453" spans="1:2">
      <c r="A1453" t="s">
        <v>1055</v>
      </c>
      <c r="B1453" t="s">
        <v>20</v>
      </c>
    </row>
    <row r="1454" spans="1:2">
      <c r="A1454" t="s">
        <v>1055</v>
      </c>
      <c r="B1454" t="s">
        <v>20</v>
      </c>
    </row>
    <row r="1455" spans="1:2">
      <c r="A1455" t="s">
        <v>1055</v>
      </c>
      <c r="B1455" t="s">
        <v>20</v>
      </c>
    </row>
    <row r="1456" spans="1:2">
      <c r="A1456" t="s">
        <v>1055</v>
      </c>
      <c r="B1456" t="s">
        <v>20</v>
      </c>
    </row>
    <row r="1457" spans="1:2">
      <c r="A1457" t="s">
        <v>1055</v>
      </c>
      <c r="B1457" t="s">
        <v>20</v>
      </c>
    </row>
    <row r="1458" spans="1:2">
      <c r="A1458" t="s">
        <v>1055</v>
      </c>
      <c r="B1458" t="s">
        <v>20</v>
      </c>
    </row>
    <row r="1459" spans="1:2">
      <c r="A1459" t="s">
        <v>1055</v>
      </c>
      <c r="B1459" t="s">
        <v>20</v>
      </c>
    </row>
    <row r="1460" spans="1:2">
      <c r="A1460" t="s">
        <v>1055</v>
      </c>
      <c r="B1460" t="s">
        <v>20</v>
      </c>
    </row>
    <row r="1461" spans="1:2">
      <c r="A1461" t="s">
        <v>1055</v>
      </c>
      <c r="B1461" t="s">
        <v>20</v>
      </c>
    </row>
    <row r="1462" spans="1:2">
      <c r="A1462" t="s">
        <v>1055</v>
      </c>
      <c r="B1462" t="s">
        <v>20</v>
      </c>
    </row>
    <row r="1463" spans="1:2">
      <c r="A1463" t="s">
        <v>1055</v>
      </c>
      <c r="B1463" t="s">
        <v>20</v>
      </c>
    </row>
    <row r="1464" spans="1:2">
      <c r="A1464" t="s">
        <v>1055</v>
      </c>
      <c r="B1464" t="s">
        <v>20</v>
      </c>
    </row>
    <row r="1465" spans="1:2">
      <c r="A1465" t="s">
        <v>1055</v>
      </c>
      <c r="B1465" t="s">
        <v>20</v>
      </c>
    </row>
    <row r="1466" spans="1:2">
      <c r="A1466" t="s">
        <v>1055</v>
      </c>
      <c r="B1466" t="s">
        <v>20</v>
      </c>
    </row>
    <row r="1467" spans="1:2">
      <c r="A1467" t="s">
        <v>1055</v>
      </c>
      <c r="B1467" t="s">
        <v>20</v>
      </c>
    </row>
    <row r="1468" spans="1:2">
      <c r="A1468" t="s">
        <v>1055</v>
      </c>
      <c r="B1468" t="s">
        <v>20</v>
      </c>
    </row>
    <row r="1469" spans="1:2">
      <c r="A1469" t="s">
        <v>1055</v>
      </c>
      <c r="B1469" t="s">
        <v>20</v>
      </c>
    </row>
    <row r="1470" spans="1:2">
      <c r="A1470" t="s">
        <v>1055</v>
      </c>
      <c r="B1470" t="s">
        <v>20</v>
      </c>
    </row>
    <row r="1471" spans="1:2">
      <c r="A1471" t="s">
        <v>1055</v>
      </c>
      <c r="B1471" t="s">
        <v>20</v>
      </c>
    </row>
    <row r="1472" spans="1:2">
      <c r="A1472" t="s">
        <v>1055</v>
      </c>
      <c r="B1472" t="s">
        <v>20</v>
      </c>
    </row>
    <row r="1473" spans="1:2">
      <c r="A1473" t="s">
        <v>1055</v>
      </c>
      <c r="B1473" t="s">
        <v>20</v>
      </c>
    </row>
    <row r="1474" spans="1:2">
      <c r="A1474" t="s">
        <v>1055</v>
      </c>
      <c r="B1474" t="s">
        <v>20</v>
      </c>
    </row>
    <row r="1475" spans="1:2">
      <c r="A1475" t="s">
        <v>1055</v>
      </c>
      <c r="B1475" t="s">
        <v>20</v>
      </c>
    </row>
    <row r="1476" spans="1:2">
      <c r="A1476" t="s">
        <v>1055</v>
      </c>
      <c r="B1476" t="s">
        <v>20</v>
      </c>
    </row>
    <row r="1477" spans="1:2">
      <c r="A1477" t="s">
        <v>1055</v>
      </c>
      <c r="B1477" t="s">
        <v>20</v>
      </c>
    </row>
    <row r="1478" spans="1:2">
      <c r="A1478" t="s">
        <v>1055</v>
      </c>
      <c r="B1478" t="s">
        <v>20</v>
      </c>
    </row>
    <row r="1479" spans="1:2">
      <c r="A1479" t="s">
        <v>1055</v>
      </c>
      <c r="B1479" t="s">
        <v>20</v>
      </c>
    </row>
    <row r="1480" spans="1:2">
      <c r="A1480" t="s">
        <v>1055</v>
      </c>
      <c r="B1480" t="s">
        <v>20</v>
      </c>
    </row>
    <row r="1481" spans="1:2">
      <c r="A1481" t="s">
        <v>1055</v>
      </c>
      <c r="B1481" t="s">
        <v>20</v>
      </c>
    </row>
    <row r="1482" spans="1:2">
      <c r="A1482" t="s">
        <v>1055</v>
      </c>
      <c r="B1482" t="s">
        <v>20</v>
      </c>
    </row>
    <row r="1483" spans="1:2">
      <c r="A1483" t="s">
        <v>1055</v>
      </c>
      <c r="B1483" t="s">
        <v>20</v>
      </c>
    </row>
    <row r="1484" spans="1:2">
      <c r="A1484" t="s">
        <v>1055</v>
      </c>
      <c r="B1484" t="s">
        <v>20</v>
      </c>
    </row>
    <row r="1485" spans="1:2">
      <c r="A1485" t="s">
        <v>1055</v>
      </c>
      <c r="B1485" t="s">
        <v>20</v>
      </c>
    </row>
    <row r="1486" spans="1:2">
      <c r="A1486" t="s">
        <v>1055</v>
      </c>
      <c r="B1486" t="s">
        <v>20</v>
      </c>
    </row>
    <row r="1487" spans="1:2">
      <c r="A1487" t="s">
        <v>1055</v>
      </c>
      <c r="B1487" t="s">
        <v>20</v>
      </c>
    </row>
    <row r="1488" spans="1:2">
      <c r="A1488" t="s">
        <v>1055</v>
      </c>
      <c r="B1488" t="s">
        <v>20</v>
      </c>
    </row>
    <row r="1489" spans="1:2">
      <c r="A1489" t="s">
        <v>1055</v>
      </c>
      <c r="B1489" t="s">
        <v>20</v>
      </c>
    </row>
    <row r="1490" spans="1:2">
      <c r="A1490" t="s">
        <v>1055</v>
      </c>
      <c r="B1490" t="s">
        <v>20</v>
      </c>
    </row>
    <row r="1491" spans="1:2">
      <c r="A1491" t="s">
        <v>1055</v>
      </c>
      <c r="B1491" t="s">
        <v>20</v>
      </c>
    </row>
    <row r="1492" spans="1:2">
      <c r="A1492" t="s">
        <v>1055</v>
      </c>
      <c r="B1492" t="s">
        <v>20</v>
      </c>
    </row>
    <row r="1493" spans="1:2">
      <c r="A1493" t="s">
        <v>1055</v>
      </c>
      <c r="B1493" t="s">
        <v>20</v>
      </c>
    </row>
    <row r="1494" spans="1:2">
      <c r="A1494" t="s">
        <v>1055</v>
      </c>
      <c r="B1494" t="s">
        <v>20</v>
      </c>
    </row>
    <row r="1495" spans="1:2">
      <c r="A1495" t="s">
        <v>1055</v>
      </c>
      <c r="B1495" t="s">
        <v>20</v>
      </c>
    </row>
    <row r="1496" spans="1:2">
      <c r="A1496" t="s">
        <v>1055</v>
      </c>
      <c r="B1496" t="s">
        <v>20</v>
      </c>
    </row>
    <row r="1497" spans="1:2">
      <c r="A1497" t="s">
        <v>1055</v>
      </c>
      <c r="B1497" t="s">
        <v>20</v>
      </c>
    </row>
    <row r="1498" spans="1:2">
      <c r="A1498" t="s">
        <v>1055</v>
      </c>
      <c r="B1498" t="s">
        <v>20</v>
      </c>
    </row>
    <row r="1499" spans="1:2">
      <c r="A1499" t="s">
        <v>1055</v>
      </c>
      <c r="B1499" s="28" t="s">
        <v>20</v>
      </c>
    </row>
    <row r="1500" spans="1:2">
      <c r="A1500" t="s">
        <v>1055</v>
      </c>
      <c r="B1500" s="28" t="s">
        <v>20</v>
      </c>
    </row>
  </sheetData>
  <sortState ref="A2:C1500">
    <sortCondition ref="A2:A1500"/>
    <sortCondition descending="1" ref="C2:C150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B1:Q1888"/>
  <sheetViews>
    <sheetView showGridLines="0" topLeftCell="J5" workbookViewId="0">
      <selection activeCell="B5" sqref="B5:N1888"/>
    </sheetView>
  </sheetViews>
  <sheetFormatPr defaultRowHeight="1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customWidth="1"/>
    <col min="8" max="8" width="24.42578125" customWidth="1"/>
    <col min="9" max="9" width="20" customWidth="1"/>
    <col min="10" max="11" width="15.140625" customWidth="1"/>
    <col min="12" max="12" width="28" customWidth="1"/>
    <col min="13" max="13" width="18" customWidth="1"/>
    <col min="14" max="14" width="13" customWidth="1"/>
    <col min="15" max="15" width="17.140625" customWidth="1"/>
  </cols>
  <sheetData>
    <row r="1" spans="2:17" ht="23.25">
      <c r="B1" s="7" t="s">
        <v>3994</v>
      </c>
      <c r="C1" s="7"/>
      <c r="D1" s="7"/>
      <c r="E1" s="7"/>
      <c r="G1">
        <v>12</v>
      </c>
      <c r="O1">
        <v>0</v>
      </c>
      <c r="P1">
        <v>5</v>
      </c>
      <c r="Q1" t="s">
        <v>4014</v>
      </c>
    </row>
    <row r="2" spans="2:17">
      <c r="O2">
        <v>5.01</v>
      </c>
      <c r="P2">
        <v>10</v>
      </c>
      <c r="Q2" t="s">
        <v>4013</v>
      </c>
    </row>
    <row r="3" spans="2:17">
      <c r="B3" s="2" t="s">
        <v>3995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>
        <v>10.01</v>
      </c>
      <c r="P3">
        <v>15</v>
      </c>
      <c r="Q3" t="s">
        <v>4015</v>
      </c>
    </row>
    <row r="4" spans="2:17">
      <c r="O4">
        <v>15.01</v>
      </c>
      <c r="P4">
        <v>20</v>
      </c>
      <c r="Q4" t="s">
        <v>4016</v>
      </c>
    </row>
    <row r="5" spans="2:17">
      <c r="B5" s="8" t="s">
        <v>2008</v>
      </c>
      <c r="C5" s="9" t="s">
        <v>0</v>
      </c>
      <c r="D5" s="9" t="s">
        <v>1</v>
      </c>
      <c r="E5" s="9" t="s">
        <v>3978</v>
      </c>
      <c r="F5" s="9" t="s">
        <v>2</v>
      </c>
      <c r="G5" s="9" t="s">
        <v>3979</v>
      </c>
      <c r="H5" s="9" t="s">
        <v>3</v>
      </c>
      <c r="I5" s="9" t="s">
        <v>3998</v>
      </c>
      <c r="J5" s="9" t="s">
        <v>4</v>
      </c>
      <c r="K5" s="9" t="s">
        <v>4004</v>
      </c>
      <c r="L5" s="9" t="s">
        <v>5</v>
      </c>
      <c r="M5" s="10" t="s">
        <v>3996</v>
      </c>
      <c r="N5" s="29" t="s">
        <v>4012</v>
      </c>
      <c r="O5">
        <v>20.010000000000002</v>
      </c>
      <c r="P5">
        <v>25</v>
      </c>
      <c r="Q5" s="29" t="s">
        <v>4017</v>
      </c>
    </row>
    <row r="6" spans="2:17" ht="15" customHeight="1">
      <c r="B6" s="11" t="s">
        <v>2009</v>
      </c>
      <c r="C6" s="12">
        <v>41054.133009259262</v>
      </c>
      <c r="D6" s="13">
        <v>5846</v>
      </c>
      <c r="E6" s="14">
        <v>5846</v>
      </c>
      <c r="F6" s="14" t="s">
        <v>6</v>
      </c>
      <c r="G6" s="14">
        <f>Data!$E6*VLOOKUP(Data!$F6,tblXrate[],2,FALSE)</f>
        <v>5846</v>
      </c>
      <c r="H6" s="14" t="s">
        <v>7</v>
      </c>
      <c r="I6" s="14" t="s">
        <v>20</v>
      </c>
      <c r="J6" s="14" t="s">
        <v>8</v>
      </c>
      <c r="K6" s="14" t="str">
        <f>VLOOKUP(Data!$J6,tblCountries[[Actual]:[Mapping]],2,FALSE)</f>
        <v>India</v>
      </c>
      <c r="L6" s="14" t="s">
        <v>9</v>
      </c>
      <c r="M6" s="15"/>
      <c r="N6" t="str">
        <f>VLOOKUP(M6,$O$1:$Q$6,3,1)</f>
        <v>até 5</v>
      </c>
      <c r="O6">
        <v>25.01</v>
      </c>
      <c r="P6">
        <v>30</v>
      </c>
      <c r="Q6" t="s">
        <v>4018</v>
      </c>
    </row>
    <row r="7" spans="2:17" ht="15" customHeight="1">
      <c r="B7" s="16" t="s">
        <v>2010</v>
      </c>
      <c r="C7" s="17">
        <v>41054.13417824074</v>
      </c>
      <c r="D7" s="18" t="s">
        <v>10</v>
      </c>
      <c r="E7" s="19">
        <v>15000</v>
      </c>
      <c r="F7" s="19" t="s">
        <v>6</v>
      </c>
      <c r="G7" s="19">
        <f>Data!$E7*VLOOKUP(Data!$F7,tblXrate[],2,FALSE)</f>
        <v>15000</v>
      </c>
      <c r="H7" s="19" t="s">
        <v>11</v>
      </c>
      <c r="I7" s="19" t="s">
        <v>488</v>
      </c>
      <c r="J7" s="19" t="s">
        <v>12</v>
      </c>
      <c r="K7" s="19" t="str">
        <f>VLOOKUP(Data!$J7,tblCountries[[Actual]:[Mapping]],2,FALSE)</f>
        <v>Croatia</v>
      </c>
      <c r="L7" s="19" t="s">
        <v>13</v>
      </c>
      <c r="M7" s="20"/>
      <c r="N7" t="str">
        <f>VLOOKUP(M7,$O$1:$Q$6,3,1)</f>
        <v>até 5</v>
      </c>
      <c r="O7">
        <v>30.01</v>
      </c>
      <c r="P7">
        <v>41</v>
      </c>
      <c r="Q7" t="s">
        <v>4020</v>
      </c>
    </row>
    <row r="8" spans="2:17" ht="15" customHeight="1">
      <c r="B8" s="11" t="s">
        <v>2011</v>
      </c>
      <c r="C8" s="12">
        <v>41054.136412037034</v>
      </c>
      <c r="D8" s="13">
        <v>58000</v>
      </c>
      <c r="E8" s="14">
        <v>58000</v>
      </c>
      <c r="F8" s="14" t="s">
        <v>6</v>
      </c>
      <c r="G8" s="14">
        <f>Data!$E8*VLOOKUP(Data!$F8,tblXrate[],2,FALSE)</f>
        <v>58000</v>
      </c>
      <c r="H8" s="14" t="s">
        <v>14</v>
      </c>
      <c r="I8" s="14" t="s">
        <v>20</v>
      </c>
      <c r="J8" s="14" t="s">
        <v>15</v>
      </c>
      <c r="K8" s="14" t="str">
        <f>VLOOKUP(Data!$J8,tblCountries[[Actual]:[Mapping]],2,FALSE)</f>
        <v>USA</v>
      </c>
      <c r="L8" s="14" t="s">
        <v>13</v>
      </c>
      <c r="M8" s="15"/>
      <c r="N8" t="str">
        <f t="shared" ref="N8:N71" si="0">VLOOKUP(M8,$O$1:$Q$6,3,1)</f>
        <v>até 5</v>
      </c>
    </row>
    <row r="9" spans="2:17" ht="15" customHeight="1">
      <c r="B9" s="16" t="s">
        <v>2012</v>
      </c>
      <c r="C9" s="17">
        <v>41054.141458333332</v>
      </c>
      <c r="D9" s="18">
        <v>48000</v>
      </c>
      <c r="E9" s="19">
        <v>48000</v>
      </c>
      <c r="F9" s="19" t="s">
        <v>6</v>
      </c>
      <c r="G9" s="19">
        <f>Data!$E9*VLOOKUP(Data!$F9,tblXrate[],2,FALSE)</f>
        <v>48000</v>
      </c>
      <c r="H9" s="19" t="s">
        <v>16</v>
      </c>
      <c r="I9" s="19" t="s">
        <v>488</v>
      </c>
      <c r="J9" s="19" t="s">
        <v>17</v>
      </c>
      <c r="K9" s="19" t="str">
        <f>VLOOKUP(Data!$J9,tblCountries[[Actual]:[Mapping]],2,FALSE)</f>
        <v>Pakistan</v>
      </c>
      <c r="L9" s="19" t="s">
        <v>18</v>
      </c>
      <c r="M9" s="20"/>
      <c r="N9" t="str">
        <f t="shared" si="0"/>
        <v>até 5</v>
      </c>
    </row>
    <row r="10" spans="2:17" ht="15" customHeight="1">
      <c r="B10" s="11" t="s">
        <v>2013</v>
      </c>
      <c r="C10" s="12">
        <v>41054.143796296295</v>
      </c>
      <c r="D10" s="13">
        <v>54000</v>
      </c>
      <c r="E10" s="14">
        <v>54000</v>
      </c>
      <c r="F10" s="14" t="s">
        <v>6</v>
      </c>
      <c r="G10" s="14">
        <f>Data!$E10*VLOOKUP(Data!$F10,tblXrate[],2,FALSE)</f>
        <v>54000</v>
      </c>
      <c r="H10" s="14" t="s">
        <v>19</v>
      </c>
      <c r="I10" s="14" t="s">
        <v>279</v>
      </c>
      <c r="J10" s="14" t="s">
        <v>15</v>
      </c>
      <c r="K10" s="14" t="str">
        <f>VLOOKUP(Data!$J10,tblCountries[[Actual]:[Mapping]],2,FALSE)</f>
        <v>USA</v>
      </c>
      <c r="L10" s="14" t="s">
        <v>13</v>
      </c>
      <c r="M10" s="15"/>
      <c r="N10" t="str">
        <f t="shared" si="0"/>
        <v>até 5</v>
      </c>
    </row>
    <row r="11" spans="2:17" ht="15" customHeight="1">
      <c r="B11" s="16" t="s">
        <v>2014</v>
      </c>
      <c r="C11" s="17">
        <v>41054.144768518519</v>
      </c>
      <c r="D11" s="18">
        <v>41731</v>
      </c>
      <c r="E11" s="19">
        <v>41731</v>
      </c>
      <c r="F11" s="19" t="s">
        <v>6</v>
      </c>
      <c r="G11" s="19">
        <f>Data!$E11*VLOOKUP(Data!$F11,tblXrate[],2,FALSE)</f>
        <v>41731</v>
      </c>
      <c r="H11" s="19" t="s">
        <v>20</v>
      </c>
      <c r="I11" s="19" t="s">
        <v>20</v>
      </c>
      <c r="J11" s="19" t="s">
        <v>21</v>
      </c>
      <c r="K11" s="19" t="str">
        <f>VLOOKUP(Data!$J11,tblCountries[[Actual]:[Mapping]],2,FALSE)</f>
        <v>Iceland</v>
      </c>
      <c r="L11" s="19" t="s">
        <v>13</v>
      </c>
      <c r="M11" s="20"/>
      <c r="N11" t="str">
        <f t="shared" si="0"/>
        <v>até 5</v>
      </c>
    </row>
    <row r="12" spans="2:17" ht="15" customHeight="1">
      <c r="B12" s="11" t="s">
        <v>2015</v>
      </c>
      <c r="C12" s="12">
        <v>41054.148506944446</v>
      </c>
      <c r="D12" s="13">
        <v>145000</v>
      </c>
      <c r="E12" s="14">
        <v>145000</v>
      </c>
      <c r="F12" s="14" t="s">
        <v>22</v>
      </c>
      <c r="G12" s="14">
        <f>Data!$E12*VLOOKUP(Data!$F12,tblXrate[],2,FALSE)</f>
        <v>184207.91865378313</v>
      </c>
      <c r="H12" s="14" t="s">
        <v>23</v>
      </c>
      <c r="I12" s="14" t="s">
        <v>52</v>
      </c>
      <c r="J12" s="14" t="s">
        <v>24</v>
      </c>
      <c r="K12" s="14" t="str">
        <f>VLOOKUP(Data!$J12,tblCountries[[Actual]:[Mapping]],2,FALSE)</f>
        <v>Germany</v>
      </c>
      <c r="L12" s="14" t="s">
        <v>25</v>
      </c>
      <c r="M12" s="15"/>
      <c r="N12" t="str">
        <f t="shared" si="0"/>
        <v>até 5</v>
      </c>
    </row>
    <row r="13" spans="2:17" ht="15" customHeight="1">
      <c r="B13" s="16" t="s">
        <v>2016</v>
      </c>
      <c r="C13" s="17">
        <v>41054.15042824074</v>
      </c>
      <c r="D13" s="18">
        <v>12000</v>
      </c>
      <c r="E13" s="19">
        <v>12000</v>
      </c>
      <c r="F13" s="19" t="s">
        <v>6</v>
      </c>
      <c r="G13" s="19">
        <f>Data!$E13*VLOOKUP(Data!$F13,tblXrate[],2,FALSE)</f>
        <v>12000</v>
      </c>
      <c r="H13" s="19" t="s">
        <v>26</v>
      </c>
      <c r="I13" s="19" t="s">
        <v>20</v>
      </c>
      <c r="J13" s="19" t="s">
        <v>27</v>
      </c>
      <c r="K13" s="19" t="str">
        <f>VLOOKUP(Data!$J13,tblCountries[[Actual]:[Mapping]],2,FALSE)</f>
        <v>Ukraine</v>
      </c>
      <c r="L13" s="19" t="s">
        <v>13</v>
      </c>
      <c r="M13" s="20"/>
      <c r="N13" t="str">
        <f t="shared" si="0"/>
        <v>até 5</v>
      </c>
    </row>
    <row r="14" spans="2:17" ht="15" customHeight="1">
      <c r="B14" s="11" t="s">
        <v>2017</v>
      </c>
      <c r="C14" s="12">
        <v>41054.150891203702</v>
      </c>
      <c r="D14" s="13" t="s">
        <v>28</v>
      </c>
      <c r="E14" s="14">
        <v>44000</v>
      </c>
      <c r="F14" s="14" t="s">
        <v>6</v>
      </c>
      <c r="G14" s="14">
        <f>Data!$E14*VLOOKUP(Data!$F14,tblXrate[],2,FALSE)</f>
        <v>44000</v>
      </c>
      <c r="H14" s="14" t="s">
        <v>29</v>
      </c>
      <c r="I14" s="14" t="s">
        <v>4001</v>
      </c>
      <c r="J14" s="14" t="s">
        <v>30</v>
      </c>
      <c r="K14" s="14" t="str">
        <f>VLOOKUP(Data!$J14,tblCountries[[Actual]:[Mapping]],2,FALSE)</f>
        <v>Portugal</v>
      </c>
      <c r="L14" s="14" t="s">
        <v>25</v>
      </c>
      <c r="M14" s="15"/>
      <c r="N14" t="str">
        <f t="shared" si="0"/>
        <v>até 5</v>
      </c>
    </row>
    <row r="15" spans="2:17" ht="15" customHeight="1">
      <c r="B15" s="16" t="s">
        <v>2018</v>
      </c>
      <c r="C15" s="17">
        <v>41054.152048611111</v>
      </c>
      <c r="D15" s="18" t="s">
        <v>31</v>
      </c>
      <c r="E15" s="19">
        <v>1152000</v>
      </c>
      <c r="F15" s="19" t="s">
        <v>32</v>
      </c>
      <c r="G15" s="19">
        <f>Data!$E15*VLOOKUP(Data!$F15,tblXrate[],2,FALSE)</f>
        <v>12227.430201752599</v>
      </c>
      <c r="H15" s="19" t="s">
        <v>33</v>
      </c>
      <c r="I15" s="19" t="s">
        <v>310</v>
      </c>
      <c r="J15" s="19" t="s">
        <v>17</v>
      </c>
      <c r="K15" s="19" t="str">
        <f>VLOOKUP(Data!$J15,tblCountries[[Actual]:[Mapping]],2,FALSE)</f>
        <v>Pakistan</v>
      </c>
      <c r="L15" s="19" t="s">
        <v>13</v>
      </c>
      <c r="M15" s="20"/>
      <c r="N15" t="str">
        <f t="shared" si="0"/>
        <v>até 5</v>
      </c>
    </row>
    <row r="16" spans="2:17" ht="15" customHeight="1">
      <c r="B16" s="11" t="s">
        <v>2019</v>
      </c>
      <c r="C16" s="12">
        <v>41054.155381944445</v>
      </c>
      <c r="D16" s="13" t="s">
        <v>34</v>
      </c>
      <c r="E16" s="14">
        <v>51650</v>
      </c>
      <c r="F16" s="14" t="s">
        <v>22</v>
      </c>
      <c r="G16" s="14">
        <f>Data!$E16*VLOOKUP(Data!$F16,tblXrate[],2,FALSE)</f>
        <v>65616.131023916547</v>
      </c>
      <c r="H16" s="14" t="s">
        <v>35</v>
      </c>
      <c r="I16" s="14" t="s">
        <v>67</v>
      </c>
      <c r="J16" s="14" t="s">
        <v>36</v>
      </c>
      <c r="K16" s="14" t="str">
        <f>VLOOKUP(Data!$J16,tblCountries[[Actual]:[Mapping]],2,FALSE)</f>
        <v>Ireland</v>
      </c>
      <c r="L16" s="14" t="s">
        <v>18</v>
      </c>
      <c r="M16" s="15"/>
      <c r="N16" t="str">
        <f t="shared" si="0"/>
        <v>até 5</v>
      </c>
    </row>
    <row r="17" spans="2:14" ht="15" customHeight="1">
      <c r="B17" s="16" t="s">
        <v>2020</v>
      </c>
      <c r="C17" s="17">
        <v>41054.155509259261</v>
      </c>
      <c r="D17" s="18">
        <v>14000</v>
      </c>
      <c r="E17" s="19">
        <v>14000</v>
      </c>
      <c r="F17" s="19" t="s">
        <v>6</v>
      </c>
      <c r="G17" s="19">
        <f>Data!$E17*VLOOKUP(Data!$F17,tblXrate[],2,FALSE)</f>
        <v>14000</v>
      </c>
      <c r="H17" s="19" t="s">
        <v>37</v>
      </c>
      <c r="I17" s="19" t="s">
        <v>279</v>
      </c>
      <c r="J17" s="19" t="s">
        <v>38</v>
      </c>
      <c r="K17" s="19" t="str">
        <f>VLOOKUP(Data!$J17,tblCountries[[Actual]:[Mapping]],2,FALSE)</f>
        <v>Hungary</v>
      </c>
      <c r="L17" s="19" t="s">
        <v>9</v>
      </c>
      <c r="M17" s="20"/>
      <c r="N17" t="str">
        <f t="shared" si="0"/>
        <v>até 5</v>
      </c>
    </row>
    <row r="18" spans="2:14" ht="15" customHeight="1">
      <c r="B18" s="11" t="s">
        <v>2021</v>
      </c>
      <c r="C18" s="12">
        <v>41054.158946759257</v>
      </c>
      <c r="D18" s="13" t="s">
        <v>39</v>
      </c>
      <c r="E18" s="14">
        <v>749000</v>
      </c>
      <c r="F18" s="14" t="s">
        <v>40</v>
      </c>
      <c r="G18" s="14">
        <f>Data!$E18*VLOOKUP(Data!$F18,tblXrate[],2,FALSE)</f>
        <v>13338.129598894484</v>
      </c>
      <c r="H18" s="14" t="s">
        <v>41</v>
      </c>
      <c r="I18" s="14" t="s">
        <v>20</v>
      </c>
      <c r="J18" s="14" t="s">
        <v>8</v>
      </c>
      <c r="K18" s="14" t="str">
        <f>VLOOKUP(Data!$J18,tblCountries[[Actual]:[Mapping]],2,FALSE)</f>
        <v>India</v>
      </c>
      <c r="L18" s="14" t="s">
        <v>13</v>
      </c>
      <c r="M18" s="15"/>
      <c r="N18" t="str">
        <f t="shared" si="0"/>
        <v>até 5</v>
      </c>
    </row>
    <row r="19" spans="2:14" ht="15" customHeight="1">
      <c r="B19" s="16" t="s">
        <v>2022</v>
      </c>
      <c r="C19" s="17">
        <v>41054.160393518519</v>
      </c>
      <c r="D19" s="18">
        <v>49000</v>
      </c>
      <c r="E19" s="19">
        <v>49000</v>
      </c>
      <c r="F19" s="19" t="s">
        <v>6</v>
      </c>
      <c r="G19" s="19">
        <f>Data!$E19*VLOOKUP(Data!$F19,tblXrate[],2,FALSE)</f>
        <v>49000</v>
      </c>
      <c r="H19" s="19" t="s">
        <v>42</v>
      </c>
      <c r="I19" s="19" t="s">
        <v>20</v>
      </c>
      <c r="J19" s="19" t="s">
        <v>15</v>
      </c>
      <c r="K19" s="19" t="str">
        <f>VLOOKUP(Data!$J19,tblCountries[[Actual]:[Mapping]],2,FALSE)</f>
        <v>USA</v>
      </c>
      <c r="L19" s="19" t="s">
        <v>13</v>
      </c>
      <c r="M19" s="20"/>
      <c r="N19" t="str">
        <f t="shared" si="0"/>
        <v>até 5</v>
      </c>
    </row>
    <row r="20" spans="2:14" ht="15" customHeight="1">
      <c r="B20" s="11" t="s">
        <v>2023</v>
      </c>
      <c r="C20" s="12">
        <v>41054.162060185183</v>
      </c>
      <c r="D20" s="13">
        <v>85000</v>
      </c>
      <c r="E20" s="14">
        <v>85000</v>
      </c>
      <c r="F20" s="14" t="s">
        <v>6</v>
      </c>
      <c r="G20" s="14">
        <f>Data!$E20*VLOOKUP(Data!$F20,tblXrate[],2,FALSE)</f>
        <v>85000</v>
      </c>
      <c r="H20" s="14" t="s">
        <v>43</v>
      </c>
      <c r="I20" s="14" t="s">
        <v>279</v>
      </c>
      <c r="J20" s="14" t="s">
        <v>15</v>
      </c>
      <c r="K20" s="14" t="str">
        <f>VLOOKUP(Data!$J20,tblCountries[[Actual]:[Mapping]],2,FALSE)</f>
        <v>USA</v>
      </c>
      <c r="L20" s="14" t="s">
        <v>25</v>
      </c>
      <c r="M20" s="15"/>
      <c r="N20" t="str">
        <f t="shared" si="0"/>
        <v>até 5</v>
      </c>
    </row>
    <row r="21" spans="2:14" ht="15" customHeight="1">
      <c r="B21" s="16" t="s">
        <v>2024</v>
      </c>
      <c r="C21" s="17">
        <v>41054.164351851854</v>
      </c>
      <c r="D21" s="18">
        <v>75000</v>
      </c>
      <c r="E21" s="19">
        <v>75000</v>
      </c>
      <c r="F21" s="19" t="s">
        <v>6</v>
      </c>
      <c r="G21" s="19">
        <f>Data!$E21*VLOOKUP(Data!$F21,tblXrate[],2,FALSE)</f>
        <v>75000</v>
      </c>
      <c r="H21" s="19" t="s">
        <v>44</v>
      </c>
      <c r="I21" s="19" t="s">
        <v>279</v>
      </c>
      <c r="J21" s="19" t="s">
        <v>15</v>
      </c>
      <c r="K21" s="19" t="str">
        <f>VLOOKUP(Data!$J21,tblCountries[[Actual]:[Mapping]],2,FALSE)</f>
        <v>USA</v>
      </c>
      <c r="L21" s="19" t="s">
        <v>13</v>
      </c>
      <c r="M21" s="20"/>
      <c r="N21" t="str">
        <f t="shared" si="0"/>
        <v>até 5</v>
      </c>
    </row>
    <row r="22" spans="2:14" ht="15" customHeight="1">
      <c r="B22" s="11" t="s">
        <v>2025</v>
      </c>
      <c r="C22" s="12">
        <v>41054.173738425925</v>
      </c>
      <c r="D22" s="13">
        <v>107000</v>
      </c>
      <c r="E22" s="14">
        <v>107000</v>
      </c>
      <c r="F22" s="14" t="s">
        <v>6</v>
      </c>
      <c r="G22" s="14">
        <f>Data!$E22*VLOOKUP(Data!$F22,tblXrate[],2,FALSE)</f>
        <v>107000</v>
      </c>
      <c r="H22" s="14" t="s">
        <v>45</v>
      </c>
      <c r="I22" s="14" t="s">
        <v>52</v>
      </c>
      <c r="J22" s="14" t="s">
        <v>46</v>
      </c>
      <c r="K22" s="14" t="str">
        <f>VLOOKUP(Data!$J22,tblCountries[[Actual]:[Mapping]],2,FALSE)</f>
        <v>Switzerland</v>
      </c>
      <c r="L22" s="14" t="s">
        <v>9</v>
      </c>
      <c r="M22" s="15"/>
      <c r="N22" t="str">
        <f t="shared" si="0"/>
        <v>até 5</v>
      </c>
    </row>
    <row r="23" spans="2:14" ht="15" customHeight="1">
      <c r="B23" s="16" t="s">
        <v>2026</v>
      </c>
      <c r="C23" s="17">
        <v>41054.174120370371</v>
      </c>
      <c r="D23" s="18">
        <v>45000</v>
      </c>
      <c r="E23" s="19">
        <v>45000</v>
      </c>
      <c r="F23" s="19" t="s">
        <v>6</v>
      </c>
      <c r="G23" s="19">
        <f>Data!$E23*VLOOKUP(Data!$F23,tblXrate[],2,FALSE)</f>
        <v>45000</v>
      </c>
      <c r="H23" s="19" t="s">
        <v>47</v>
      </c>
      <c r="I23" s="19" t="s">
        <v>3999</v>
      </c>
      <c r="J23" s="19" t="s">
        <v>48</v>
      </c>
      <c r="K23" s="19" t="str">
        <f>VLOOKUP(Data!$J23,tblCountries[[Actual]:[Mapping]],2,FALSE)</f>
        <v>South Africa</v>
      </c>
      <c r="L23" s="19" t="s">
        <v>13</v>
      </c>
      <c r="M23" s="20"/>
      <c r="N23" t="str">
        <f t="shared" si="0"/>
        <v>até 5</v>
      </c>
    </row>
    <row r="24" spans="2:14" ht="15" customHeight="1">
      <c r="B24" s="11" t="s">
        <v>2027</v>
      </c>
      <c r="C24" s="12">
        <v>41054.178148148145</v>
      </c>
      <c r="D24" s="13">
        <v>550000</v>
      </c>
      <c r="E24" s="14">
        <v>550000</v>
      </c>
      <c r="F24" s="14" t="s">
        <v>40</v>
      </c>
      <c r="G24" s="14">
        <f>Data!$E24*VLOOKUP(Data!$F24,tblXrate[],2,FALSE)</f>
        <v>9794.354178093412</v>
      </c>
      <c r="H24" s="14" t="s">
        <v>49</v>
      </c>
      <c r="I24" s="14" t="s">
        <v>52</v>
      </c>
      <c r="J24" s="14" t="s">
        <v>8</v>
      </c>
      <c r="K24" s="14" t="str">
        <f>VLOOKUP(Data!$J24,tblCountries[[Actual]:[Mapping]],2,FALSE)</f>
        <v>India</v>
      </c>
      <c r="L24" s="14" t="s">
        <v>18</v>
      </c>
      <c r="M24" s="15"/>
      <c r="N24" t="str">
        <f t="shared" si="0"/>
        <v>até 5</v>
      </c>
    </row>
    <row r="25" spans="2:14" ht="15" customHeight="1">
      <c r="B25" s="16" t="s">
        <v>2028</v>
      </c>
      <c r="C25" s="17">
        <v>41054.180115740739</v>
      </c>
      <c r="D25" s="18">
        <v>50000</v>
      </c>
      <c r="E25" s="19">
        <v>50000</v>
      </c>
      <c r="F25" s="19" t="s">
        <v>6</v>
      </c>
      <c r="G25" s="19">
        <f>Data!$E25*VLOOKUP(Data!$F25,tblXrate[],2,FALSE)</f>
        <v>50000</v>
      </c>
      <c r="H25" s="19" t="s">
        <v>50</v>
      </c>
      <c r="I25" s="19" t="s">
        <v>52</v>
      </c>
      <c r="J25" s="19" t="s">
        <v>8</v>
      </c>
      <c r="K25" s="19" t="str">
        <f>VLOOKUP(Data!$J25,tblCountries[[Actual]:[Mapping]],2,FALSE)</f>
        <v>India</v>
      </c>
      <c r="L25" s="19" t="s">
        <v>25</v>
      </c>
      <c r="M25" s="20"/>
      <c r="N25" t="str">
        <f t="shared" si="0"/>
        <v>até 5</v>
      </c>
    </row>
    <row r="26" spans="2:14" ht="15" customHeight="1">
      <c r="B26" s="11" t="s">
        <v>2029</v>
      </c>
      <c r="C26" s="12">
        <v>41054.183344907404</v>
      </c>
      <c r="D26" s="13">
        <v>13500</v>
      </c>
      <c r="E26" s="14">
        <v>13500</v>
      </c>
      <c r="F26" s="14" t="s">
        <v>6</v>
      </c>
      <c r="G26" s="14">
        <f>Data!$E26*VLOOKUP(Data!$F26,tblXrate[],2,FALSE)</f>
        <v>13500</v>
      </c>
      <c r="H26" s="14" t="s">
        <v>51</v>
      </c>
      <c r="I26" s="14" t="s">
        <v>52</v>
      </c>
      <c r="J26" s="14" t="s">
        <v>8</v>
      </c>
      <c r="K26" s="14" t="str">
        <f>VLOOKUP(Data!$J26,tblCountries[[Actual]:[Mapping]],2,FALSE)</f>
        <v>India</v>
      </c>
      <c r="L26" s="14" t="s">
        <v>9</v>
      </c>
      <c r="M26" s="15"/>
      <c r="N26" t="str">
        <f t="shared" si="0"/>
        <v>até 5</v>
      </c>
    </row>
    <row r="27" spans="2:14" ht="15" customHeight="1">
      <c r="B27" s="16" t="s">
        <v>2030</v>
      </c>
      <c r="C27" s="17">
        <v>41054.183472222219</v>
      </c>
      <c r="D27" s="18">
        <v>96000</v>
      </c>
      <c r="E27" s="19">
        <v>96000</v>
      </c>
      <c r="F27" s="19" t="s">
        <v>6</v>
      </c>
      <c r="G27" s="19">
        <f>Data!$E27*VLOOKUP(Data!$F27,tblXrate[],2,FALSE)</f>
        <v>96000</v>
      </c>
      <c r="H27" s="19" t="s">
        <v>20</v>
      </c>
      <c r="I27" s="19" t="s">
        <v>20</v>
      </c>
      <c r="J27" s="19" t="s">
        <v>15</v>
      </c>
      <c r="K27" s="19" t="str">
        <f>VLOOKUP(Data!$J27,tblCountries[[Actual]:[Mapping]],2,FALSE)</f>
        <v>USA</v>
      </c>
      <c r="L27" s="19" t="s">
        <v>18</v>
      </c>
      <c r="M27" s="20"/>
      <c r="N27" t="str">
        <f t="shared" si="0"/>
        <v>até 5</v>
      </c>
    </row>
    <row r="28" spans="2:14" ht="15" customHeight="1">
      <c r="B28" s="11" t="s">
        <v>2031</v>
      </c>
      <c r="C28" s="12">
        <v>41054.188668981478</v>
      </c>
      <c r="D28" s="13">
        <v>1000000</v>
      </c>
      <c r="E28" s="14">
        <v>1000000</v>
      </c>
      <c r="F28" s="14" t="s">
        <v>40</v>
      </c>
      <c r="G28" s="14">
        <f>Data!$E28*VLOOKUP(Data!$F28,tblXrate[],2,FALSE)</f>
        <v>17807.916687442568</v>
      </c>
      <c r="H28" s="14" t="s">
        <v>52</v>
      </c>
      <c r="I28" s="14" t="s">
        <v>52</v>
      </c>
      <c r="J28" s="14" t="s">
        <v>8</v>
      </c>
      <c r="K28" s="14" t="str">
        <f>VLOOKUP(Data!$J28,tblCountries[[Actual]:[Mapping]],2,FALSE)</f>
        <v>India</v>
      </c>
      <c r="L28" s="14" t="s">
        <v>9</v>
      </c>
      <c r="M28" s="15"/>
      <c r="N28" t="str">
        <f t="shared" si="0"/>
        <v>até 5</v>
      </c>
    </row>
    <row r="29" spans="2:14" ht="15" customHeight="1">
      <c r="B29" s="16" t="s">
        <v>2032</v>
      </c>
      <c r="C29" s="17">
        <v>41054.189456018517</v>
      </c>
      <c r="D29" s="18">
        <v>75000</v>
      </c>
      <c r="E29" s="19">
        <v>75000</v>
      </c>
      <c r="F29" s="19" t="s">
        <v>6</v>
      </c>
      <c r="G29" s="19">
        <f>Data!$E29*VLOOKUP(Data!$F29,tblXrate[],2,FALSE)</f>
        <v>75000</v>
      </c>
      <c r="H29" s="19" t="s">
        <v>53</v>
      </c>
      <c r="I29" s="19" t="s">
        <v>4001</v>
      </c>
      <c r="J29" s="19" t="s">
        <v>15</v>
      </c>
      <c r="K29" s="19" t="str">
        <f>VLOOKUP(Data!$J29,tblCountries[[Actual]:[Mapping]],2,FALSE)</f>
        <v>USA</v>
      </c>
      <c r="L29" s="19" t="s">
        <v>9</v>
      </c>
      <c r="M29" s="20"/>
      <c r="N29" t="str">
        <f t="shared" si="0"/>
        <v>até 5</v>
      </c>
    </row>
    <row r="30" spans="2:14" ht="15" customHeight="1">
      <c r="B30" s="11" t="s">
        <v>2033</v>
      </c>
      <c r="C30" s="12">
        <v>41054.197118055556</v>
      </c>
      <c r="D30" s="13" t="s">
        <v>54</v>
      </c>
      <c r="E30" s="14">
        <v>40000</v>
      </c>
      <c r="F30" s="14" t="s">
        <v>6</v>
      </c>
      <c r="G30" s="14">
        <f>Data!$E30*VLOOKUP(Data!$F30,tblXrate[],2,FALSE)</f>
        <v>40000</v>
      </c>
      <c r="H30" s="14" t="s">
        <v>55</v>
      </c>
      <c r="I30" s="14" t="s">
        <v>52</v>
      </c>
      <c r="J30" s="14" t="s">
        <v>15</v>
      </c>
      <c r="K30" s="14" t="str">
        <f>VLOOKUP(Data!$J30,tblCountries[[Actual]:[Mapping]],2,FALSE)</f>
        <v>USA</v>
      </c>
      <c r="L30" s="14" t="s">
        <v>18</v>
      </c>
      <c r="M30" s="15"/>
      <c r="N30" t="str">
        <f t="shared" si="0"/>
        <v>até 5</v>
      </c>
    </row>
    <row r="31" spans="2:14" ht="15" customHeight="1">
      <c r="B31" s="16" t="s">
        <v>2034</v>
      </c>
      <c r="C31" s="17">
        <v>41054.197928240741</v>
      </c>
      <c r="D31" s="18">
        <v>60000</v>
      </c>
      <c r="E31" s="19">
        <v>60000</v>
      </c>
      <c r="F31" s="19" t="s">
        <v>6</v>
      </c>
      <c r="G31" s="19">
        <f>Data!$E31*VLOOKUP(Data!$F31,tblXrate[],2,FALSE)</f>
        <v>60000</v>
      </c>
      <c r="H31" s="19" t="s">
        <v>57</v>
      </c>
      <c r="I31" s="19" t="s">
        <v>20</v>
      </c>
      <c r="J31" s="19" t="s">
        <v>15</v>
      </c>
      <c r="K31" s="19" t="str">
        <f>VLOOKUP(Data!$J31,tblCountries[[Actual]:[Mapping]],2,FALSE)</f>
        <v>USA</v>
      </c>
      <c r="L31" s="19" t="s">
        <v>13</v>
      </c>
      <c r="M31" s="20"/>
      <c r="N31" t="str">
        <f t="shared" si="0"/>
        <v>até 5</v>
      </c>
    </row>
    <row r="32" spans="2:14" ht="15" customHeight="1">
      <c r="B32" s="11" t="s">
        <v>2035</v>
      </c>
      <c r="C32" s="12">
        <v>41054.200381944444</v>
      </c>
      <c r="D32" s="13">
        <v>2700</v>
      </c>
      <c r="E32" s="14">
        <v>32400</v>
      </c>
      <c r="F32" s="14" t="s">
        <v>22</v>
      </c>
      <c r="G32" s="14">
        <f>Data!$E32*VLOOKUP(Data!$F32,tblXrate[],2,FALSE)</f>
        <v>41160.941823328096</v>
      </c>
      <c r="H32" s="14" t="s">
        <v>58</v>
      </c>
      <c r="I32" s="14" t="s">
        <v>52</v>
      </c>
      <c r="J32" s="14" t="s">
        <v>59</v>
      </c>
      <c r="K32" s="14" t="str">
        <f>VLOOKUP(Data!$J32,tblCountries[[Actual]:[Mapping]],2,FALSE)</f>
        <v>Belgium</v>
      </c>
      <c r="L32" s="14" t="s">
        <v>9</v>
      </c>
      <c r="M32" s="15"/>
      <c r="N32" t="str">
        <f t="shared" si="0"/>
        <v>até 5</v>
      </c>
    </row>
    <row r="33" spans="2:14" ht="15" customHeight="1">
      <c r="B33" s="16" t="s">
        <v>2036</v>
      </c>
      <c r="C33" s="17">
        <v>41054.203043981484</v>
      </c>
      <c r="D33" s="18" t="s">
        <v>60</v>
      </c>
      <c r="E33" s="19">
        <v>900000</v>
      </c>
      <c r="F33" s="19" t="s">
        <v>40</v>
      </c>
      <c r="G33" s="19">
        <f>Data!$E33*VLOOKUP(Data!$F33,tblXrate[],2,FALSE)</f>
        <v>16027.125018698311</v>
      </c>
      <c r="H33" s="19" t="s">
        <v>61</v>
      </c>
      <c r="I33" s="19" t="s">
        <v>279</v>
      </c>
      <c r="J33" s="19" t="s">
        <v>8</v>
      </c>
      <c r="K33" s="19" t="str">
        <f>VLOOKUP(Data!$J33,tblCountries[[Actual]:[Mapping]],2,FALSE)</f>
        <v>India</v>
      </c>
      <c r="L33" s="19" t="s">
        <v>25</v>
      </c>
      <c r="M33" s="20"/>
      <c r="N33" t="str">
        <f t="shared" si="0"/>
        <v>até 5</v>
      </c>
    </row>
    <row r="34" spans="2:14" ht="15" customHeight="1">
      <c r="B34" s="11" t="s">
        <v>2037</v>
      </c>
      <c r="C34" s="12">
        <v>41054.205266203702</v>
      </c>
      <c r="D34" s="13" t="s">
        <v>62</v>
      </c>
      <c r="E34" s="14">
        <v>600000</v>
      </c>
      <c r="F34" s="14" t="s">
        <v>40</v>
      </c>
      <c r="G34" s="14">
        <f>Data!$E34*VLOOKUP(Data!$F34,tblXrate[],2,FALSE)</f>
        <v>10684.750012465542</v>
      </c>
      <c r="H34" s="14" t="s">
        <v>63</v>
      </c>
      <c r="I34" s="14" t="s">
        <v>52</v>
      </c>
      <c r="J34" s="14" t="s">
        <v>8</v>
      </c>
      <c r="K34" s="14" t="str">
        <f>VLOOKUP(Data!$J34,tblCountries[[Actual]:[Mapping]],2,FALSE)</f>
        <v>India</v>
      </c>
      <c r="L34" s="14" t="s">
        <v>9</v>
      </c>
      <c r="M34" s="15"/>
      <c r="N34" t="str">
        <f t="shared" si="0"/>
        <v>até 5</v>
      </c>
    </row>
    <row r="35" spans="2:14" ht="15" customHeight="1">
      <c r="B35" s="16" t="s">
        <v>2038</v>
      </c>
      <c r="C35" s="17">
        <v>41054.205416666664</v>
      </c>
      <c r="D35" s="18">
        <v>41000</v>
      </c>
      <c r="E35" s="19">
        <v>41000</v>
      </c>
      <c r="F35" s="19" t="s">
        <v>6</v>
      </c>
      <c r="G35" s="19">
        <f>Data!$E35*VLOOKUP(Data!$F35,tblXrate[],2,FALSE)</f>
        <v>41000</v>
      </c>
      <c r="H35" s="19" t="s">
        <v>64</v>
      </c>
      <c r="I35" s="19" t="s">
        <v>52</v>
      </c>
      <c r="J35" s="19" t="s">
        <v>65</v>
      </c>
      <c r="K35" s="19" t="str">
        <f>VLOOKUP(Data!$J35,tblCountries[[Actual]:[Mapping]],2,FALSE)</f>
        <v>Russia</v>
      </c>
      <c r="L35" s="19" t="s">
        <v>13</v>
      </c>
      <c r="M35" s="20"/>
      <c r="N35" t="str">
        <f t="shared" si="0"/>
        <v>até 5</v>
      </c>
    </row>
    <row r="36" spans="2:14" ht="15" customHeight="1">
      <c r="B36" s="11" t="s">
        <v>2039</v>
      </c>
      <c r="C36" s="12">
        <v>41054.206319444442</v>
      </c>
      <c r="D36" s="13" t="s">
        <v>66</v>
      </c>
      <c r="E36" s="14">
        <v>360000</v>
      </c>
      <c r="F36" s="14" t="s">
        <v>40</v>
      </c>
      <c r="G36" s="14">
        <f>Data!$E36*VLOOKUP(Data!$F36,tblXrate[],2,FALSE)</f>
        <v>6410.8500074793246</v>
      </c>
      <c r="H36" s="14" t="s">
        <v>67</v>
      </c>
      <c r="I36" s="14" t="s">
        <v>67</v>
      </c>
      <c r="J36" s="14" t="s">
        <v>8</v>
      </c>
      <c r="K36" s="14" t="str">
        <f>VLOOKUP(Data!$J36,tblCountries[[Actual]:[Mapping]],2,FALSE)</f>
        <v>India</v>
      </c>
      <c r="L36" s="14" t="s">
        <v>9</v>
      </c>
      <c r="M36" s="15"/>
      <c r="N36" t="str">
        <f t="shared" si="0"/>
        <v>até 5</v>
      </c>
    </row>
    <row r="37" spans="2:14" ht="15" customHeight="1">
      <c r="B37" s="16" t="s">
        <v>2040</v>
      </c>
      <c r="C37" s="17">
        <v>41054.207465277781</v>
      </c>
      <c r="D37" s="18" t="s">
        <v>68</v>
      </c>
      <c r="E37" s="19">
        <v>35000</v>
      </c>
      <c r="F37" s="19" t="s">
        <v>69</v>
      </c>
      <c r="G37" s="19">
        <f>Data!$E37*VLOOKUP(Data!$F37,tblXrate[],2,FALSE)</f>
        <v>55166.239522354947</v>
      </c>
      <c r="H37" s="19" t="s">
        <v>70</v>
      </c>
      <c r="I37" s="19" t="s">
        <v>20</v>
      </c>
      <c r="J37" s="19" t="s">
        <v>71</v>
      </c>
      <c r="K37" s="19" t="str">
        <f>VLOOKUP(Data!$J37,tblCountries[[Actual]:[Mapping]],2,FALSE)</f>
        <v>UK</v>
      </c>
      <c r="L37" s="19" t="s">
        <v>13</v>
      </c>
      <c r="M37" s="20"/>
      <c r="N37" t="str">
        <f t="shared" si="0"/>
        <v>até 5</v>
      </c>
    </row>
    <row r="38" spans="2:14" ht="15" customHeight="1">
      <c r="B38" s="11" t="s">
        <v>2041</v>
      </c>
      <c r="C38" s="12">
        <v>41054.209131944444</v>
      </c>
      <c r="D38" s="13" t="s">
        <v>74</v>
      </c>
      <c r="E38" s="14">
        <v>19200</v>
      </c>
      <c r="F38" s="14" t="s">
        <v>6</v>
      </c>
      <c r="G38" s="14">
        <f>Data!$E38*VLOOKUP(Data!$F38,tblXrate[],2,FALSE)</f>
        <v>19200</v>
      </c>
      <c r="H38" s="14" t="s">
        <v>20</v>
      </c>
      <c r="I38" s="14" t="s">
        <v>20</v>
      </c>
      <c r="J38" s="14" t="s">
        <v>75</v>
      </c>
      <c r="K38" s="14" t="str">
        <f>VLOOKUP(Data!$J38,tblCountries[[Actual]:[Mapping]],2,FALSE)</f>
        <v>Poland</v>
      </c>
      <c r="L38" s="14" t="s">
        <v>18</v>
      </c>
      <c r="M38" s="15"/>
      <c r="N38" t="str">
        <f t="shared" si="0"/>
        <v>até 5</v>
      </c>
    </row>
    <row r="39" spans="2:14" ht="15" customHeight="1">
      <c r="B39" s="16" t="s">
        <v>2042</v>
      </c>
      <c r="C39" s="17">
        <v>41054.21125</v>
      </c>
      <c r="D39" s="18">
        <v>500000</v>
      </c>
      <c r="E39" s="19">
        <v>500000</v>
      </c>
      <c r="F39" s="19" t="s">
        <v>40</v>
      </c>
      <c r="G39" s="19">
        <f>Data!$E39*VLOOKUP(Data!$F39,tblXrate[],2,FALSE)</f>
        <v>8903.9583437212841</v>
      </c>
      <c r="H39" s="19" t="s">
        <v>76</v>
      </c>
      <c r="I39" s="19" t="s">
        <v>356</v>
      </c>
      <c r="J39" s="19" t="s">
        <v>8</v>
      </c>
      <c r="K39" s="19" t="str">
        <f>VLOOKUP(Data!$J39,tblCountries[[Actual]:[Mapping]],2,FALSE)</f>
        <v>India</v>
      </c>
      <c r="L39" s="19" t="s">
        <v>13</v>
      </c>
      <c r="M39" s="20"/>
      <c r="N39" t="str">
        <f t="shared" si="0"/>
        <v>até 5</v>
      </c>
    </row>
    <row r="40" spans="2:14" ht="15" customHeight="1">
      <c r="B40" s="11" t="s">
        <v>2043</v>
      </c>
      <c r="C40" s="12">
        <v>41054.213553240741</v>
      </c>
      <c r="D40" s="13">
        <v>150000</v>
      </c>
      <c r="E40" s="14">
        <v>150000</v>
      </c>
      <c r="F40" s="14" t="s">
        <v>6</v>
      </c>
      <c r="G40" s="14">
        <f>Data!$E40*VLOOKUP(Data!$F40,tblXrate[],2,FALSE)</f>
        <v>150000</v>
      </c>
      <c r="H40" s="14" t="s">
        <v>77</v>
      </c>
      <c r="I40" s="14" t="s">
        <v>52</v>
      </c>
      <c r="J40" s="14" t="s">
        <v>15</v>
      </c>
      <c r="K40" s="14" t="str">
        <f>VLOOKUP(Data!$J40,tblCountries[[Actual]:[Mapping]],2,FALSE)</f>
        <v>USA</v>
      </c>
      <c r="L40" s="14" t="s">
        <v>18</v>
      </c>
      <c r="M40" s="15"/>
      <c r="N40" t="str">
        <f t="shared" si="0"/>
        <v>até 5</v>
      </c>
    </row>
    <row r="41" spans="2:14" ht="15" customHeight="1">
      <c r="B41" s="16" t="s">
        <v>2044</v>
      </c>
      <c r="C41" s="17">
        <v>41054.215613425928</v>
      </c>
      <c r="D41" s="18">
        <v>69000</v>
      </c>
      <c r="E41" s="19">
        <v>69000</v>
      </c>
      <c r="F41" s="19" t="s">
        <v>6</v>
      </c>
      <c r="G41" s="19">
        <f>Data!$E41*VLOOKUP(Data!$F41,tblXrate[],2,FALSE)</f>
        <v>69000</v>
      </c>
      <c r="H41" s="19" t="s">
        <v>78</v>
      </c>
      <c r="I41" s="19" t="s">
        <v>279</v>
      </c>
      <c r="J41" s="19" t="s">
        <v>15</v>
      </c>
      <c r="K41" s="19" t="str">
        <f>VLOOKUP(Data!$J41,tblCountries[[Actual]:[Mapping]],2,FALSE)</f>
        <v>USA</v>
      </c>
      <c r="L41" s="19" t="s">
        <v>9</v>
      </c>
      <c r="M41" s="20"/>
      <c r="N41" t="str">
        <f t="shared" si="0"/>
        <v>até 5</v>
      </c>
    </row>
    <row r="42" spans="2:14" ht="15" customHeight="1">
      <c r="B42" s="11" t="s">
        <v>2045</v>
      </c>
      <c r="C42" s="12">
        <v>41054.216400462959</v>
      </c>
      <c r="D42" s="13">
        <v>30000</v>
      </c>
      <c r="E42" s="14">
        <v>30000</v>
      </c>
      <c r="F42" s="14" t="s">
        <v>6</v>
      </c>
      <c r="G42" s="14">
        <f>Data!$E42*VLOOKUP(Data!$F42,tblXrate[],2,FALSE)</f>
        <v>30000</v>
      </c>
      <c r="H42" s="14" t="s">
        <v>79</v>
      </c>
      <c r="I42" s="14" t="s">
        <v>356</v>
      </c>
      <c r="J42" s="14" t="s">
        <v>15</v>
      </c>
      <c r="K42" s="14" t="str">
        <f>VLOOKUP(Data!$J42,tblCountries[[Actual]:[Mapping]],2,FALSE)</f>
        <v>USA</v>
      </c>
      <c r="L42" s="14" t="s">
        <v>18</v>
      </c>
      <c r="M42" s="15"/>
      <c r="N42" t="str">
        <f t="shared" si="0"/>
        <v>até 5</v>
      </c>
    </row>
    <row r="43" spans="2:14" ht="15" customHeight="1">
      <c r="B43" s="16" t="s">
        <v>2046</v>
      </c>
      <c r="C43" s="17">
        <v>41054.217939814815</v>
      </c>
      <c r="D43" s="18" t="s">
        <v>80</v>
      </c>
      <c r="E43" s="19">
        <v>400000</v>
      </c>
      <c r="F43" s="19" t="s">
        <v>40</v>
      </c>
      <c r="G43" s="19">
        <f>Data!$E43*VLOOKUP(Data!$F43,tblXrate[],2,FALSE)</f>
        <v>7123.1666749770275</v>
      </c>
      <c r="H43" s="19" t="s">
        <v>81</v>
      </c>
      <c r="I43" s="19" t="s">
        <v>52</v>
      </c>
      <c r="J43" s="19" t="s">
        <v>8</v>
      </c>
      <c r="K43" s="19" t="str">
        <f>VLOOKUP(Data!$J43,tblCountries[[Actual]:[Mapping]],2,FALSE)</f>
        <v>India</v>
      </c>
      <c r="L43" s="19" t="s">
        <v>9</v>
      </c>
      <c r="M43" s="20"/>
      <c r="N43" t="str">
        <f t="shared" si="0"/>
        <v>até 5</v>
      </c>
    </row>
    <row r="44" spans="2:14" ht="15" customHeight="1">
      <c r="B44" s="11" t="s">
        <v>2047</v>
      </c>
      <c r="C44" s="12">
        <v>41054.221388888887</v>
      </c>
      <c r="D44" s="13">
        <v>70000</v>
      </c>
      <c r="E44" s="14">
        <v>70000</v>
      </c>
      <c r="F44" s="14" t="s">
        <v>82</v>
      </c>
      <c r="G44" s="14">
        <f>Data!$E44*VLOOKUP(Data!$F44,tblXrate[],2,FALSE)</f>
        <v>71393.675948184507</v>
      </c>
      <c r="H44" s="14" t="s">
        <v>83</v>
      </c>
      <c r="I44" s="14" t="s">
        <v>356</v>
      </c>
      <c r="J44" s="14" t="s">
        <v>84</v>
      </c>
      <c r="K44" s="14" t="str">
        <f>VLOOKUP(Data!$J44,tblCountries[[Actual]:[Mapping]],2,FALSE)</f>
        <v>Australia</v>
      </c>
      <c r="L44" s="14" t="s">
        <v>18</v>
      </c>
      <c r="M44" s="15"/>
      <c r="N44" t="str">
        <f t="shared" si="0"/>
        <v>até 5</v>
      </c>
    </row>
    <row r="45" spans="2:14" ht="15" customHeight="1">
      <c r="B45" s="16" t="s">
        <v>2048</v>
      </c>
      <c r="C45" s="17">
        <v>41054.222337962965</v>
      </c>
      <c r="D45" s="18">
        <v>14500</v>
      </c>
      <c r="E45" s="19">
        <v>14500</v>
      </c>
      <c r="F45" s="19" t="s">
        <v>6</v>
      </c>
      <c r="G45" s="19">
        <f>Data!$E45*VLOOKUP(Data!$F45,tblXrate[],2,FALSE)</f>
        <v>14500</v>
      </c>
      <c r="H45" s="19" t="s">
        <v>85</v>
      </c>
      <c r="I45" s="19" t="s">
        <v>20</v>
      </c>
      <c r="J45" s="19" t="s">
        <v>8</v>
      </c>
      <c r="K45" s="19" t="str">
        <f>VLOOKUP(Data!$J45,tblCountries[[Actual]:[Mapping]],2,FALSE)</f>
        <v>India</v>
      </c>
      <c r="L45" s="19" t="s">
        <v>9</v>
      </c>
      <c r="M45" s="20"/>
      <c r="N45" t="str">
        <f t="shared" si="0"/>
        <v>até 5</v>
      </c>
    </row>
    <row r="46" spans="2:14" ht="15" customHeight="1">
      <c r="B46" s="11" t="s">
        <v>2049</v>
      </c>
      <c r="C46" s="12">
        <v>41054.229618055557</v>
      </c>
      <c r="D46" s="13">
        <v>70000</v>
      </c>
      <c r="E46" s="14">
        <v>70000</v>
      </c>
      <c r="F46" s="14" t="s">
        <v>86</v>
      </c>
      <c r="G46" s="14">
        <f>Data!$E46*VLOOKUP(Data!$F46,tblXrate[],2,FALSE)</f>
        <v>68835.306612122877</v>
      </c>
      <c r="H46" s="14" t="s">
        <v>87</v>
      </c>
      <c r="I46" s="14" t="s">
        <v>279</v>
      </c>
      <c r="J46" s="14" t="s">
        <v>88</v>
      </c>
      <c r="K46" s="14" t="str">
        <f>VLOOKUP(Data!$J46,tblCountries[[Actual]:[Mapping]],2,FALSE)</f>
        <v>Canada</v>
      </c>
      <c r="L46" s="14" t="s">
        <v>18</v>
      </c>
      <c r="M46" s="15"/>
      <c r="N46" t="str">
        <f t="shared" si="0"/>
        <v>até 5</v>
      </c>
    </row>
    <row r="47" spans="2:14" ht="15" customHeight="1">
      <c r="B47" s="16" t="s">
        <v>2050</v>
      </c>
      <c r="C47" s="17">
        <v>41054.23296296296</v>
      </c>
      <c r="D47" s="18">
        <v>58000</v>
      </c>
      <c r="E47" s="19">
        <v>58000</v>
      </c>
      <c r="F47" s="19" t="s">
        <v>6</v>
      </c>
      <c r="G47" s="19">
        <f>Data!$E47*VLOOKUP(Data!$F47,tblXrate[],2,FALSE)</f>
        <v>58000</v>
      </c>
      <c r="H47" s="19" t="s">
        <v>89</v>
      </c>
      <c r="I47" s="19" t="s">
        <v>310</v>
      </c>
      <c r="J47" s="19" t="s">
        <v>15</v>
      </c>
      <c r="K47" s="19" t="str">
        <f>VLOOKUP(Data!$J47,tblCountries[[Actual]:[Mapping]],2,FALSE)</f>
        <v>USA</v>
      </c>
      <c r="L47" s="19" t="s">
        <v>9</v>
      </c>
      <c r="M47" s="20"/>
      <c r="N47" t="str">
        <f t="shared" si="0"/>
        <v>até 5</v>
      </c>
    </row>
    <row r="48" spans="2:14" ht="15" customHeight="1">
      <c r="B48" s="11" t="s">
        <v>2051</v>
      </c>
      <c r="C48" s="12">
        <v>41054.239594907405</v>
      </c>
      <c r="D48" s="13">
        <v>90000</v>
      </c>
      <c r="E48" s="14">
        <v>90000</v>
      </c>
      <c r="F48" s="14" t="s">
        <v>6</v>
      </c>
      <c r="G48" s="14">
        <f>Data!$E48*VLOOKUP(Data!$F48,tblXrate[],2,FALSE)</f>
        <v>90000</v>
      </c>
      <c r="H48" s="14" t="s">
        <v>90</v>
      </c>
      <c r="I48" s="14" t="s">
        <v>4000</v>
      </c>
      <c r="J48" s="14" t="s">
        <v>15</v>
      </c>
      <c r="K48" s="14" t="str">
        <f>VLOOKUP(Data!$J48,tblCountries[[Actual]:[Mapping]],2,FALSE)</f>
        <v>USA</v>
      </c>
      <c r="L48" s="14" t="s">
        <v>25</v>
      </c>
      <c r="M48" s="15"/>
      <c r="N48" t="str">
        <f t="shared" si="0"/>
        <v>até 5</v>
      </c>
    </row>
    <row r="49" spans="2:14" ht="15" customHeight="1">
      <c r="B49" s="16" t="s">
        <v>2052</v>
      </c>
      <c r="C49" s="17">
        <v>41054.24082175926</v>
      </c>
      <c r="D49" s="18">
        <v>800000</v>
      </c>
      <c r="E49" s="19">
        <v>800000</v>
      </c>
      <c r="F49" s="19" t="s">
        <v>40</v>
      </c>
      <c r="G49" s="19">
        <f>Data!$E49*VLOOKUP(Data!$F49,tblXrate[],2,FALSE)</f>
        <v>14246.333349954055</v>
      </c>
      <c r="H49" s="19" t="s">
        <v>91</v>
      </c>
      <c r="I49" s="19" t="s">
        <v>52</v>
      </c>
      <c r="J49" s="19" t="s">
        <v>8</v>
      </c>
      <c r="K49" s="19" t="str">
        <f>VLOOKUP(Data!$J49,tblCountries[[Actual]:[Mapping]],2,FALSE)</f>
        <v>India</v>
      </c>
      <c r="L49" s="19" t="s">
        <v>18</v>
      </c>
      <c r="M49" s="20"/>
      <c r="N49" t="str">
        <f t="shared" si="0"/>
        <v>até 5</v>
      </c>
    </row>
    <row r="50" spans="2:14" ht="15" customHeight="1">
      <c r="B50" s="11" t="s">
        <v>2053</v>
      </c>
      <c r="C50" s="12">
        <v>41054.241087962961</v>
      </c>
      <c r="D50" s="13">
        <v>32000</v>
      </c>
      <c r="E50" s="14">
        <v>32000</v>
      </c>
      <c r="F50" s="14" t="s">
        <v>69</v>
      </c>
      <c r="G50" s="14">
        <f>Data!$E50*VLOOKUP(Data!$F50,tblXrate[],2,FALSE)</f>
        <v>50437.70470615309</v>
      </c>
      <c r="H50" s="14" t="s">
        <v>92</v>
      </c>
      <c r="I50" s="14" t="s">
        <v>20</v>
      </c>
      <c r="J50" s="14" t="s">
        <v>71</v>
      </c>
      <c r="K50" s="14" t="str">
        <f>VLOOKUP(Data!$J50,tblCountries[[Actual]:[Mapping]],2,FALSE)</f>
        <v>UK</v>
      </c>
      <c r="L50" s="14" t="s">
        <v>9</v>
      </c>
      <c r="M50" s="15"/>
      <c r="N50" t="str">
        <f t="shared" si="0"/>
        <v>até 5</v>
      </c>
    </row>
    <row r="51" spans="2:14" ht="15" customHeight="1">
      <c r="B51" s="16" t="s">
        <v>2054</v>
      </c>
      <c r="C51" s="17">
        <v>41054.241574074076</v>
      </c>
      <c r="D51" s="18">
        <v>1000</v>
      </c>
      <c r="E51" s="19">
        <v>12000</v>
      </c>
      <c r="F51" s="19" t="s">
        <v>6</v>
      </c>
      <c r="G51" s="19">
        <f>Data!$E51*VLOOKUP(Data!$F51,tblXrate[],2,FALSE)</f>
        <v>12000</v>
      </c>
      <c r="H51" s="19" t="s">
        <v>93</v>
      </c>
      <c r="I51" s="19" t="s">
        <v>356</v>
      </c>
      <c r="J51" s="19" t="s">
        <v>15</v>
      </c>
      <c r="K51" s="19" t="str">
        <f>VLOOKUP(Data!$J51,tblCountries[[Actual]:[Mapping]],2,FALSE)</f>
        <v>USA</v>
      </c>
      <c r="L51" s="19" t="s">
        <v>25</v>
      </c>
      <c r="M51" s="20"/>
      <c r="N51" t="str">
        <f t="shared" si="0"/>
        <v>até 5</v>
      </c>
    </row>
    <row r="52" spans="2:14" ht="15" customHeight="1">
      <c r="B52" s="11" t="s">
        <v>2055</v>
      </c>
      <c r="C52" s="12">
        <v>41054.253263888888</v>
      </c>
      <c r="D52" s="13" t="s">
        <v>94</v>
      </c>
      <c r="E52" s="14">
        <v>45000</v>
      </c>
      <c r="F52" s="14" t="s">
        <v>22</v>
      </c>
      <c r="G52" s="14">
        <f>Data!$E52*VLOOKUP(Data!$F52,tblXrate[],2,FALSE)</f>
        <v>57167.974754622352</v>
      </c>
      <c r="H52" s="14" t="s">
        <v>95</v>
      </c>
      <c r="I52" s="14" t="s">
        <v>52</v>
      </c>
      <c r="J52" s="14" t="s">
        <v>96</v>
      </c>
      <c r="K52" s="14" t="str">
        <f>VLOOKUP(Data!$J52,tblCountries[[Actual]:[Mapping]],2,FALSE)</f>
        <v>Netherlands</v>
      </c>
      <c r="L52" s="14" t="s">
        <v>9</v>
      </c>
      <c r="M52" s="15"/>
      <c r="N52" t="str">
        <f t="shared" si="0"/>
        <v>até 5</v>
      </c>
    </row>
    <row r="53" spans="2:14" ht="15" customHeight="1">
      <c r="B53" s="16" t="s">
        <v>2056</v>
      </c>
      <c r="C53" s="17">
        <v>41054.253437500003</v>
      </c>
      <c r="D53" s="18" t="s">
        <v>97</v>
      </c>
      <c r="E53" s="19">
        <v>100000</v>
      </c>
      <c r="F53" s="19" t="s">
        <v>6</v>
      </c>
      <c r="G53" s="19">
        <f>Data!$E53*VLOOKUP(Data!$F53,tblXrate[],2,FALSE)</f>
        <v>100000</v>
      </c>
      <c r="H53" s="19" t="s">
        <v>98</v>
      </c>
      <c r="I53" s="19" t="s">
        <v>20</v>
      </c>
      <c r="J53" s="19" t="s">
        <v>24</v>
      </c>
      <c r="K53" s="19" t="str">
        <f>VLOOKUP(Data!$J53,tblCountries[[Actual]:[Mapping]],2,FALSE)</f>
        <v>Germany</v>
      </c>
      <c r="L53" s="19" t="s">
        <v>13</v>
      </c>
      <c r="M53" s="20"/>
      <c r="N53" t="str">
        <f t="shared" si="0"/>
        <v>até 5</v>
      </c>
    </row>
    <row r="54" spans="2:14" ht="15" customHeight="1">
      <c r="B54" s="11" t="s">
        <v>2057</v>
      </c>
      <c r="C54" s="12">
        <v>41054.253668981481</v>
      </c>
      <c r="D54" s="13">
        <v>57000</v>
      </c>
      <c r="E54" s="14">
        <v>57000</v>
      </c>
      <c r="F54" s="14" t="s">
        <v>6</v>
      </c>
      <c r="G54" s="14">
        <f>Data!$E54*VLOOKUP(Data!$F54,tblXrate[],2,FALSE)</f>
        <v>57000</v>
      </c>
      <c r="H54" s="14" t="s">
        <v>99</v>
      </c>
      <c r="I54" s="14" t="s">
        <v>310</v>
      </c>
      <c r="J54" s="14" t="s">
        <v>15</v>
      </c>
      <c r="K54" s="14" t="str">
        <f>VLOOKUP(Data!$J54,tblCountries[[Actual]:[Mapping]],2,FALSE)</f>
        <v>USA</v>
      </c>
      <c r="L54" s="14" t="s">
        <v>18</v>
      </c>
      <c r="M54" s="15"/>
      <c r="N54" t="str">
        <f t="shared" si="0"/>
        <v>até 5</v>
      </c>
    </row>
    <row r="55" spans="2:14" ht="15" customHeight="1">
      <c r="B55" s="16" t="s">
        <v>2058</v>
      </c>
      <c r="C55" s="17">
        <v>41054.25503472222</v>
      </c>
      <c r="D55" s="18">
        <v>40000</v>
      </c>
      <c r="E55" s="19">
        <v>40000</v>
      </c>
      <c r="F55" s="19" t="s">
        <v>69</v>
      </c>
      <c r="G55" s="19">
        <f>Data!$E55*VLOOKUP(Data!$F55,tblXrate[],2,FALSE)</f>
        <v>63047.130882691366</v>
      </c>
      <c r="H55" s="19" t="s">
        <v>89</v>
      </c>
      <c r="I55" s="19" t="s">
        <v>310</v>
      </c>
      <c r="J55" s="19" t="s">
        <v>71</v>
      </c>
      <c r="K55" s="19" t="str">
        <f>VLOOKUP(Data!$J55,tblCountries[[Actual]:[Mapping]],2,FALSE)</f>
        <v>UK</v>
      </c>
      <c r="L55" s="19" t="s">
        <v>9</v>
      </c>
      <c r="M55" s="20"/>
      <c r="N55" t="str">
        <f t="shared" si="0"/>
        <v>até 5</v>
      </c>
    </row>
    <row r="56" spans="2:14" ht="15" customHeight="1">
      <c r="B56" s="11" t="s">
        <v>2059</v>
      </c>
      <c r="C56" s="12">
        <v>41054.25675925926</v>
      </c>
      <c r="D56" s="13" t="s">
        <v>100</v>
      </c>
      <c r="E56" s="14">
        <v>24000</v>
      </c>
      <c r="F56" s="14" t="s">
        <v>22</v>
      </c>
      <c r="G56" s="14">
        <f>Data!$E56*VLOOKUP(Data!$F56,tblXrate[],2,FALSE)</f>
        <v>30489.586535798586</v>
      </c>
      <c r="H56" s="14" t="s">
        <v>101</v>
      </c>
      <c r="I56" s="14" t="s">
        <v>52</v>
      </c>
      <c r="J56" s="14" t="s">
        <v>24</v>
      </c>
      <c r="K56" s="14" t="str">
        <f>VLOOKUP(Data!$J56,tblCountries[[Actual]:[Mapping]],2,FALSE)</f>
        <v>Germany</v>
      </c>
      <c r="L56" s="14" t="s">
        <v>13</v>
      </c>
      <c r="M56" s="15"/>
      <c r="N56" t="str">
        <f t="shared" si="0"/>
        <v>até 5</v>
      </c>
    </row>
    <row r="57" spans="2:14" ht="15" customHeight="1">
      <c r="B57" s="16" t="s">
        <v>2060</v>
      </c>
      <c r="C57" s="17">
        <v>41054.257152777776</v>
      </c>
      <c r="D57" s="18">
        <v>4320</v>
      </c>
      <c r="E57" s="19">
        <v>4320</v>
      </c>
      <c r="F57" s="19" t="s">
        <v>6</v>
      </c>
      <c r="G57" s="19">
        <f>Data!$E57*VLOOKUP(Data!$F57,tblXrate[],2,FALSE)</f>
        <v>4320</v>
      </c>
      <c r="H57" s="19" t="s">
        <v>102</v>
      </c>
      <c r="I57" s="19" t="s">
        <v>310</v>
      </c>
      <c r="J57" s="19" t="s">
        <v>8</v>
      </c>
      <c r="K57" s="19" t="str">
        <f>VLOOKUP(Data!$J57,tblCountries[[Actual]:[Mapping]],2,FALSE)</f>
        <v>India</v>
      </c>
      <c r="L57" s="19" t="s">
        <v>18</v>
      </c>
      <c r="M57" s="20"/>
      <c r="N57" t="str">
        <f t="shared" si="0"/>
        <v>até 5</v>
      </c>
    </row>
    <row r="58" spans="2:14" ht="15" customHeight="1">
      <c r="B58" s="11" t="s">
        <v>2061</v>
      </c>
      <c r="C58" s="12">
        <v>41054.26090277778</v>
      </c>
      <c r="D58" s="13">
        <v>62000</v>
      </c>
      <c r="E58" s="14">
        <v>62000</v>
      </c>
      <c r="F58" s="14" t="s">
        <v>6</v>
      </c>
      <c r="G58" s="14">
        <f>Data!$E58*VLOOKUP(Data!$F58,tblXrate[],2,FALSE)</f>
        <v>62000</v>
      </c>
      <c r="H58" s="14" t="s">
        <v>20</v>
      </c>
      <c r="I58" s="14" t="s">
        <v>20</v>
      </c>
      <c r="J58" s="14" t="s">
        <v>15</v>
      </c>
      <c r="K58" s="14" t="str">
        <f>VLOOKUP(Data!$J58,tblCountries[[Actual]:[Mapping]],2,FALSE)</f>
        <v>USA</v>
      </c>
      <c r="L58" s="14" t="s">
        <v>9</v>
      </c>
      <c r="M58" s="15"/>
      <c r="N58" t="str">
        <f t="shared" si="0"/>
        <v>até 5</v>
      </c>
    </row>
    <row r="59" spans="2:14" ht="15" customHeight="1">
      <c r="B59" s="16" t="s">
        <v>2062</v>
      </c>
      <c r="C59" s="17">
        <v>41054.268564814818</v>
      </c>
      <c r="D59" s="18">
        <v>7500</v>
      </c>
      <c r="E59" s="19">
        <v>7500</v>
      </c>
      <c r="F59" s="19" t="s">
        <v>6</v>
      </c>
      <c r="G59" s="19">
        <f>Data!$E59*VLOOKUP(Data!$F59,tblXrate[],2,FALSE)</f>
        <v>7500</v>
      </c>
      <c r="H59" s="19" t="s">
        <v>20</v>
      </c>
      <c r="I59" s="19" t="s">
        <v>20</v>
      </c>
      <c r="J59" s="19" t="s">
        <v>8</v>
      </c>
      <c r="K59" s="19" t="str">
        <f>VLOOKUP(Data!$J59,tblCountries[[Actual]:[Mapping]],2,FALSE)</f>
        <v>India</v>
      </c>
      <c r="L59" s="19" t="s">
        <v>9</v>
      </c>
      <c r="M59" s="20"/>
      <c r="N59" t="str">
        <f t="shared" si="0"/>
        <v>até 5</v>
      </c>
    </row>
    <row r="60" spans="2:14" ht="15" customHeight="1">
      <c r="B60" s="11" t="s">
        <v>2063</v>
      </c>
      <c r="C60" s="12">
        <v>41054.269085648149</v>
      </c>
      <c r="D60" s="13" t="s">
        <v>103</v>
      </c>
      <c r="E60" s="14">
        <v>18000</v>
      </c>
      <c r="F60" s="14" t="s">
        <v>69</v>
      </c>
      <c r="G60" s="14">
        <f>Data!$E60*VLOOKUP(Data!$F60,tblXrate[],2,FALSE)</f>
        <v>28371.208897211112</v>
      </c>
      <c r="H60" s="14" t="s">
        <v>104</v>
      </c>
      <c r="I60" s="14" t="s">
        <v>52</v>
      </c>
      <c r="J60" s="14" t="s">
        <v>71</v>
      </c>
      <c r="K60" s="14" t="str">
        <f>VLOOKUP(Data!$J60,tblCountries[[Actual]:[Mapping]],2,FALSE)</f>
        <v>UK</v>
      </c>
      <c r="L60" s="14" t="s">
        <v>25</v>
      </c>
      <c r="M60" s="15"/>
      <c r="N60" t="str">
        <f t="shared" si="0"/>
        <v>até 5</v>
      </c>
    </row>
    <row r="61" spans="2:14" ht="15" customHeight="1">
      <c r="B61" s="16" t="s">
        <v>2064</v>
      </c>
      <c r="C61" s="17">
        <v>41054.284317129626</v>
      </c>
      <c r="D61" s="18">
        <v>49000</v>
      </c>
      <c r="E61" s="19">
        <v>49000</v>
      </c>
      <c r="F61" s="19" t="s">
        <v>22</v>
      </c>
      <c r="G61" s="19">
        <f>Data!$E61*VLOOKUP(Data!$F61,tblXrate[],2,FALSE)</f>
        <v>62249.572510588783</v>
      </c>
      <c r="H61" s="19" t="s">
        <v>105</v>
      </c>
      <c r="I61" s="19" t="s">
        <v>52</v>
      </c>
      <c r="J61" s="19" t="s">
        <v>106</v>
      </c>
      <c r="K61" s="19" t="str">
        <f>VLOOKUP(Data!$J61,tblCountries[[Actual]:[Mapping]],2,FALSE)</f>
        <v>France</v>
      </c>
      <c r="L61" s="19" t="s">
        <v>18</v>
      </c>
      <c r="M61" s="20"/>
      <c r="N61" t="str">
        <f t="shared" si="0"/>
        <v>até 5</v>
      </c>
    </row>
    <row r="62" spans="2:14" ht="15" customHeight="1">
      <c r="B62" s="11" t="s">
        <v>2065</v>
      </c>
      <c r="C62" s="12">
        <v>41054.290185185186</v>
      </c>
      <c r="D62" s="13">
        <v>38000</v>
      </c>
      <c r="E62" s="14">
        <v>38000</v>
      </c>
      <c r="F62" s="14" t="s">
        <v>6</v>
      </c>
      <c r="G62" s="14">
        <f>Data!$E62*VLOOKUP(Data!$F62,tblXrate[],2,FALSE)</f>
        <v>38000</v>
      </c>
      <c r="H62" s="14" t="s">
        <v>72</v>
      </c>
      <c r="I62" s="14" t="s">
        <v>20</v>
      </c>
      <c r="J62" s="14" t="s">
        <v>15</v>
      </c>
      <c r="K62" s="14" t="str">
        <f>VLOOKUP(Data!$J62,tblCountries[[Actual]:[Mapping]],2,FALSE)</f>
        <v>USA</v>
      </c>
      <c r="L62" s="14" t="s">
        <v>9</v>
      </c>
      <c r="M62" s="15"/>
      <c r="N62" t="str">
        <f t="shared" si="0"/>
        <v>até 5</v>
      </c>
    </row>
    <row r="63" spans="2:14" ht="15" customHeight="1">
      <c r="B63" s="16" t="s">
        <v>2066</v>
      </c>
      <c r="C63" s="17">
        <v>41054.292268518519</v>
      </c>
      <c r="D63" s="18">
        <v>41000</v>
      </c>
      <c r="E63" s="19">
        <v>41000</v>
      </c>
      <c r="F63" s="19" t="s">
        <v>6</v>
      </c>
      <c r="G63" s="19">
        <f>Data!$E63*VLOOKUP(Data!$F63,tblXrate[],2,FALSE)</f>
        <v>41000</v>
      </c>
      <c r="H63" s="19" t="s">
        <v>67</v>
      </c>
      <c r="I63" s="19" t="s">
        <v>67</v>
      </c>
      <c r="J63" s="19" t="s">
        <v>15</v>
      </c>
      <c r="K63" s="19" t="str">
        <f>VLOOKUP(Data!$J63,tblCountries[[Actual]:[Mapping]],2,FALSE)</f>
        <v>USA</v>
      </c>
      <c r="L63" s="19" t="s">
        <v>9</v>
      </c>
      <c r="M63" s="20"/>
      <c r="N63" t="str">
        <f t="shared" si="0"/>
        <v>até 5</v>
      </c>
    </row>
    <row r="64" spans="2:14" ht="15" customHeight="1">
      <c r="B64" s="11" t="s">
        <v>2067</v>
      </c>
      <c r="C64" s="12">
        <v>41054.299409722225</v>
      </c>
      <c r="D64" s="13">
        <v>68000</v>
      </c>
      <c r="E64" s="14">
        <v>68000</v>
      </c>
      <c r="F64" s="14" t="s">
        <v>6</v>
      </c>
      <c r="G64" s="14">
        <f>Data!$E64*VLOOKUP(Data!$F64,tblXrate[],2,FALSE)</f>
        <v>68000</v>
      </c>
      <c r="H64" s="14" t="s">
        <v>107</v>
      </c>
      <c r="I64" s="14" t="s">
        <v>20</v>
      </c>
      <c r="J64" s="14" t="s">
        <v>15</v>
      </c>
      <c r="K64" s="14" t="str">
        <f>VLOOKUP(Data!$J64,tblCountries[[Actual]:[Mapping]],2,FALSE)</f>
        <v>USA</v>
      </c>
      <c r="L64" s="14" t="s">
        <v>13</v>
      </c>
      <c r="M64" s="15"/>
      <c r="N64" t="str">
        <f t="shared" si="0"/>
        <v>até 5</v>
      </c>
    </row>
    <row r="65" spans="2:14" ht="15" customHeight="1">
      <c r="B65" s="16" t="s">
        <v>2068</v>
      </c>
      <c r="C65" s="17">
        <v>41054.301053240742</v>
      </c>
      <c r="D65" s="18">
        <v>56000</v>
      </c>
      <c r="E65" s="19">
        <v>56000</v>
      </c>
      <c r="F65" s="19" t="s">
        <v>86</v>
      </c>
      <c r="G65" s="19">
        <f>Data!$E65*VLOOKUP(Data!$F65,tblXrate[],2,FALSE)</f>
        <v>55068.245289698301</v>
      </c>
      <c r="H65" s="19" t="s">
        <v>108</v>
      </c>
      <c r="I65" s="19" t="s">
        <v>20</v>
      </c>
      <c r="J65" s="19" t="s">
        <v>109</v>
      </c>
      <c r="K65" s="19" t="str">
        <f>VLOOKUP(Data!$J65,tblCountries[[Actual]:[Mapping]],2,FALSE)</f>
        <v>Canada</v>
      </c>
      <c r="L65" s="19" t="s">
        <v>13</v>
      </c>
      <c r="M65" s="20"/>
      <c r="N65" t="str">
        <f t="shared" si="0"/>
        <v>até 5</v>
      </c>
    </row>
    <row r="66" spans="2:14" ht="15" customHeight="1">
      <c r="B66" s="11" t="s">
        <v>2069</v>
      </c>
      <c r="C66" s="12">
        <v>41054.302222222221</v>
      </c>
      <c r="D66" s="13">
        <v>61000</v>
      </c>
      <c r="E66" s="14">
        <v>61000</v>
      </c>
      <c r="F66" s="14" t="s">
        <v>6</v>
      </c>
      <c r="G66" s="14">
        <f>Data!$E66*VLOOKUP(Data!$F66,tblXrate[],2,FALSE)</f>
        <v>61000</v>
      </c>
      <c r="H66" s="14" t="s">
        <v>110</v>
      </c>
      <c r="I66" s="14" t="s">
        <v>52</v>
      </c>
      <c r="J66" s="14" t="s">
        <v>111</v>
      </c>
      <c r="K66" s="14" t="str">
        <f>VLOOKUP(Data!$J66,tblCountries[[Actual]:[Mapping]],2,FALSE)</f>
        <v>Brasil</v>
      </c>
      <c r="L66" s="14" t="s">
        <v>13</v>
      </c>
      <c r="M66" s="15"/>
      <c r="N66" t="str">
        <f t="shared" si="0"/>
        <v>até 5</v>
      </c>
    </row>
    <row r="67" spans="2:14" ht="15" customHeight="1">
      <c r="B67" s="16" t="s">
        <v>2070</v>
      </c>
      <c r="C67" s="17">
        <v>41054.304780092592</v>
      </c>
      <c r="D67" s="18">
        <v>43000</v>
      </c>
      <c r="E67" s="19">
        <v>43000</v>
      </c>
      <c r="F67" s="19" t="s">
        <v>22</v>
      </c>
      <c r="G67" s="19">
        <f>Data!$E67*VLOOKUP(Data!$F67,tblXrate[],2,FALSE)</f>
        <v>54627.175876639136</v>
      </c>
      <c r="H67" s="19" t="s">
        <v>112</v>
      </c>
      <c r="I67" s="19" t="s">
        <v>356</v>
      </c>
      <c r="J67" s="19" t="s">
        <v>113</v>
      </c>
      <c r="K67" s="19" t="str">
        <f>VLOOKUP(Data!$J67,tblCountries[[Actual]:[Mapping]],2,FALSE)</f>
        <v>France</v>
      </c>
      <c r="L67" s="19" t="s">
        <v>9</v>
      </c>
      <c r="M67" s="20"/>
      <c r="N67" t="str">
        <f t="shared" si="0"/>
        <v>até 5</v>
      </c>
    </row>
    <row r="68" spans="2:14" ht="15" customHeight="1">
      <c r="B68" s="11" t="s">
        <v>2071</v>
      </c>
      <c r="C68" s="12">
        <v>41054.305648148147</v>
      </c>
      <c r="D68" s="13">
        <v>85000</v>
      </c>
      <c r="E68" s="14">
        <v>85000</v>
      </c>
      <c r="F68" s="14" t="s">
        <v>6</v>
      </c>
      <c r="G68" s="14">
        <f>Data!$E68*VLOOKUP(Data!$F68,tblXrate[],2,FALSE)</f>
        <v>85000</v>
      </c>
      <c r="H68" s="14" t="s">
        <v>52</v>
      </c>
      <c r="I68" s="14" t="s">
        <v>52</v>
      </c>
      <c r="J68" s="14" t="s">
        <v>15</v>
      </c>
      <c r="K68" s="14" t="str">
        <f>VLOOKUP(Data!$J68,tblCountries[[Actual]:[Mapping]],2,FALSE)</f>
        <v>USA</v>
      </c>
      <c r="L68" s="14" t="s">
        <v>9</v>
      </c>
      <c r="M68" s="15"/>
      <c r="N68" t="str">
        <f t="shared" si="0"/>
        <v>até 5</v>
      </c>
    </row>
    <row r="69" spans="2:14" ht="15" customHeight="1">
      <c r="B69" s="16" t="s">
        <v>2072</v>
      </c>
      <c r="C69" s="17">
        <v>41054.306458333333</v>
      </c>
      <c r="D69" s="18" t="s">
        <v>114</v>
      </c>
      <c r="E69" s="19">
        <v>38000</v>
      </c>
      <c r="F69" s="19" t="s">
        <v>22</v>
      </c>
      <c r="G69" s="19">
        <f>Data!$E69*VLOOKUP(Data!$F69,tblXrate[],2,FALSE)</f>
        <v>48275.178681681093</v>
      </c>
      <c r="H69" s="19" t="s">
        <v>115</v>
      </c>
      <c r="I69" s="19" t="s">
        <v>20</v>
      </c>
      <c r="J69" s="19" t="s">
        <v>96</v>
      </c>
      <c r="K69" s="19" t="str">
        <f>VLOOKUP(Data!$J69,tblCountries[[Actual]:[Mapping]],2,FALSE)</f>
        <v>Netherlands</v>
      </c>
      <c r="L69" s="19" t="s">
        <v>25</v>
      </c>
      <c r="M69" s="20"/>
      <c r="N69" t="str">
        <f t="shared" si="0"/>
        <v>até 5</v>
      </c>
    </row>
    <row r="70" spans="2:14" ht="15" customHeight="1">
      <c r="B70" s="11" t="s">
        <v>2073</v>
      </c>
      <c r="C70" s="12">
        <v>41054.309166666666</v>
      </c>
      <c r="D70" s="13">
        <v>85000</v>
      </c>
      <c r="E70" s="14">
        <v>85000</v>
      </c>
      <c r="F70" s="14" t="s">
        <v>82</v>
      </c>
      <c r="G70" s="14">
        <f>Data!$E70*VLOOKUP(Data!$F70,tblXrate[],2,FALSE)</f>
        <v>86692.320794224041</v>
      </c>
      <c r="H70" s="14" t="s">
        <v>116</v>
      </c>
      <c r="I70" s="14" t="s">
        <v>4001</v>
      </c>
      <c r="J70" s="14" t="s">
        <v>84</v>
      </c>
      <c r="K70" s="14" t="str">
        <f>VLOOKUP(Data!$J70,tblCountries[[Actual]:[Mapping]],2,FALSE)</f>
        <v>Australia</v>
      </c>
      <c r="L70" s="14" t="s">
        <v>9</v>
      </c>
      <c r="M70" s="15"/>
      <c r="N70" t="str">
        <f t="shared" si="0"/>
        <v>até 5</v>
      </c>
    </row>
    <row r="71" spans="2:14" ht="15" customHeight="1">
      <c r="B71" s="16" t="s">
        <v>2074</v>
      </c>
      <c r="C71" s="17">
        <v>41054.311944444446</v>
      </c>
      <c r="D71" s="18">
        <v>85087</v>
      </c>
      <c r="E71" s="19">
        <v>85087</v>
      </c>
      <c r="F71" s="19" t="s">
        <v>6</v>
      </c>
      <c r="G71" s="19">
        <f>Data!$E71*VLOOKUP(Data!$F71,tblXrate[],2,FALSE)</f>
        <v>85087</v>
      </c>
      <c r="H71" s="19" t="s">
        <v>117</v>
      </c>
      <c r="I71" s="19" t="s">
        <v>20</v>
      </c>
      <c r="J71" s="19" t="s">
        <v>15</v>
      </c>
      <c r="K71" s="19" t="str">
        <f>VLOOKUP(Data!$J71,tblCountries[[Actual]:[Mapping]],2,FALSE)</f>
        <v>USA</v>
      </c>
      <c r="L71" s="19" t="s">
        <v>18</v>
      </c>
      <c r="M71" s="20"/>
      <c r="N71" t="str">
        <f t="shared" si="0"/>
        <v>até 5</v>
      </c>
    </row>
    <row r="72" spans="2:14" ht="15" customHeight="1">
      <c r="B72" s="11" t="s">
        <v>2075</v>
      </c>
      <c r="C72" s="12">
        <v>41054.318310185183</v>
      </c>
      <c r="D72" s="13">
        <v>50000</v>
      </c>
      <c r="E72" s="14">
        <v>50000</v>
      </c>
      <c r="F72" s="14" t="s">
        <v>6</v>
      </c>
      <c r="G72" s="14">
        <f>Data!$E72*VLOOKUP(Data!$F72,tblXrate[],2,FALSE)</f>
        <v>50000</v>
      </c>
      <c r="H72" s="14" t="s">
        <v>118</v>
      </c>
      <c r="I72" s="14" t="s">
        <v>20</v>
      </c>
      <c r="J72" s="14" t="s">
        <v>15</v>
      </c>
      <c r="K72" s="14" t="str">
        <f>VLOOKUP(Data!$J72,tblCountries[[Actual]:[Mapping]],2,FALSE)</f>
        <v>USA</v>
      </c>
      <c r="L72" s="14" t="s">
        <v>13</v>
      </c>
      <c r="M72" s="15"/>
      <c r="N72" t="str">
        <f t="shared" ref="N72:N135" si="1">VLOOKUP(M72,$O$1:$Q$6,3,1)</f>
        <v>até 5</v>
      </c>
    </row>
    <row r="73" spans="2:14" ht="15" customHeight="1">
      <c r="B73" s="16" t="s">
        <v>2076</v>
      </c>
      <c r="C73" s="17">
        <v>41054.324305555558</v>
      </c>
      <c r="D73" s="18">
        <v>100000</v>
      </c>
      <c r="E73" s="19">
        <v>100000</v>
      </c>
      <c r="F73" s="19" t="s">
        <v>6</v>
      </c>
      <c r="G73" s="19">
        <f>Data!$E73*VLOOKUP(Data!$F73,tblXrate[],2,FALSE)</f>
        <v>100000</v>
      </c>
      <c r="H73" s="19" t="s">
        <v>119</v>
      </c>
      <c r="I73" s="19" t="s">
        <v>52</v>
      </c>
      <c r="J73" s="19" t="s">
        <v>120</v>
      </c>
      <c r="K73" s="19" t="str">
        <f>VLOOKUP(Data!$J73,tblCountries[[Actual]:[Mapping]],2,FALSE)</f>
        <v>South Africa</v>
      </c>
      <c r="L73" s="19" t="s">
        <v>9</v>
      </c>
      <c r="M73" s="20"/>
      <c r="N73" t="str">
        <f t="shared" si="1"/>
        <v>até 5</v>
      </c>
    </row>
    <row r="74" spans="2:14" ht="15" customHeight="1">
      <c r="B74" s="11" t="s">
        <v>2077</v>
      </c>
      <c r="C74" s="12">
        <v>41054.950694444444</v>
      </c>
      <c r="D74" s="13">
        <v>57000</v>
      </c>
      <c r="E74" s="14">
        <v>57000</v>
      </c>
      <c r="F74" s="14" t="s">
        <v>6</v>
      </c>
      <c r="G74" s="14">
        <f>Data!$E74*VLOOKUP(Data!$F74,tblXrate[],2,FALSE)</f>
        <v>57000</v>
      </c>
      <c r="H74" s="14" t="s">
        <v>121</v>
      </c>
      <c r="I74" s="14" t="s">
        <v>20</v>
      </c>
      <c r="J74" s="14" t="s">
        <v>15</v>
      </c>
      <c r="K74" s="14" t="str">
        <f>VLOOKUP(Data!$J74,tblCountries[[Actual]:[Mapping]],2,FALSE)</f>
        <v>USA</v>
      </c>
      <c r="L74" s="14" t="s">
        <v>9</v>
      </c>
      <c r="M74" s="15"/>
      <c r="N74" t="str">
        <f t="shared" si="1"/>
        <v>até 5</v>
      </c>
    </row>
    <row r="75" spans="2:14" ht="15" customHeight="1">
      <c r="B75" s="16" t="s">
        <v>2078</v>
      </c>
      <c r="C75" s="17">
        <v>41054.953101851854</v>
      </c>
      <c r="D75" s="18">
        <v>75000</v>
      </c>
      <c r="E75" s="19">
        <v>75000</v>
      </c>
      <c r="F75" s="19" t="s">
        <v>6</v>
      </c>
      <c r="G75" s="19">
        <f>Data!$E75*VLOOKUP(Data!$F75,tblXrate[],2,FALSE)</f>
        <v>75000</v>
      </c>
      <c r="H75" s="19" t="s">
        <v>122</v>
      </c>
      <c r="I75" s="19" t="s">
        <v>52</v>
      </c>
      <c r="J75" s="19" t="s">
        <v>15</v>
      </c>
      <c r="K75" s="19" t="str">
        <f>VLOOKUP(Data!$J75,tblCountries[[Actual]:[Mapping]],2,FALSE)</f>
        <v>USA</v>
      </c>
      <c r="L75" s="19" t="s">
        <v>13</v>
      </c>
      <c r="M75" s="20"/>
      <c r="N75" t="str">
        <f t="shared" si="1"/>
        <v>até 5</v>
      </c>
    </row>
    <row r="76" spans="2:14" ht="15" customHeight="1">
      <c r="B76" s="11" t="s">
        <v>2079</v>
      </c>
      <c r="C76" s="12">
        <v>41054.957696759258</v>
      </c>
      <c r="D76" s="13" t="s">
        <v>123</v>
      </c>
      <c r="E76" s="14">
        <v>100000</v>
      </c>
      <c r="F76" s="14" t="s">
        <v>82</v>
      </c>
      <c r="G76" s="14">
        <f>Data!$E76*VLOOKUP(Data!$F76,tblXrate[],2,FALSE)</f>
        <v>101990.96564026357</v>
      </c>
      <c r="H76" s="14" t="s">
        <v>124</v>
      </c>
      <c r="I76" s="14" t="s">
        <v>52</v>
      </c>
      <c r="J76" s="14" t="s">
        <v>84</v>
      </c>
      <c r="K76" s="14" t="str">
        <f>VLOOKUP(Data!$J76,tblCountries[[Actual]:[Mapping]],2,FALSE)</f>
        <v>Australia</v>
      </c>
      <c r="L76" s="14" t="s">
        <v>9</v>
      </c>
      <c r="M76" s="15"/>
      <c r="N76" t="str">
        <f t="shared" si="1"/>
        <v>até 5</v>
      </c>
    </row>
    <row r="77" spans="2:14" ht="15" customHeight="1">
      <c r="B77" s="16" t="s">
        <v>2080</v>
      </c>
      <c r="C77" s="17">
        <v>41054.95925925926</v>
      </c>
      <c r="D77" s="18">
        <v>2785</v>
      </c>
      <c r="E77" s="19">
        <v>33420</v>
      </c>
      <c r="F77" s="19" t="s">
        <v>6</v>
      </c>
      <c r="G77" s="19">
        <f>Data!$E77*VLOOKUP(Data!$F77,tblXrate[],2,FALSE)</f>
        <v>33420</v>
      </c>
      <c r="H77" s="19" t="s">
        <v>125</v>
      </c>
      <c r="I77" s="19" t="s">
        <v>52</v>
      </c>
      <c r="J77" s="19" t="s">
        <v>126</v>
      </c>
      <c r="K77" s="19" t="str">
        <f>VLOOKUP(Data!$J77,tblCountries[[Actual]:[Mapping]],2,FALSE)</f>
        <v>UAE</v>
      </c>
      <c r="L77" s="19" t="s">
        <v>13</v>
      </c>
      <c r="M77" s="20"/>
      <c r="N77" t="str">
        <f t="shared" si="1"/>
        <v>até 5</v>
      </c>
    </row>
    <row r="78" spans="2:14" ht="15" customHeight="1">
      <c r="B78" s="11" t="s">
        <v>2081</v>
      </c>
      <c r="C78" s="12">
        <v>41054.960416666669</v>
      </c>
      <c r="D78" s="13">
        <v>59450</v>
      </c>
      <c r="E78" s="14">
        <v>59450</v>
      </c>
      <c r="F78" s="14" t="s">
        <v>86</v>
      </c>
      <c r="G78" s="14">
        <f>Data!$E78*VLOOKUP(Data!$F78,tblXrate[],2,FALSE)</f>
        <v>58460.842544152933</v>
      </c>
      <c r="H78" s="14" t="s">
        <v>127</v>
      </c>
      <c r="I78" s="14" t="s">
        <v>67</v>
      </c>
      <c r="J78" s="14" t="s">
        <v>88</v>
      </c>
      <c r="K78" s="14" t="str">
        <f>VLOOKUP(Data!$J78,tblCountries[[Actual]:[Mapping]],2,FALSE)</f>
        <v>Canada</v>
      </c>
      <c r="L78" s="14" t="s">
        <v>13</v>
      </c>
      <c r="M78" s="15"/>
      <c r="N78" t="str">
        <f t="shared" si="1"/>
        <v>até 5</v>
      </c>
    </row>
    <row r="79" spans="2:14" ht="15" customHeight="1">
      <c r="B79" s="16" t="s">
        <v>2082</v>
      </c>
      <c r="C79" s="17">
        <v>41054.967002314814</v>
      </c>
      <c r="D79" s="18">
        <v>15000</v>
      </c>
      <c r="E79" s="19">
        <v>15000</v>
      </c>
      <c r="F79" s="19" t="s">
        <v>6</v>
      </c>
      <c r="G79" s="19">
        <f>Data!$E79*VLOOKUP(Data!$F79,tblXrate[],2,FALSE)</f>
        <v>15000</v>
      </c>
      <c r="H79" s="19" t="s">
        <v>128</v>
      </c>
      <c r="I79" s="19" t="s">
        <v>356</v>
      </c>
      <c r="J79" s="19" t="s">
        <v>15</v>
      </c>
      <c r="K79" s="19" t="str">
        <f>VLOOKUP(Data!$J79,tblCountries[[Actual]:[Mapping]],2,FALSE)</f>
        <v>USA</v>
      </c>
      <c r="L79" s="19" t="s">
        <v>13</v>
      </c>
      <c r="M79" s="20"/>
      <c r="N79" t="str">
        <f t="shared" si="1"/>
        <v>até 5</v>
      </c>
    </row>
    <row r="80" spans="2:14" ht="15" customHeight="1">
      <c r="B80" s="11" t="s">
        <v>2083</v>
      </c>
      <c r="C80" s="12">
        <v>41054.969143518516</v>
      </c>
      <c r="D80" s="13" t="s">
        <v>129</v>
      </c>
      <c r="E80" s="14">
        <v>60000</v>
      </c>
      <c r="F80" s="14" t="s">
        <v>6</v>
      </c>
      <c r="G80" s="14">
        <f>Data!$E80*VLOOKUP(Data!$F80,tblXrate[],2,FALSE)</f>
        <v>60000</v>
      </c>
      <c r="H80" s="14" t="s">
        <v>130</v>
      </c>
      <c r="I80" s="14" t="s">
        <v>20</v>
      </c>
      <c r="J80" s="14" t="s">
        <v>88</v>
      </c>
      <c r="K80" s="14" t="str">
        <f>VLOOKUP(Data!$J80,tblCountries[[Actual]:[Mapping]],2,FALSE)</f>
        <v>Canada</v>
      </c>
      <c r="L80" s="14" t="s">
        <v>25</v>
      </c>
      <c r="M80" s="15"/>
      <c r="N80" t="str">
        <f t="shared" si="1"/>
        <v>até 5</v>
      </c>
    </row>
    <row r="81" spans="2:14" ht="15" customHeight="1">
      <c r="B81" s="16" t="s">
        <v>2084</v>
      </c>
      <c r="C81" s="17">
        <v>41054.971354166664</v>
      </c>
      <c r="D81" s="18">
        <v>100000</v>
      </c>
      <c r="E81" s="19">
        <v>100000</v>
      </c>
      <c r="F81" s="19" t="s">
        <v>69</v>
      </c>
      <c r="G81" s="19">
        <f>Data!$E81*VLOOKUP(Data!$F81,tblXrate[],2,FALSE)</f>
        <v>157617.8272067284</v>
      </c>
      <c r="H81" s="19" t="s">
        <v>20</v>
      </c>
      <c r="I81" s="19" t="s">
        <v>20</v>
      </c>
      <c r="J81" s="19" t="s">
        <v>71</v>
      </c>
      <c r="K81" s="19" t="str">
        <f>VLOOKUP(Data!$J81,tblCountries[[Actual]:[Mapping]],2,FALSE)</f>
        <v>UK</v>
      </c>
      <c r="L81" s="19" t="s">
        <v>18</v>
      </c>
      <c r="M81" s="20"/>
      <c r="N81" t="str">
        <f t="shared" si="1"/>
        <v>até 5</v>
      </c>
    </row>
    <row r="82" spans="2:14" ht="15" customHeight="1">
      <c r="B82" s="11" t="s">
        <v>2085</v>
      </c>
      <c r="C82" s="12">
        <v>41054.972754629627</v>
      </c>
      <c r="D82" s="13" t="s">
        <v>131</v>
      </c>
      <c r="E82" s="14">
        <v>18000</v>
      </c>
      <c r="F82" s="14" t="s">
        <v>6</v>
      </c>
      <c r="G82" s="14">
        <f>Data!$E82*VLOOKUP(Data!$F82,tblXrate[],2,FALSE)</f>
        <v>18000</v>
      </c>
      <c r="H82" s="14" t="s">
        <v>132</v>
      </c>
      <c r="I82" s="14" t="s">
        <v>20</v>
      </c>
      <c r="J82" s="14" t="s">
        <v>133</v>
      </c>
      <c r="K82" s="14" t="str">
        <f>VLOOKUP(Data!$J82,tblCountries[[Actual]:[Mapping]],2,FALSE)</f>
        <v>Saudi Arabia</v>
      </c>
      <c r="L82" s="14" t="s">
        <v>13</v>
      </c>
      <c r="M82" s="15"/>
      <c r="N82" t="str">
        <f t="shared" si="1"/>
        <v>até 5</v>
      </c>
    </row>
    <row r="83" spans="2:14" ht="15" customHeight="1">
      <c r="B83" s="16" t="s">
        <v>2086</v>
      </c>
      <c r="C83" s="17">
        <v>41054.980046296296</v>
      </c>
      <c r="D83" s="18">
        <v>50000</v>
      </c>
      <c r="E83" s="19">
        <v>50000</v>
      </c>
      <c r="F83" s="19" t="s">
        <v>6</v>
      </c>
      <c r="G83" s="19">
        <f>Data!$E83*VLOOKUP(Data!$F83,tblXrate[],2,FALSE)</f>
        <v>50000</v>
      </c>
      <c r="H83" s="19" t="s">
        <v>134</v>
      </c>
      <c r="I83" s="19" t="s">
        <v>52</v>
      </c>
      <c r="J83" s="19" t="s">
        <v>15</v>
      </c>
      <c r="K83" s="19" t="str">
        <f>VLOOKUP(Data!$J83,tblCountries[[Actual]:[Mapping]],2,FALSE)</f>
        <v>USA</v>
      </c>
      <c r="L83" s="19" t="s">
        <v>18</v>
      </c>
      <c r="M83" s="20"/>
      <c r="N83" t="str">
        <f t="shared" si="1"/>
        <v>até 5</v>
      </c>
    </row>
    <row r="84" spans="2:14" ht="15" customHeight="1">
      <c r="B84" s="11" t="s">
        <v>2087</v>
      </c>
      <c r="C84" s="12">
        <v>41054.981423611112</v>
      </c>
      <c r="D84" s="13">
        <v>26000</v>
      </c>
      <c r="E84" s="14">
        <v>26000</v>
      </c>
      <c r="F84" s="14" t="s">
        <v>6</v>
      </c>
      <c r="G84" s="14">
        <f>Data!$E84*VLOOKUP(Data!$F84,tblXrate[],2,FALSE)</f>
        <v>26000</v>
      </c>
      <c r="H84" s="14" t="s">
        <v>135</v>
      </c>
      <c r="I84" s="14" t="s">
        <v>20</v>
      </c>
      <c r="J84" s="14" t="s">
        <v>136</v>
      </c>
      <c r="K84" s="14" t="str">
        <f>VLOOKUP(Data!$J84,tblCountries[[Actual]:[Mapping]],2,FALSE)</f>
        <v>Panama</v>
      </c>
      <c r="L84" s="14" t="s">
        <v>13</v>
      </c>
      <c r="M84" s="15"/>
      <c r="N84" t="str">
        <f t="shared" si="1"/>
        <v>até 5</v>
      </c>
    </row>
    <row r="85" spans="2:14" ht="15" customHeight="1">
      <c r="B85" s="16" t="s">
        <v>2088</v>
      </c>
      <c r="C85" s="17">
        <v>41054.992673611108</v>
      </c>
      <c r="D85" s="18" t="s">
        <v>137</v>
      </c>
      <c r="E85" s="19">
        <v>30000</v>
      </c>
      <c r="F85" s="19" t="s">
        <v>69</v>
      </c>
      <c r="G85" s="19">
        <f>Data!$E85*VLOOKUP(Data!$F85,tblXrate[],2,FALSE)</f>
        <v>47285.348162018527</v>
      </c>
      <c r="H85" s="19" t="s">
        <v>138</v>
      </c>
      <c r="I85" s="19" t="s">
        <v>52</v>
      </c>
      <c r="J85" s="19" t="s">
        <v>71</v>
      </c>
      <c r="K85" s="19" t="str">
        <f>VLOOKUP(Data!$J85,tblCountries[[Actual]:[Mapping]],2,FALSE)</f>
        <v>UK</v>
      </c>
      <c r="L85" s="19" t="s">
        <v>9</v>
      </c>
      <c r="M85" s="20"/>
      <c r="N85" t="str">
        <f t="shared" si="1"/>
        <v>até 5</v>
      </c>
    </row>
    <row r="86" spans="2:14" ht="15" customHeight="1">
      <c r="B86" s="11" t="s">
        <v>2089</v>
      </c>
      <c r="C86" s="12">
        <v>41055.000601851854</v>
      </c>
      <c r="D86" s="13">
        <v>150000</v>
      </c>
      <c r="E86" s="14">
        <v>150000</v>
      </c>
      <c r="F86" s="14" t="s">
        <v>6</v>
      </c>
      <c r="G86" s="14">
        <f>Data!$E86*VLOOKUP(Data!$F86,tblXrate[],2,FALSE)</f>
        <v>150000</v>
      </c>
      <c r="H86" s="14" t="s">
        <v>139</v>
      </c>
      <c r="I86" s="14" t="s">
        <v>4001</v>
      </c>
      <c r="J86" s="14" t="s">
        <v>15</v>
      </c>
      <c r="K86" s="14" t="str">
        <f>VLOOKUP(Data!$J86,tblCountries[[Actual]:[Mapping]],2,FALSE)</f>
        <v>USA</v>
      </c>
      <c r="L86" s="14" t="s">
        <v>13</v>
      </c>
      <c r="M86" s="15"/>
      <c r="N86" t="str">
        <f t="shared" si="1"/>
        <v>até 5</v>
      </c>
    </row>
    <row r="87" spans="2:14" ht="15" customHeight="1">
      <c r="B87" s="16" t="s">
        <v>2090</v>
      </c>
      <c r="C87" s="17">
        <v>41055.003993055558</v>
      </c>
      <c r="D87" s="18">
        <v>120000</v>
      </c>
      <c r="E87" s="19">
        <v>120000</v>
      </c>
      <c r="F87" s="19" t="s">
        <v>6</v>
      </c>
      <c r="G87" s="19">
        <f>Data!$E87*VLOOKUP(Data!$F87,tblXrate[],2,FALSE)</f>
        <v>120000</v>
      </c>
      <c r="H87" s="19" t="s">
        <v>140</v>
      </c>
      <c r="I87" s="19" t="s">
        <v>52</v>
      </c>
      <c r="J87" s="19" t="s">
        <v>15</v>
      </c>
      <c r="K87" s="19" t="str">
        <f>VLOOKUP(Data!$J87,tblCountries[[Actual]:[Mapping]],2,FALSE)</f>
        <v>USA</v>
      </c>
      <c r="L87" s="19" t="s">
        <v>9</v>
      </c>
      <c r="M87" s="20"/>
      <c r="N87" t="str">
        <f t="shared" si="1"/>
        <v>até 5</v>
      </c>
    </row>
    <row r="88" spans="2:14" ht="15" customHeight="1">
      <c r="B88" s="11" t="s">
        <v>2091</v>
      </c>
      <c r="C88" s="12">
        <v>41055.007141203707</v>
      </c>
      <c r="D88" s="13">
        <v>500000</v>
      </c>
      <c r="E88" s="14">
        <v>500000</v>
      </c>
      <c r="F88" s="14" t="s">
        <v>40</v>
      </c>
      <c r="G88" s="14">
        <f>Data!$E88*VLOOKUP(Data!$F88,tblXrate[],2,FALSE)</f>
        <v>8903.9583437212841</v>
      </c>
      <c r="H88" s="14" t="s">
        <v>76</v>
      </c>
      <c r="I88" s="14" t="s">
        <v>356</v>
      </c>
      <c r="J88" s="14" t="s">
        <v>8</v>
      </c>
      <c r="K88" s="14" t="str">
        <f>VLOOKUP(Data!$J88,tblCountries[[Actual]:[Mapping]],2,FALSE)</f>
        <v>India</v>
      </c>
      <c r="L88" s="14" t="s">
        <v>13</v>
      </c>
      <c r="M88" s="15"/>
      <c r="N88" t="str">
        <f t="shared" si="1"/>
        <v>até 5</v>
      </c>
    </row>
    <row r="89" spans="2:14" ht="15" customHeight="1">
      <c r="B89" s="16" t="s">
        <v>2092</v>
      </c>
      <c r="C89" s="17">
        <v>41055.007881944446</v>
      </c>
      <c r="D89" s="18" t="s">
        <v>141</v>
      </c>
      <c r="E89" s="19">
        <v>31330</v>
      </c>
      <c r="F89" s="19" t="s">
        <v>6</v>
      </c>
      <c r="G89" s="19">
        <f>Data!$E89*VLOOKUP(Data!$F89,tblXrate[],2,FALSE)</f>
        <v>31330</v>
      </c>
      <c r="H89" s="19" t="s">
        <v>142</v>
      </c>
      <c r="I89" s="19" t="s">
        <v>20</v>
      </c>
      <c r="J89" s="19" t="s">
        <v>143</v>
      </c>
      <c r="K89" s="19" t="str">
        <f>VLOOKUP(Data!$J89,tblCountries[[Actual]:[Mapping]],2,FALSE)</f>
        <v>Brazil</v>
      </c>
      <c r="L89" s="19" t="s">
        <v>13</v>
      </c>
      <c r="M89" s="20"/>
      <c r="N89" t="str">
        <f t="shared" si="1"/>
        <v>até 5</v>
      </c>
    </row>
    <row r="90" spans="2:14" ht="15" customHeight="1">
      <c r="B90" s="11" t="s">
        <v>2093</v>
      </c>
      <c r="C90" s="12">
        <v>41055.010613425926</v>
      </c>
      <c r="D90" s="13">
        <v>110000</v>
      </c>
      <c r="E90" s="14">
        <v>110000</v>
      </c>
      <c r="F90" s="14" t="s">
        <v>6</v>
      </c>
      <c r="G90" s="14">
        <f>Data!$E90*VLOOKUP(Data!$F90,tblXrate[],2,FALSE)</f>
        <v>110000</v>
      </c>
      <c r="H90" s="14" t="s">
        <v>144</v>
      </c>
      <c r="I90" s="14" t="s">
        <v>279</v>
      </c>
      <c r="J90" s="14" t="s">
        <v>15</v>
      </c>
      <c r="K90" s="14" t="str">
        <f>VLOOKUP(Data!$J90,tblCountries[[Actual]:[Mapping]],2,FALSE)</f>
        <v>USA</v>
      </c>
      <c r="L90" s="14" t="s">
        <v>18</v>
      </c>
      <c r="M90" s="15"/>
      <c r="N90" t="str">
        <f t="shared" si="1"/>
        <v>até 5</v>
      </c>
    </row>
    <row r="91" spans="2:14" ht="15" customHeight="1">
      <c r="B91" s="16" t="s">
        <v>2094</v>
      </c>
      <c r="C91" s="17">
        <v>41055.015844907408</v>
      </c>
      <c r="D91" s="18" t="s">
        <v>145</v>
      </c>
      <c r="E91" s="19">
        <v>81000</v>
      </c>
      <c r="F91" s="19" t="s">
        <v>6</v>
      </c>
      <c r="G91" s="19">
        <f>Data!$E91*VLOOKUP(Data!$F91,tblXrate[],2,FALSE)</f>
        <v>81000</v>
      </c>
      <c r="H91" s="19" t="s">
        <v>146</v>
      </c>
      <c r="I91" s="19" t="s">
        <v>356</v>
      </c>
      <c r="J91" s="19" t="s">
        <v>71</v>
      </c>
      <c r="K91" s="19" t="str">
        <f>VLOOKUP(Data!$J91,tblCountries[[Actual]:[Mapping]],2,FALSE)</f>
        <v>UK</v>
      </c>
      <c r="L91" s="19" t="s">
        <v>9</v>
      </c>
      <c r="M91" s="20"/>
      <c r="N91" t="str">
        <f t="shared" si="1"/>
        <v>até 5</v>
      </c>
    </row>
    <row r="92" spans="2:14" ht="15" customHeight="1">
      <c r="B92" s="11" t="s">
        <v>2095</v>
      </c>
      <c r="C92" s="12">
        <v>41055.027129629627</v>
      </c>
      <c r="D92" s="13">
        <v>40000</v>
      </c>
      <c r="E92" s="14">
        <v>40000</v>
      </c>
      <c r="F92" s="14" t="s">
        <v>6</v>
      </c>
      <c r="G92" s="14">
        <f>Data!$E92*VLOOKUP(Data!$F92,tblXrate[],2,FALSE)</f>
        <v>40000</v>
      </c>
      <c r="H92" s="14" t="s">
        <v>147</v>
      </c>
      <c r="I92" s="14" t="s">
        <v>20</v>
      </c>
      <c r="J92" s="14" t="s">
        <v>15</v>
      </c>
      <c r="K92" s="14" t="str">
        <f>VLOOKUP(Data!$J92,tblCountries[[Actual]:[Mapping]],2,FALSE)</f>
        <v>USA</v>
      </c>
      <c r="L92" s="14" t="s">
        <v>9</v>
      </c>
      <c r="M92" s="15"/>
      <c r="N92" t="str">
        <f t="shared" si="1"/>
        <v>até 5</v>
      </c>
    </row>
    <row r="93" spans="2:14" ht="15" customHeight="1">
      <c r="B93" s="16" t="s">
        <v>2096</v>
      </c>
      <c r="C93" s="17">
        <v>41055.027407407404</v>
      </c>
      <c r="D93" s="18">
        <v>42000</v>
      </c>
      <c r="E93" s="19">
        <v>42000</v>
      </c>
      <c r="F93" s="19" t="s">
        <v>86</v>
      </c>
      <c r="G93" s="19">
        <f>Data!$E93*VLOOKUP(Data!$F93,tblXrate[],2,FALSE)</f>
        <v>41301.183967273726</v>
      </c>
      <c r="H93" s="19" t="s">
        <v>148</v>
      </c>
      <c r="I93" s="19" t="s">
        <v>20</v>
      </c>
      <c r="J93" s="19" t="s">
        <v>88</v>
      </c>
      <c r="K93" s="19" t="str">
        <f>VLOOKUP(Data!$J93,tblCountries[[Actual]:[Mapping]],2,FALSE)</f>
        <v>Canada</v>
      </c>
      <c r="L93" s="19" t="s">
        <v>9</v>
      </c>
      <c r="M93" s="20"/>
      <c r="N93" t="str">
        <f t="shared" si="1"/>
        <v>até 5</v>
      </c>
    </row>
    <row r="94" spans="2:14" ht="15" customHeight="1">
      <c r="B94" s="11" t="s">
        <v>2097</v>
      </c>
      <c r="C94" s="12">
        <v>41055.027499999997</v>
      </c>
      <c r="D94" s="13">
        <v>125000</v>
      </c>
      <c r="E94" s="14">
        <v>125000</v>
      </c>
      <c r="F94" s="14" t="s">
        <v>6</v>
      </c>
      <c r="G94" s="14">
        <f>Data!$E94*VLOOKUP(Data!$F94,tblXrate[],2,FALSE)</f>
        <v>125000</v>
      </c>
      <c r="H94" s="14" t="s">
        <v>149</v>
      </c>
      <c r="I94" s="14" t="s">
        <v>4001</v>
      </c>
      <c r="J94" s="14" t="s">
        <v>15</v>
      </c>
      <c r="K94" s="14" t="str">
        <f>VLOOKUP(Data!$J94,tblCountries[[Actual]:[Mapping]],2,FALSE)</f>
        <v>USA</v>
      </c>
      <c r="L94" s="14" t="s">
        <v>9</v>
      </c>
      <c r="M94" s="15"/>
      <c r="N94" t="str">
        <f t="shared" si="1"/>
        <v>até 5</v>
      </c>
    </row>
    <row r="95" spans="2:14" ht="15" customHeight="1">
      <c r="B95" s="16" t="s">
        <v>2098</v>
      </c>
      <c r="C95" s="17">
        <v>41055.02752314815</v>
      </c>
      <c r="D95" s="18">
        <v>36000</v>
      </c>
      <c r="E95" s="19">
        <v>36000</v>
      </c>
      <c r="F95" s="19" t="s">
        <v>6</v>
      </c>
      <c r="G95" s="19">
        <f>Data!$E95*VLOOKUP(Data!$F95,tblXrate[],2,FALSE)</f>
        <v>36000</v>
      </c>
      <c r="H95" s="19" t="s">
        <v>150</v>
      </c>
      <c r="I95" s="19" t="s">
        <v>52</v>
      </c>
      <c r="J95" s="19" t="s">
        <v>15</v>
      </c>
      <c r="K95" s="19" t="str">
        <f>VLOOKUP(Data!$J95,tblCountries[[Actual]:[Mapping]],2,FALSE)</f>
        <v>USA</v>
      </c>
      <c r="L95" s="19" t="s">
        <v>18</v>
      </c>
      <c r="M95" s="20"/>
      <c r="N95" t="str">
        <f t="shared" si="1"/>
        <v>até 5</v>
      </c>
    </row>
    <row r="96" spans="2:14" ht="15" customHeight="1">
      <c r="B96" s="11" t="s">
        <v>2099</v>
      </c>
      <c r="C96" s="12">
        <v>41055.027708333335</v>
      </c>
      <c r="D96" s="13" t="s">
        <v>151</v>
      </c>
      <c r="E96" s="14">
        <v>144000</v>
      </c>
      <c r="F96" s="14" t="s">
        <v>40</v>
      </c>
      <c r="G96" s="14">
        <f>Data!$E96*VLOOKUP(Data!$F96,tblXrate[],2,FALSE)</f>
        <v>2564.3400029917298</v>
      </c>
      <c r="H96" s="14" t="s">
        <v>152</v>
      </c>
      <c r="I96" s="14" t="s">
        <v>356</v>
      </c>
      <c r="J96" s="14" t="s">
        <v>8</v>
      </c>
      <c r="K96" s="14" t="str">
        <f>VLOOKUP(Data!$J96,tblCountries[[Actual]:[Mapping]],2,FALSE)</f>
        <v>India</v>
      </c>
      <c r="L96" s="14" t="s">
        <v>25</v>
      </c>
      <c r="M96" s="15"/>
      <c r="N96" t="str">
        <f t="shared" si="1"/>
        <v>até 5</v>
      </c>
    </row>
    <row r="97" spans="2:14" ht="15" customHeight="1">
      <c r="B97" s="16" t="s">
        <v>2100</v>
      </c>
      <c r="C97" s="17">
        <v>41055.027777777781</v>
      </c>
      <c r="D97" s="18">
        <v>75000</v>
      </c>
      <c r="E97" s="19">
        <v>75000</v>
      </c>
      <c r="F97" s="19" t="s">
        <v>6</v>
      </c>
      <c r="G97" s="19">
        <f>Data!$E97*VLOOKUP(Data!$F97,tblXrate[],2,FALSE)</f>
        <v>75000</v>
      </c>
      <c r="H97" s="19" t="s">
        <v>153</v>
      </c>
      <c r="I97" s="19" t="s">
        <v>20</v>
      </c>
      <c r="J97" s="19" t="s">
        <v>15</v>
      </c>
      <c r="K97" s="19" t="str">
        <f>VLOOKUP(Data!$J97,tblCountries[[Actual]:[Mapping]],2,FALSE)</f>
        <v>USA</v>
      </c>
      <c r="L97" s="19" t="s">
        <v>25</v>
      </c>
      <c r="M97" s="20"/>
      <c r="N97" t="str">
        <f t="shared" si="1"/>
        <v>até 5</v>
      </c>
    </row>
    <row r="98" spans="2:14" ht="15" customHeight="1">
      <c r="B98" s="11" t="s">
        <v>2101</v>
      </c>
      <c r="C98" s="12">
        <v>41055.028009259258</v>
      </c>
      <c r="D98" s="13">
        <v>95000</v>
      </c>
      <c r="E98" s="14">
        <v>95000</v>
      </c>
      <c r="F98" s="14" t="s">
        <v>6</v>
      </c>
      <c r="G98" s="14">
        <f>Data!$E98*VLOOKUP(Data!$F98,tblXrate[],2,FALSE)</f>
        <v>95000</v>
      </c>
      <c r="H98" s="14" t="s">
        <v>29</v>
      </c>
      <c r="I98" s="14" t="s">
        <v>4001</v>
      </c>
      <c r="J98" s="14" t="s">
        <v>15</v>
      </c>
      <c r="K98" s="14" t="str">
        <f>VLOOKUP(Data!$J98,tblCountries[[Actual]:[Mapping]],2,FALSE)</f>
        <v>USA</v>
      </c>
      <c r="L98" s="14" t="s">
        <v>9</v>
      </c>
      <c r="M98" s="15"/>
      <c r="N98" t="str">
        <f t="shared" si="1"/>
        <v>até 5</v>
      </c>
    </row>
    <row r="99" spans="2:14" ht="15" customHeight="1">
      <c r="B99" s="16" t="s">
        <v>2102</v>
      </c>
      <c r="C99" s="17">
        <v>41055.028090277781</v>
      </c>
      <c r="D99" s="18">
        <v>24000</v>
      </c>
      <c r="E99" s="19">
        <v>24000</v>
      </c>
      <c r="F99" s="19" t="s">
        <v>6</v>
      </c>
      <c r="G99" s="19">
        <f>Data!$E99*VLOOKUP(Data!$F99,tblXrate[],2,FALSE)</f>
        <v>24000</v>
      </c>
      <c r="H99" s="19" t="s">
        <v>154</v>
      </c>
      <c r="I99" s="19" t="s">
        <v>52</v>
      </c>
      <c r="J99" s="19" t="s">
        <v>15</v>
      </c>
      <c r="K99" s="19" t="str">
        <f>VLOOKUP(Data!$J99,tblCountries[[Actual]:[Mapping]],2,FALSE)</f>
        <v>USA</v>
      </c>
      <c r="L99" s="19" t="s">
        <v>18</v>
      </c>
      <c r="M99" s="20"/>
      <c r="N99" t="str">
        <f t="shared" si="1"/>
        <v>até 5</v>
      </c>
    </row>
    <row r="100" spans="2:14" ht="15" customHeight="1">
      <c r="B100" s="11" t="s">
        <v>2103</v>
      </c>
      <c r="C100" s="12">
        <v>41055.028136574074</v>
      </c>
      <c r="D100" s="13" t="s">
        <v>155</v>
      </c>
      <c r="E100" s="14">
        <v>91000</v>
      </c>
      <c r="F100" s="14" t="s">
        <v>6</v>
      </c>
      <c r="G100" s="14">
        <f>Data!$E100*VLOOKUP(Data!$F100,tblXrate[],2,FALSE)</f>
        <v>91000</v>
      </c>
      <c r="H100" s="14" t="s">
        <v>156</v>
      </c>
      <c r="I100" s="14" t="s">
        <v>52</v>
      </c>
      <c r="J100" s="14" t="s">
        <v>15</v>
      </c>
      <c r="K100" s="14" t="str">
        <f>VLOOKUP(Data!$J100,tblCountries[[Actual]:[Mapping]],2,FALSE)</f>
        <v>USA</v>
      </c>
      <c r="L100" s="14" t="s">
        <v>25</v>
      </c>
      <c r="M100" s="15"/>
      <c r="N100" t="str">
        <f t="shared" si="1"/>
        <v>até 5</v>
      </c>
    </row>
    <row r="101" spans="2:14" ht="15" customHeight="1">
      <c r="B101" s="16" t="s">
        <v>2104</v>
      </c>
      <c r="C101" s="17">
        <v>41055.028229166666</v>
      </c>
      <c r="D101" s="18">
        <v>40000</v>
      </c>
      <c r="E101" s="19">
        <v>40000</v>
      </c>
      <c r="F101" s="19" t="s">
        <v>6</v>
      </c>
      <c r="G101" s="19">
        <f>Data!$E101*VLOOKUP(Data!$F101,tblXrate[],2,FALSE)</f>
        <v>40000</v>
      </c>
      <c r="H101" s="19" t="s">
        <v>157</v>
      </c>
      <c r="I101" s="19" t="s">
        <v>20</v>
      </c>
      <c r="J101" s="19" t="s">
        <v>15</v>
      </c>
      <c r="K101" s="19" t="str">
        <f>VLOOKUP(Data!$J101,tblCountries[[Actual]:[Mapping]],2,FALSE)</f>
        <v>USA</v>
      </c>
      <c r="L101" s="19" t="s">
        <v>9</v>
      </c>
      <c r="M101" s="20"/>
      <c r="N101" t="str">
        <f t="shared" si="1"/>
        <v>até 5</v>
      </c>
    </row>
    <row r="102" spans="2:14" ht="15" customHeight="1">
      <c r="B102" s="11" t="s">
        <v>2105</v>
      </c>
      <c r="C102" s="12">
        <v>41055.028240740743</v>
      </c>
      <c r="D102" s="13">
        <v>57000</v>
      </c>
      <c r="E102" s="14">
        <v>57000</v>
      </c>
      <c r="F102" s="14" t="s">
        <v>6</v>
      </c>
      <c r="G102" s="14">
        <f>Data!$E102*VLOOKUP(Data!$F102,tblXrate[],2,FALSE)</f>
        <v>57000</v>
      </c>
      <c r="H102" s="14" t="s">
        <v>158</v>
      </c>
      <c r="I102" s="14" t="s">
        <v>52</v>
      </c>
      <c r="J102" s="14" t="s">
        <v>15</v>
      </c>
      <c r="K102" s="14" t="str">
        <f>VLOOKUP(Data!$J102,tblCountries[[Actual]:[Mapping]],2,FALSE)</f>
        <v>USA</v>
      </c>
      <c r="L102" s="14" t="s">
        <v>9</v>
      </c>
      <c r="M102" s="15"/>
      <c r="N102" t="str">
        <f t="shared" si="1"/>
        <v>até 5</v>
      </c>
    </row>
    <row r="103" spans="2:14" ht="15" customHeight="1">
      <c r="B103" s="16" t="s">
        <v>2106</v>
      </c>
      <c r="C103" s="17">
        <v>41055.028252314813</v>
      </c>
      <c r="D103" s="18">
        <v>74000</v>
      </c>
      <c r="E103" s="19">
        <v>74000</v>
      </c>
      <c r="F103" s="19" t="s">
        <v>6</v>
      </c>
      <c r="G103" s="19">
        <f>Data!$E103*VLOOKUP(Data!$F103,tblXrate[],2,FALSE)</f>
        <v>74000</v>
      </c>
      <c r="H103" s="19" t="s">
        <v>76</v>
      </c>
      <c r="I103" s="19" t="s">
        <v>356</v>
      </c>
      <c r="J103" s="19" t="s">
        <v>15</v>
      </c>
      <c r="K103" s="19" t="str">
        <f>VLOOKUP(Data!$J103,tblCountries[[Actual]:[Mapping]],2,FALSE)</f>
        <v>USA</v>
      </c>
      <c r="L103" s="19" t="s">
        <v>9</v>
      </c>
      <c r="M103" s="20"/>
      <c r="N103" t="str">
        <f t="shared" si="1"/>
        <v>até 5</v>
      </c>
    </row>
    <row r="104" spans="2:14" ht="15" customHeight="1">
      <c r="B104" s="11" t="s">
        <v>2107</v>
      </c>
      <c r="C104" s="12">
        <v>41055.028263888889</v>
      </c>
      <c r="D104" s="13" t="s">
        <v>159</v>
      </c>
      <c r="E104" s="14">
        <v>80000</v>
      </c>
      <c r="F104" s="14" t="s">
        <v>6</v>
      </c>
      <c r="G104" s="14">
        <f>Data!$E104*VLOOKUP(Data!$F104,tblXrate[],2,FALSE)</f>
        <v>80000</v>
      </c>
      <c r="H104" s="14" t="s">
        <v>160</v>
      </c>
      <c r="I104" s="14" t="s">
        <v>20</v>
      </c>
      <c r="J104" s="14" t="s">
        <v>15</v>
      </c>
      <c r="K104" s="14" t="str">
        <f>VLOOKUP(Data!$J104,tblCountries[[Actual]:[Mapping]],2,FALSE)</f>
        <v>USA</v>
      </c>
      <c r="L104" s="14" t="s">
        <v>9</v>
      </c>
      <c r="M104" s="15"/>
      <c r="N104" t="str">
        <f t="shared" si="1"/>
        <v>até 5</v>
      </c>
    </row>
    <row r="105" spans="2:14" ht="15" customHeight="1">
      <c r="B105" s="16" t="s">
        <v>2108</v>
      </c>
      <c r="C105" s="17">
        <v>41055.028310185182</v>
      </c>
      <c r="D105" s="18">
        <v>90000</v>
      </c>
      <c r="E105" s="19">
        <v>90000</v>
      </c>
      <c r="F105" s="19" t="s">
        <v>6</v>
      </c>
      <c r="G105" s="19">
        <f>Data!$E105*VLOOKUP(Data!$F105,tblXrate[],2,FALSE)</f>
        <v>90000</v>
      </c>
      <c r="H105" s="19" t="s">
        <v>161</v>
      </c>
      <c r="I105" s="19" t="s">
        <v>67</v>
      </c>
      <c r="J105" s="19" t="s">
        <v>15</v>
      </c>
      <c r="K105" s="19" t="str">
        <f>VLOOKUP(Data!$J105,tblCountries[[Actual]:[Mapping]],2,FALSE)</f>
        <v>USA</v>
      </c>
      <c r="L105" s="19" t="s">
        <v>9</v>
      </c>
      <c r="M105" s="20"/>
      <c r="N105" t="str">
        <f t="shared" si="1"/>
        <v>até 5</v>
      </c>
    </row>
    <row r="106" spans="2:14" ht="15" customHeight="1">
      <c r="B106" s="11" t="s">
        <v>2109</v>
      </c>
      <c r="C106" s="12">
        <v>41055.028333333335</v>
      </c>
      <c r="D106" s="13">
        <v>21000</v>
      </c>
      <c r="E106" s="14">
        <v>21000</v>
      </c>
      <c r="F106" s="14" t="s">
        <v>6</v>
      </c>
      <c r="G106" s="14">
        <f>Data!$E106*VLOOKUP(Data!$F106,tblXrate[],2,FALSE)</f>
        <v>21000</v>
      </c>
      <c r="H106" s="14" t="s">
        <v>162</v>
      </c>
      <c r="I106" s="14" t="s">
        <v>20</v>
      </c>
      <c r="J106" s="14" t="s">
        <v>163</v>
      </c>
      <c r="K106" s="14" t="str">
        <f>VLOOKUP(Data!$J106,tblCountries[[Actual]:[Mapping]],2,FALSE)</f>
        <v>arabian Gulf</v>
      </c>
      <c r="L106" s="14" t="s">
        <v>25</v>
      </c>
      <c r="M106" s="15"/>
      <c r="N106" t="str">
        <f t="shared" si="1"/>
        <v>até 5</v>
      </c>
    </row>
    <row r="107" spans="2:14" ht="15" customHeight="1">
      <c r="B107" s="16" t="s">
        <v>2110</v>
      </c>
      <c r="C107" s="17">
        <v>41055.028356481482</v>
      </c>
      <c r="D107" s="18">
        <v>52000</v>
      </c>
      <c r="E107" s="19">
        <v>52000</v>
      </c>
      <c r="F107" s="19" t="s">
        <v>6</v>
      </c>
      <c r="G107" s="19">
        <f>Data!$E107*VLOOKUP(Data!$F107,tblXrate[],2,FALSE)</f>
        <v>52000</v>
      </c>
      <c r="H107" s="19" t="s">
        <v>164</v>
      </c>
      <c r="I107" s="19" t="s">
        <v>52</v>
      </c>
      <c r="J107" s="19" t="s">
        <v>15</v>
      </c>
      <c r="K107" s="19" t="str">
        <f>VLOOKUP(Data!$J107,tblCountries[[Actual]:[Mapping]],2,FALSE)</f>
        <v>USA</v>
      </c>
      <c r="L107" s="19" t="s">
        <v>9</v>
      </c>
      <c r="M107" s="20"/>
      <c r="N107" t="str">
        <f t="shared" si="1"/>
        <v>até 5</v>
      </c>
    </row>
    <row r="108" spans="2:14" ht="15" customHeight="1">
      <c r="B108" s="11" t="s">
        <v>2111</v>
      </c>
      <c r="C108" s="12">
        <v>41055.028379629628</v>
      </c>
      <c r="D108" s="13">
        <v>19200</v>
      </c>
      <c r="E108" s="14">
        <v>19200</v>
      </c>
      <c r="F108" s="14" t="s">
        <v>6</v>
      </c>
      <c r="G108" s="14">
        <f>Data!$E108*VLOOKUP(Data!$F108,tblXrate[],2,FALSE)</f>
        <v>19200</v>
      </c>
      <c r="H108" s="14" t="s">
        <v>165</v>
      </c>
      <c r="I108" s="14" t="s">
        <v>20</v>
      </c>
      <c r="J108" s="14" t="s">
        <v>166</v>
      </c>
      <c r="K108" s="14" t="str">
        <f>VLOOKUP(Data!$J108,tblCountries[[Actual]:[Mapping]],2,FALSE)</f>
        <v>Mexico</v>
      </c>
      <c r="L108" s="14" t="s">
        <v>9</v>
      </c>
      <c r="M108" s="15"/>
      <c r="N108" t="str">
        <f t="shared" si="1"/>
        <v>até 5</v>
      </c>
    </row>
    <row r="109" spans="2:14" ht="15" customHeight="1">
      <c r="B109" s="16" t="s">
        <v>2112</v>
      </c>
      <c r="C109" s="17">
        <v>41055.028437499997</v>
      </c>
      <c r="D109" s="18">
        <v>36000</v>
      </c>
      <c r="E109" s="19">
        <v>36000</v>
      </c>
      <c r="F109" s="19" t="s">
        <v>6</v>
      </c>
      <c r="G109" s="19">
        <f>Data!$E109*VLOOKUP(Data!$F109,tblXrate[],2,FALSE)</f>
        <v>36000</v>
      </c>
      <c r="H109" s="19" t="s">
        <v>20</v>
      </c>
      <c r="I109" s="19" t="s">
        <v>20</v>
      </c>
      <c r="J109" s="19" t="s">
        <v>15</v>
      </c>
      <c r="K109" s="19" t="str">
        <f>VLOOKUP(Data!$J109,tblCountries[[Actual]:[Mapping]],2,FALSE)</f>
        <v>USA</v>
      </c>
      <c r="L109" s="19" t="s">
        <v>9</v>
      </c>
      <c r="M109" s="20"/>
      <c r="N109" t="str">
        <f t="shared" si="1"/>
        <v>até 5</v>
      </c>
    </row>
    <row r="110" spans="2:14" ht="15" customHeight="1">
      <c r="B110" s="11" t="s">
        <v>2113</v>
      </c>
      <c r="C110" s="12">
        <v>41055.028495370374</v>
      </c>
      <c r="D110" s="13">
        <v>57400</v>
      </c>
      <c r="E110" s="14">
        <v>57400</v>
      </c>
      <c r="F110" s="14" t="s">
        <v>6</v>
      </c>
      <c r="G110" s="14">
        <f>Data!$E110*VLOOKUP(Data!$F110,tblXrate[],2,FALSE)</f>
        <v>57400</v>
      </c>
      <c r="H110" s="14" t="s">
        <v>167</v>
      </c>
      <c r="I110" s="14" t="s">
        <v>20</v>
      </c>
      <c r="J110" s="14" t="s">
        <v>15</v>
      </c>
      <c r="K110" s="14" t="str">
        <f>VLOOKUP(Data!$J110,tblCountries[[Actual]:[Mapping]],2,FALSE)</f>
        <v>USA</v>
      </c>
      <c r="L110" s="14" t="s">
        <v>9</v>
      </c>
      <c r="M110" s="15"/>
      <c r="N110" t="str">
        <f t="shared" si="1"/>
        <v>até 5</v>
      </c>
    </row>
    <row r="111" spans="2:14" ht="15" customHeight="1">
      <c r="B111" s="16" t="s">
        <v>2114</v>
      </c>
      <c r="C111" s="17">
        <v>41055.028506944444</v>
      </c>
      <c r="D111" s="18">
        <v>66000</v>
      </c>
      <c r="E111" s="19">
        <v>66000</v>
      </c>
      <c r="F111" s="19" t="s">
        <v>6</v>
      </c>
      <c r="G111" s="19">
        <f>Data!$E111*VLOOKUP(Data!$F111,tblXrate[],2,FALSE)</f>
        <v>66000</v>
      </c>
      <c r="H111" s="19" t="s">
        <v>20</v>
      </c>
      <c r="I111" s="19" t="s">
        <v>20</v>
      </c>
      <c r="J111" s="19" t="s">
        <v>15</v>
      </c>
      <c r="K111" s="19" t="str">
        <f>VLOOKUP(Data!$J111,tblCountries[[Actual]:[Mapping]],2,FALSE)</f>
        <v>USA</v>
      </c>
      <c r="L111" s="19" t="s">
        <v>18</v>
      </c>
      <c r="M111" s="20"/>
      <c r="N111" t="str">
        <f t="shared" si="1"/>
        <v>até 5</v>
      </c>
    </row>
    <row r="112" spans="2:14" ht="15" customHeight="1">
      <c r="B112" s="11" t="s">
        <v>2115</v>
      </c>
      <c r="C112" s="12">
        <v>41055.028541666667</v>
      </c>
      <c r="D112" s="13">
        <v>35000</v>
      </c>
      <c r="E112" s="14">
        <v>35000</v>
      </c>
      <c r="F112" s="14" t="s">
        <v>22</v>
      </c>
      <c r="G112" s="14">
        <f>Data!$E112*VLOOKUP(Data!$F112,tblXrate[],2,FALSE)</f>
        <v>44463.980364706273</v>
      </c>
      <c r="H112" s="14" t="s">
        <v>168</v>
      </c>
      <c r="I112" s="14" t="s">
        <v>52</v>
      </c>
      <c r="J112" s="14" t="s">
        <v>169</v>
      </c>
      <c r="K112" s="14" t="str">
        <f>VLOOKUP(Data!$J112,tblCountries[[Actual]:[Mapping]],2,FALSE)</f>
        <v>Greece</v>
      </c>
      <c r="L112" s="14" t="s">
        <v>9</v>
      </c>
      <c r="M112" s="15"/>
      <c r="N112" t="str">
        <f t="shared" si="1"/>
        <v>até 5</v>
      </c>
    </row>
    <row r="113" spans="2:14" ht="15" customHeight="1">
      <c r="B113" s="16" t="s">
        <v>2116</v>
      </c>
      <c r="C113" s="17">
        <v>41055.028657407405</v>
      </c>
      <c r="D113" s="18" t="s">
        <v>172</v>
      </c>
      <c r="E113" s="19">
        <v>85000</v>
      </c>
      <c r="F113" s="19" t="s">
        <v>6</v>
      </c>
      <c r="G113" s="19">
        <f>Data!$E113*VLOOKUP(Data!$F113,tblXrate[],2,FALSE)</f>
        <v>85000</v>
      </c>
      <c r="H113" s="19" t="s">
        <v>173</v>
      </c>
      <c r="I113" s="19" t="s">
        <v>20</v>
      </c>
      <c r="J113" s="19" t="s">
        <v>15</v>
      </c>
      <c r="K113" s="19" t="str">
        <f>VLOOKUP(Data!$J113,tblCountries[[Actual]:[Mapping]],2,FALSE)</f>
        <v>USA</v>
      </c>
      <c r="L113" s="19" t="s">
        <v>9</v>
      </c>
      <c r="M113" s="20"/>
      <c r="N113" t="str">
        <f t="shared" si="1"/>
        <v>até 5</v>
      </c>
    </row>
    <row r="114" spans="2:14" ht="15" customHeight="1">
      <c r="B114" s="11" t="s">
        <v>2117</v>
      </c>
      <c r="C114" s="12">
        <v>41055.028726851851</v>
      </c>
      <c r="D114" s="13">
        <v>50000</v>
      </c>
      <c r="E114" s="14">
        <v>50000</v>
      </c>
      <c r="F114" s="14" t="s">
        <v>6</v>
      </c>
      <c r="G114" s="14">
        <f>Data!$E114*VLOOKUP(Data!$F114,tblXrate[],2,FALSE)</f>
        <v>50000</v>
      </c>
      <c r="H114" s="14" t="s">
        <v>174</v>
      </c>
      <c r="I114" s="14" t="s">
        <v>67</v>
      </c>
      <c r="J114" s="14" t="s">
        <v>15</v>
      </c>
      <c r="K114" s="14" t="str">
        <f>VLOOKUP(Data!$J114,tblCountries[[Actual]:[Mapping]],2,FALSE)</f>
        <v>USA</v>
      </c>
      <c r="L114" s="14" t="s">
        <v>9</v>
      </c>
      <c r="M114" s="15"/>
      <c r="N114" t="str">
        <f t="shared" si="1"/>
        <v>até 5</v>
      </c>
    </row>
    <row r="115" spans="2:14" ht="15" customHeight="1">
      <c r="B115" s="16" t="s">
        <v>2118</v>
      </c>
      <c r="C115" s="17">
        <v>41055.028784722221</v>
      </c>
      <c r="D115" s="18" t="s">
        <v>175</v>
      </c>
      <c r="E115" s="19">
        <v>58000</v>
      </c>
      <c r="F115" s="19" t="s">
        <v>6</v>
      </c>
      <c r="G115" s="19">
        <f>Data!$E115*VLOOKUP(Data!$F115,tblXrate[],2,FALSE)</f>
        <v>58000</v>
      </c>
      <c r="H115" s="19" t="s">
        <v>176</v>
      </c>
      <c r="I115" s="19" t="s">
        <v>52</v>
      </c>
      <c r="J115" s="19" t="s">
        <v>15</v>
      </c>
      <c r="K115" s="19" t="str">
        <f>VLOOKUP(Data!$J115,tblCountries[[Actual]:[Mapping]],2,FALSE)</f>
        <v>USA</v>
      </c>
      <c r="L115" s="19" t="s">
        <v>9</v>
      </c>
      <c r="M115" s="20"/>
      <c r="N115" t="str">
        <f t="shared" si="1"/>
        <v>até 5</v>
      </c>
    </row>
    <row r="116" spans="2:14" ht="15" customHeight="1">
      <c r="B116" s="11" t="s">
        <v>2119</v>
      </c>
      <c r="C116" s="12">
        <v>41055.028796296298</v>
      </c>
      <c r="D116" s="13">
        <v>37900</v>
      </c>
      <c r="E116" s="14">
        <v>37900</v>
      </c>
      <c r="F116" s="14" t="s">
        <v>6</v>
      </c>
      <c r="G116" s="14">
        <f>Data!$E116*VLOOKUP(Data!$F116,tblXrate[],2,FALSE)</f>
        <v>37900</v>
      </c>
      <c r="H116" s="14" t="s">
        <v>177</v>
      </c>
      <c r="I116" s="14" t="s">
        <v>310</v>
      </c>
      <c r="J116" s="14" t="s">
        <v>15</v>
      </c>
      <c r="K116" s="14" t="str">
        <f>VLOOKUP(Data!$J116,tblCountries[[Actual]:[Mapping]],2,FALSE)</f>
        <v>USA</v>
      </c>
      <c r="L116" s="14" t="s">
        <v>13</v>
      </c>
      <c r="M116" s="15"/>
      <c r="N116" t="str">
        <f t="shared" si="1"/>
        <v>até 5</v>
      </c>
    </row>
    <row r="117" spans="2:14" ht="15" customHeight="1">
      <c r="B117" s="16" t="s">
        <v>2120</v>
      </c>
      <c r="C117" s="17">
        <v>41055.028819444444</v>
      </c>
      <c r="D117" s="18">
        <v>4000</v>
      </c>
      <c r="E117" s="19">
        <v>48000</v>
      </c>
      <c r="F117" s="19" t="s">
        <v>6</v>
      </c>
      <c r="G117" s="19">
        <f>Data!$E117*VLOOKUP(Data!$F117,tblXrate[],2,FALSE)</f>
        <v>48000</v>
      </c>
      <c r="H117" s="19" t="s">
        <v>178</v>
      </c>
      <c r="I117" s="19" t="s">
        <v>52</v>
      </c>
      <c r="J117" s="19" t="s">
        <v>179</v>
      </c>
      <c r="K117" s="19" t="str">
        <f>VLOOKUP(Data!$J117,tblCountries[[Actual]:[Mapping]],2,FALSE)</f>
        <v>UAE</v>
      </c>
      <c r="L117" s="19" t="s">
        <v>18</v>
      </c>
      <c r="M117" s="20"/>
      <c r="N117" t="str">
        <f t="shared" si="1"/>
        <v>até 5</v>
      </c>
    </row>
    <row r="118" spans="2:14" ht="15" customHeight="1">
      <c r="B118" s="11" t="s">
        <v>2121</v>
      </c>
      <c r="C118" s="12">
        <v>41055.02884259259</v>
      </c>
      <c r="D118" s="13">
        <v>67000</v>
      </c>
      <c r="E118" s="14">
        <v>67000</v>
      </c>
      <c r="F118" s="14" t="s">
        <v>6</v>
      </c>
      <c r="G118" s="14">
        <f>Data!$E118*VLOOKUP(Data!$F118,tblXrate[],2,FALSE)</f>
        <v>67000</v>
      </c>
      <c r="H118" s="14" t="s">
        <v>180</v>
      </c>
      <c r="I118" s="14" t="s">
        <v>20</v>
      </c>
      <c r="J118" s="14" t="s">
        <v>15</v>
      </c>
      <c r="K118" s="14" t="str">
        <f>VLOOKUP(Data!$J118,tblCountries[[Actual]:[Mapping]],2,FALSE)</f>
        <v>USA</v>
      </c>
      <c r="L118" s="14" t="s">
        <v>9</v>
      </c>
      <c r="M118" s="15"/>
      <c r="N118" t="str">
        <f t="shared" si="1"/>
        <v>até 5</v>
      </c>
    </row>
    <row r="119" spans="2:14" ht="15" customHeight="1">
      <c r="B119" s="16" t="s">
        <v>2122</v>
      </c>
      <c r="C119" s="17">
        <v>41055.028877314813</v>
      </c>
      <c r="D119" s="18">
        <v>85000</v>
      </c>
      <c r="E119" s="19">
        <v>85000</v>
      </c>
      <c r="F119" s="19" t="s">
        <v>6</v>
      </c>
      <c r="G119" s="19">
        <f>Data!$E119*VLOOKUP(Data!$F119,tblXrate[],2,FALSE)</f>
        <v>85000</v>
      </c>
      <c r="H119" s="19" t="s">
        <v>181</v>
      </c>
      <c r="I119" s="19" t="s">
        <v>488</v>
      </c>
      <c r="J119" s="19" t="s">
        <v>179</v>
      </c>
      <c r="K119" s="19" t="str">
        <f>VLOOKUP(Data!$J119,tblCountries[[Actual]:[Mapping]],2,FALSE)</f>
        <v>UAE</v>
      </c>
      <c r="L119" s="19" t="s">
        <v>9</v>
      </c>
      <c r="M119" s="20"/>
      <c r="N119" t="str">
        <f t="shared" si="1"/>
        <v>até 5</v>
      </c>
    </row>
    <row r="120" spans="2:14" ht="15" customHeight="1">
      <c r="B120" s="11" t="s">
        <v>2123</v>
      </c>
      <c r="C120" s="12">
        <v>41055.028877314813</v>
      </c>
      <c r="D120" s="13">
        <v>56160</v>
      </c>
      <c r="E120" s="14">
        <v>56160</v>
      </c>
      <c r="F120" s="14" t="s">
        <v>6</v>
      </c>
      <c r="G120" s="14">
        <f>Data!$E120*VLOOKUP(Data!$F120,tblXrate[],2,FALSE)</f>
        <v>56160</v>
      </c>
      <c r="H120" s="14" t="s">
        <v>182</v>
      </c>
      <c r="I120" s="14" t="s">
        <v>20</v>
      </c>
      <c r="J120" s="14" t="s">
        <v>15</v>
      </c>
      <c r="K120" s="14" t="str">
        <f>VLOOKUP(Data!$J120,tblCountries[[Actual]:[Mapping]],2,FALSE)</f>
        <v>USA</v>
      </c>
      <c r="L120" s="14" t="s">
        <v>9</v>
      </c>
      <c r="M120" s="15"/>
      <c r="N120" t="str">
        <f t="shared" si="1"/>
        <v>até 5</v>
      </c>
    </row>
    <row r="121" spans="2:14" ht="15" customHeight="1">
      <c r="B121" s="16" t="s">
        <v>2124</v>
      </c>
      <c r="C121" s="17">
        <v>41055.028912037036</v>
      </c>
      <c r="D121" s="18">
        <v>2000</v>
      </c>
      <c r="E121" s="19">
        <v>24000</v>
      </c>
      <c r="F121" s="19" t="s">
        <v>6</v>
      </c>
      <c r="G121" s="19">
        <f>Data!$E121*VLOOKUP(Data!$F121,tblXrate[],2,FALSE)</f>
        <v>24000</v>
      </c>
      <c r="H121" s="19" t="s">
        <v>183</v>
      </c>
      <c r="I121" s="19" t="s">
        <v>52</v>
      </c>
      <c r="J121" s="19" t="s">
        <v>184</v>
      </c>
      <c r="K121" s="19" t="str">
        <f>VLOOKUP(Data!$J121,tblCountries[[Actual]:[Mapping]],2,FALSE)</f>
        <v>Colombia</v>
      </c>
      <c r="L121" s="19" t="s">
        <v>13</v>
      </c>
      <c r="M121" s="20"/>
      <c r="N121" t="str">
        <f t="shared" si="1"/>
        <v>até 5</v>
      </c>
    </row>
    <row r="122" spans="2:14" ht="15" customHeight="1">
      <c r="B122" s="11" t="s">
        <v>2125</v>
      </c>
      <c r="C122" s="12">
        <v>41055.028912037036</v>
      </c>
      <c r="D122" s="13">
        <v>52000</v>
      </c>
      <c r="E122" s="14">
        <v>52000</v>
      </c>
      <c r="F122" s="14" t="s">
        <v>6</v>
      </c>
      <c r="G122" s="14">
        <f>Data!$E122*VLOOKUP(Data!$F122,tblXrate[],2,FALSE)</f>
        <v>52000</v>
      </c>
      <c r="H122" s="14" t="s">
        <v>185</v>
      </c>
      <c r="I122" s="14" t="s">
        <v>20</v>
      </c>
      <c r="J122" s="14" t="s">
        <v>15</v>
      </c>
      <c r="K122" s="14" t="str">
        <f>VLOOKUP(Data!$J122,tblCountries[[Actual]:[Mapping]],2,FALSE)</f>
        <v>USA</v>
      </c>
      <c r="L122" s="14" t="s">
        <v>186</v>
      </c>
      <c r="M122" s="15"/>
      <c r="N122" t="str">
        <f t="shared" si="1"/>
        <v>até 5</v>
      </c>
    </row>
    <row r="123" spans="2:14" ht="15" customHeight="1">
      <c r="B123" s="16" t="s">
        <v>2126</v>
      </c>
      <c r="C123" s="17">
        <v>41055.028946759259</v>
      </c>
      <c r="D123" s="18">
        <v>60000</v>
      </c>
      <c r="E123" s="19">
        <v>60000</v>
      </c>
      <c r="F123" s="19" t="s">
        <v>86</v>
      </c>
      <c r="G123" s="19">
        <f>Data!$E123*VLOOKUP(Data!$F123,tblXrate[],2,FALSE)</f>
        <v>59001.691381819612</v>
      </c>
      <c r="H123" s="19" t="s">
        <v>187</v>
      </c>
      <c r="I123" s="19" t="s">
        <v>20</v>
      </c>
      <c r="J123" s="19" t="s">
        <v>88</v>
      </c>
      <c r="K123" s="19" t="str">
        <f>VLOOKUP(Data!$J123,tblCountries[[Actual]:[Mapping]],2,FALSE)</f>
        <v>Canada</v>
      </c>
      <c r="L123" s="19" t="s">
        <v>186</v>
      </c>
      <c r="M123" s="20"/>
      <c r="N123" t="str">
        <f t="shared" si="1"/>
        <v>até 5</v>
      </c>
    </row>
    <row r="124" spans="2:14" ht="15" customHeight="1">
      <c r="B124" s="11" t="s">
        <v>2127</v>
      </c>
      <c r="C124" s="12">
        <v>41055.028969907406</v>
      </c>
      <c r="D124" s="13">
        <v>70000</v>
      </c>
      <c r="E124" s="14">
        <v>70000</v>
      </c>
      <c r="F124" s="14" t="s">
        <v>6</v>
      </c>
      <c r="G124" s="14">
        <f>Data!$E124*VLOOKUP(Data!$F124,tblXrate[],2,FALSE)</f>
        <v>70000</v>
      </c>
      <c r="H124" s="14" t="s">
        <v>188</v>
      </c>
      <c r="I124" s="14" t="s">
        <v>310</v>
      </c>
      <c r="J124" s="14" t="s">
        <v>15</v>
      </c>
      <c r="K124" s="14" t="str">
        <f>VLOOKUP(Data!$J124,tblCountries[[Actual]:[Mapping]],2,FALSE)</f>
        <v>USA</v>
      </c>
      <c r="L124" s="14" t="s">
        <v>13</v>
      </c>
      <c r="M124" s="15"/>
      <c r="N124" t="str">
        <f t="shared" si="1"/>
        <v>até 5</v>
      </c>
    </row>
    <row r="125" spans="2:14" ht="15" customHeight="1">
      <c r="B125" s="16" t="s">
        <v>2128</v>
      </c>
      <c r="C125" s="17">
        <v>41055.029120370367</v>
      </c>
      <c r="D125" s="18">
        <v>50000</v>
      </c>
      <c r="E125" s="19">
        <v>50000</v>
      </c>
      <c r="F125" s="19" t="s">
        <v>6</v>
      </c>
      <c r="G125" s="19">
        <f>Data!$E125*VLOOKUP(Data!$F125,tblXrate[],2,FALSE)</f>
        <v>50000</v>
      </c>
      <c r="H125" s="19" t="s">
        <v>189</v>
      </c>
      <c r="I125" s="19" t="s">
        <v>67</v>
      </c>
      <c r="J125" s="19" t="s">
        <v>15</v>
      </c>
      <c r="K125" s="19" t="str">
        <f>VLOOKUP(Data!$J125,tblCountries[[Actual]:[Mapping]],2,FALSE)</f>
        <v>USA</v>
      </c>
      <c r="L125" s="19" t="s">
        <v>9</v>
      </c>
      <c r="M125" s="20"/>
      <c r="N125" t="str">
        <f t="shared" si="1"/>
        <v>até 5</v>
      </c>
    </row>
    <row r="126" spans="2:14" ht="15" customHeight="1">
      <c r="B126" s="11" t="s">
        <v>2129</v>
      </c>
      <c r="C126" s="12">
        <v>41055.029143518521</v>
      </c>
      <c r="D126" s="13">
        <v>2300000</v>
      </c>
      <c r="E126" s="14">
        <v>2300000</v>
      </c>
      <c r="F126" s="14" t="s">
        <v>40</v>
      </c>
      <c r="G126" s="14">
        <f>Data!$E126*VLOOKUP(Data!$F126,tblXrate[],2,FALSE)</f>
        <v>40958.208381117904</v>
      </c>
      <c r="H126" s="14" t="s">
        <v>190</v>
      </c>
      <c r="I126" s="14" t="s">
        <v>20</v>
      </c>
      <c r="J126" s="14" t="s">
        <v>8</v>
      </c>
      <c r="K126" s="14" t="str">
        <f>VLOOKUP(Data!$J126,tblCountries[[Actual]:[Mapping]],2,FALSE)</f>
        <v>India</v>
      </c>
      <c r="L126" s="14" t="s">
        <v>25</v>
      </c>
      <c r="M126" s="15"/>
      <c r="N126" t="str">
        <f t="shared" si="1"/>
        <v>até 5</v>
      </c>
    </row>
    <row r="127" spans="2:14" ht="15" customHeight="1">
      <c r="B127" s="16" t="s">
        <v>2130</v>
      </c>
      <c r="C127" s="17">
        <v>41055.029166666667</v>
      </c>
      <c r="D127" s="18">
        <v>80000</v>
      </c>
      <c r="E127" s="19">
        <v>80000</v>
      </c>
      <c r="F127" s="19" t="s">
        <v>6</v>
      </c>
      <c r="G127" s="19">
        <f>Data!$E127*VLOOKUP(Data!$F127,tblXrate[],2,FALSE)</f>
        <v>80000</v>
      </c>
      <c r="H127" s="19" t="s">
        <v>14</v>
      </c>
      <c r="I127" s="19" t="s">
        <v>20</v>
      </c>
      <c r="J127" s="19" t="s">
        <v>15</v>
      </c>
      <c r="K127" s="19" t="str">
        <f>VLOOKUP(Data!$J127,tblCountries[[Actual]:[Mapping]],2,FALSE)</f>
        <v>USA</v>
      </c>
      <c r="L127" s="19" t="s">
        <v>9</v>
      </c>
      <c r="M127" s="20"/>
      <c r="N127" t="str">
        <f t="shared" si="1"/>
        <v>até 5</v>
      </c>
    </row>
    <row r="128" spans="2:14" ht="15" customHeight="1">
      <c r="B128" s="11" t="s">
        <v>2131</v>
      </c>
      <c r="C128" s="12">
        <v>41055.02925925926</v>
      </c>
      <c r="D128" s="13">
        <v>128000</v>
      </c>
      <c r="E128" s="14">
        <v>128000</v>
      </c>
      <c r="F128" s="14" t="s">
        <v>6</v>
      </c>
      <c r="G128" s="14">
        <f>Data!$E128*VLOOKUP(Data!$F128,tblXrate[],2,FALSE)</f>
        <v>128000</v>
      </c>
      <c r="H128" s="14" t="s">
        <v>191</v>
      </c>
      <c r="I128" s="14" t="s">
        <v>52</v>
      </c>
      <c r="J128" s="14" t="s">
        <v>15</v>
      </c>
      <c r="K128" s="14" t="str">
        <f>VLOOKUP(Data!$J128,tblCountries[[Actual]:[Mapping]],2,FALSE)</f>
        <v>USA</v>
      </c>
      <c r="L128" s="14" t="s">
        <v>13</v>
      </c>
      <c r="M128" s="15"/>
      <c r="N128" t="str">
        <f t="shared" si="1"/>
        <v>até 5</v>
      </c>
    </row>
    <row r="129" spans="2:14" ht="15" customHeight="1">
      <c r="B129" s="16" t="s">
        <v>2132</v>
      </c>
      <c r="C129" s="17">
        <v>41055.029282407406</v>
      </c>
      <c r="D129" s="18" t="s">
        <v>192</v>
      </c>
      <c r="E129" s="19">
        <v>44000</v>
      </c>
      <c r="F129" s="19" t="s">
        <v>6</v>
      </c>
      <c r="G129" s="19">
        <f>Data!$E129*VLOOKUP(Data!$F129,tblXrate[],2,FALSE)</f>
        <v>44000</v>
      </c>
      <c r="H129" s="19" t="s">
        <v>193</v>
      </c>
      <c r="I129" s="19" t="s">
        <v>52</v>
      </c>
      <c r="J129" s="19" t="s">
        <v>15</v>
      </c>
      <c r="K129" s="19" t="str">
        <f>VLOOKUP(Data!$J129,tblCountries[[Actual]:[Mapping]],2,FALSE)</f>
        <v>USA</v>
      </c>
      <c r="L129" s="19" t="s">
        <v>25</v>
      </c>
      <c r="M129" s="20"/>
      <c r="N129" t="str">
        <f t="shared" si="1"/>
        <v>até 5</v>
      </c>
    </row>
    <row r="130" spans="2:14" ht="15" customHeight="1">
      <c r="B130" s="11" t="s">
        <v>2133</v>
      </c>
      <c r="C130" s="12">
        <v>41055.029293981483</v>
      </c>
      <c r="D130" s="13">
        <v>65000</v>
      </c>
      <c r="E130" s="14">
        <v>65000</v>
      </c>
      <c r="F130" s="14" t="s">
        <v>6</v>
      </c>
      <c r="G130" s="14">
        <f>Data!$E130*VLOOKUP(Data!$F130,tblXrate[],2,FALSE)</f>
        <v>65000</v>
      </c>
      <c r="H130" s="14" t="s">
        <v>194</v>
      </c>
      <c r="I130" s="14" t="s">
        <v>310</v>
      </c>
      <c r="J130" s="14" t="s">
        <v>15</v>
      </c>
      <c r="K130" s="14" t="str">
        <f>VLOOKUP(Data!$J130,tblCountries[[Actual]:[Mapping]],2,FALSE)</f>
        <v>USA</v>
      </c>
      <c r="L130" s="14" t="s">
        <v>13</v>
      </c>
      <c r="M130" s="15"/>
      <c r="N130" t="str">
        <f t="shared" si="1"/>
        <v>até 5</v>
      </c>
    </row>
    <row r="131" spans="2:14" ht="15" customHeight="1">
      <c r="B131" s="16" t="s">
        <v>2134</v>
      </c>
      <c r="C131" s="17">
        <v>41055.029537037037</v>
      </c>
      <c r="D131" s="18" t="s">
        <v>195</v>
      </c>
      <c r="E131" s="19">
        <v>36000</v>
      </c>
      <c r="F131" s="19" t="s">
        <v>6</v>
      </c>
      <c r="G131" s="19">
        <f>Data!$E131*VLOOKUP(Data!$F131,tblXrate[],2,FALSE)</f>
        <v>36000</v>
      </c>
      <c r="H131" s="19" t="s">
        <v>196</v>
      </c>
      <c r="I131" s="19" t="s">
        <v>310</v>
      </c>
      <c r="J131" s="19" t="s">
        <v>197</v>
      </c>
      <c r="K131" s="19" t="str">
        <f>VLOOKUP(Data!$J131,tblCountries[[Actual]:[Mapping]],2,FALSE)</f>
        <v>Turkey</v>
      </c>
      <c r="L131" s="19" t="s">
        <v>9</v>
      </c>
      <c r="M131" s="20"/>
      <c r="N131" t="str">
        <f t="shared" si="1"/>
        <v>até 5</v>
      </c>
    </row>
    <row r="132" spans="2:14" ht="15" customHeight="1">
      <c r="B132" s="11" t="s">
        <v>2135</v>
      </c>
      <c r="C132" s="12">
        <v>41055.029560185183</v>
      </c>
      <c r="D132" s="13">
        <v>1000</v>
      </c>
      <c r="E132" s="14">
        <v>12000</v>
      </c>
      <c r="F132" s="14" t="s">
        <v>6</v>
      </c>
      <c r="G132" s="14">
        <f>Data!$E132*VLOOKUP(Data!$F132,tblXrate[],2,FALSE)</f>
        <v>12000</v>
      </c>
      <c r="H132" s="14" t="s">
        <v>198</v>
      </c>
      <c r="I132" s="14" t="s">
        <v>356</v>
      </c>
      <c r="J132" s="14" t="s">
        <v>17</v>
      </c>
      <c r="K132" s="14" t="str">
        <f>VLOOKUP(Data!$J132,tblCountries[[Actual]:[Mapping]],2,FALSE)</f>
        <v>Pakistan</v>
      </c>
      <c r="L132" s="14" t="s">
        <v>25</v>
      </c>
      <c r="M132" s="15"/>
      <c r="N132" t="str">
        <f t="shared" si="1"/>
        <v>até 5</v>
      </c>
    </row>
    <row r="133" spans="2:14" ht="15" customHeight="1">
      <c r="B133" s="16" t="s">
        <v>2136</v>
      </c>
      <c r="C133" s="17">
        <v>41055.029641203706</v>
      </c>
      <c r="D133" s="18">
        <v>28159.200000000001</v>
      </c>
      <c r="E133" s="19">
        <v>28159</v>
      </c>
      <c r="F133" s="19" t="s">
        <v>69</v>
      </c>
      <c r="G133" s="19">
        <f>Data!$E133*VLOOKUP(Data!$F133,tblXrate[],2,FALSE)</f>
        <v>44383.603963142654</v>
      </c>
      <c r="H133" s="19" t="s">
        <v>153</v>
      </c>
      <c r="I133" s="19" t="s">
        <v>20</v>
      </c>
      <c r="J133" s="19" t="s">
        <v>71</v>
      </c>
      <c r="K133" s="19" t="str">
        <f>VLOOKUP(Data!$J133,tblCountries[[Actual]:[Mapping]],2,FALSE)</f>
        <v>UK</v>
      </c>
      <c r="L133" s="19" t="s">
        <v>13</v>
      </c>
      <c r="M133" s="20"/>
      <c r="N133" t="str">
        <f t="shared" si="1"/>
        <v>até 5</v>
      </c>
    </row>
    <row r="134" spans="2:14" ht="15" customHeight="1">
      <c r="B134" s="11" t="s">
        <v>2137</v>
      </c>
      <c r="C134" s="12">
        <v>41055.029699074075</v>
      </c>
      <c r="D134" s="13">
        <v>45000</v>
      </c>
      <c r="E134" s="14">
        <v>45000</v>
      </c>
      <c r="F134" s="14" t="s">
        <v>6</v>
      </c>
      <c r="G134" s="14">
        <f>Data!$E134*VLOOKUP(Data!$F134,tblXrate[],2,FALSE)</f>
        <v>45000</v>
      </c>
      <c r="H134" s="14" t="s">
        <v>199</v>
      </c>
      <c r="I134" s="14" t="s">
        <v>20</v>
      </c>
      <c r="J134" s="14" t="s">
        <v>15</v>
      </c>
      <c r="K134" s="14" t="str">
        <f>VLOOKUP(Data!$J134,tblCountries[[Actual]:[Mapping]],2,FALSE)</f>
        <v>USA</v>
      </c>
      <c r="L134" s="14" t="s">
        <v>9</v>
      </c>
      <c r="M134" s="15"/>
      <c r="N134" t="str">
        <f t="shared" si="1"/>
        <v>até 5</v>
      </c>
    </row>
    <row r="135" spans="2:14" ht="15" customHeight="1">
      <c r="B135" s="16" t="s">
        <v>2138</v>
      </c>
      <c r="C135" s="17">
        <v>41055.02983796296</v>
      </c>
      <c r="D135" s="18">
        <v>54000</v>
      </c>
      <c r="E135" s="19">
        <v>54000</v>
      </c>
      <c r="F135" s="19" t="s">
        <v>6</v>
      </c>
      <c r="G135" s="19">
        <f>Data!$E135*VLOOKUP(Data!$F135,tblXrate[],2,FALSE)</f>
        <v>54000</v>
      </c>
      <c r="H135" s="19" t="s">
        <v>200</v>
      </c>
      <c r="I135" s="19" t="s">
        <v>20</v>
      </c>
      <c r="J135" s="19" t="s">
        <v>15</v>
      </c>
      <c r="K135" s="19" t="str">
        <f>VLOOKUP(Data!$J135,tblCountries[[Actual]:[Mapping]],2,FALSE)</f>
        <v>USA</v>
      </c>
      <c r="L135" s="19" t="s">
        <v>18</v>
      </c>
      <c r="M135" s="20"/>
      <c r="N135" t="str">
        <f t="shared" si="1"/>
        <v>até 5</v>
      </c>
    </row>
    <row r="136" spans="2:14" ht="15" customHeight="1">
      <c r="B136" s="11" t="s">
        <v>2139</v>
      </c>
      <c r="C136" s="12">
        <v>41055.029895833337</v>
      </c>
      <c r="D136" s="13">
        <v>70000</v>
      </c>
      <c r="E136" s="14">
        <v>70000</v>
      </c>
      <c r="F136" s="14" t="s">
        <v>69</v>
      </c>
      <c r="G136" s="14">
        <f>Data!$E136*VLOOKUP(Data!$F136,tblXrate[],2,FALSE)</f>
        <v>110332.47904470989</v>
      </c>
      <c r="H136" s="14" t="s">
        <v>201</v>
      </c>
      <c r="I136" s="14" t="s">
        <v>52</v>
      </c>
      <c r="J136" s="14" t="s">
        <v>71</v>
      </c>
      <c r="K136" s="14" t="str">
        <f>VLOOKUP(Data!$J136,tblCountries[[Actual]:[Mapping]],2,FALSE)</f>
        <v>UK</v>
      </c>
      <c r="L136" s="14" t="s">
        <v>18</v>
      </c>
      <c r="M136" s="15"/>
      <c r="N136" t="str">
        <f t="shared" ref="N136:N199" si="2">VLOOKUP(M136,$O$1:$Q$6,3,1)</f>
        <v>até 5</v>
      </c>
    </row>
    <row r="137" spans="2:14" ht="15" customHeight="1">
      <c r="B137" s="16" t="s">
        <v>2140</v>
      </c>
      <c r="C137" s="17">
        <v>41055.029942129629</v>
      </c>
      <c r="D137" s="18">
        <v>71000</v>
      </c>
      <c r="E137" s="19">
        <v>71000</v>
      </c>
      <c r="F137" s="19" t="s">
        <v>6</v>
      </c>
      <c r="G137" s="19">
        <f>Data!$E137*VLOOKUP(Data!$F137,tblXrate[],2,FALSE)</f>
        <v>71000</v>
      </c>
      <c r="H137" s="19" t="s">
        <v>202</v>
      </c>
      <c r="I137" s="19" t="s">
        <v>20</v>
      </c>
      <c r="J137" s="19" t="s">
        <v>15</v>
      </c>
      <c r="K137" s="19" t="str">
        <f>VLOOKUP(Data!$J137,tblCountries[[Actual]:[Mapping]],2,FALSE)</f>
        <v>USA</v>
      </c>
      <c r="L137" s="19" t="s">
        <v>9</v>
      </c>
      <c r="M137" s="20"/>
      <c r="N137" t="str">
        <f t="shared" si="2"/>
        <v>até 5</v>
      </c>
    </row>
    <row r="138" spans="2:14" ht="15" customHeight="1">
      <c r="B138" s="11" t="s">
        <v>2141</v>
      </c>
      <c r="C138" s="12">
        <v>41055.029953703706</v>
      </c>
      <c r="D138" s="13">
        <v>800000</v>
      </c>
      <c r="E138" s="14">
        <v>800000</v>
      </c>
      <c r="F138" s="14" t="s">
        <v>40</v>
      </c>
      <c r="G138" s="14">
        <f>Data!$E138*VLOOKUP(Data!$F138,tblXrate[],2,FALSE)</f>
        <v>14246.333349954055</v>
      </c>
      <c r="H138" s="14" t="s">
        <v>203</v>
      </c>
      <c r="I138" s="14" t="s">
        <v>52</v>
      </c>
      <c r="J138" s="14" t="s">
        <v>8</v>
      </c>
      <c r="K138" s="14" t="str">
        <f>VLOOKUP(Data!$J138,tblCountries[[Actual]:[Mapping]],2,FALSE)</f>
        <v>India</v>
      </c>
      <c r="L138" s="14" t="s">
        <v>18</v>
      </c>
      <c r="M138" s="15"/>
      <c r="N138" t="str">
        <f t="shared" si="2"/>
        <v>até 5</v>
      </c>
    </row>
    <row r="139" spans="2:14" ht="15" customHeight="1">
      <c r="B139" s="16" t="s">
        <v>2142</v>
      </c>
      <c r="C139" s="17">
        <v>41055.030057870368</v>
      </c>
      <c r="D139" s="18">
        <v>70000</v>
      </c>
      <c r="E139" s="19">
        <v>70000</v>
      </c>
      <c r="F139" s="19" t="s">
        <v>86</v>
      </c>
      <c r="G139" s="19">
        <f>Data!$E139*VLOOKUP(Data!$F139,tblXrate[],2,FALSE)</f>
        <v>68835.306612122877</v>
      </c>
      <c r="H139" s="19" t="s">
        <v>204</v>
      </c>
      <c r="I139" s="19" t="s">
        <v>52</v>
      </c>
      <c r="J139" s="19" t="s">
        <v>205</v>
      </c>
      <c r="K139" s="19" t="str">
        <f>VLOOKUP(Data!$J139,tblCountries[[Actual]:[Mapping]],2,FALSE)</f>
        <v>Canada</v>
      </c>
      <c r="L139" s="19" t="s">
        <v>9</v>
      </c>
      <c r="M139" s="20"/>
      <c r="N139" t="str">
        <f t="shared" si="2"/>
        <v>até 5</v>
      </c>
    </row>
    <row r="140" spans="2:14" ht="15" customHeight="1">
      <c r="B140" s="11" t="s">
        <v>2143</v>
      </c>
      <c r="C140" s="12">
        <v>41055.030150462961</v>
      </c>
      <c r="D140" s="13">
        <v>50000</v>
      </c>
      <c r="E140" s="14">
        <v>50000</v>
      </c>
      <c r="F140" s="14" t="s">
        <v>86</v>
      </c>
      <c r="G140" s="14">
        <f>Data!$E140*VLOOKUP(Data!$F140,tblXrate[],2,FALSE)</f>
        <v>49168.076151516347</v>
      </c>
      <c r="H140" s="14" t="s">
        <v>206</v>
      </c>
      <c r="I140" s="14" t="s">
        <v>52</v>
      </c>
      <c r="J140" s="14" t="s">
        <v>88</v>
      </c>
      <c r="K140" s="14" t="str">
        <f>VLOOKUP(Data!$J140,tblCountries[[Actual]:[Mapping]],2,FALSE)</f>
        <v>Canada</v>
      </c>
      <c r="L140" s="14" t="s">
        <v>9</v>
      </c>
      <c r="M140" s="15"/>
      <c r="N140" t="str">
        <f t="shared" si="2"/>
        <v>até 5</v>
      </c>
    </row>
    <row r="141" spans="2:14" ht="15" customHeight="1">
      <c r="B141" s="16" t="s">
        <v>2144</v>
      </c>
      <c r="C141" s="17">
        <v>41055.030173611114</v>
      </c>
      <c r="D141" s="18">
        <v>40000</v>
      </c>
      <c r="E141" s="19">
        <v>40000</v>
      </c>
      <c r="F141" s="19" t="s">
        <v>6</v>
      </c>
      <c r="G141" s="19">
        <f>Data!$E141*VLOOKUP(Data!$F141,tblXrate[],2,FALSE)</f>
        <v>40000</v>
      </c>
      <c r="H141" s="19" t="s">
        <v>207</v>
      </c>
      <c r="I141" s="19" t="s">
        <v>20</v>
      </c>
      <c r="J141" s="19" t="s">
        <v>15</v>
      </c>
      <c r="K141" s="19" t="str">
        <f>VLOOKUP(Data!$J141,tblCountries[[Actual]:[Mapping]],2,FALSE)</f>
        <v>USA</v>
      </c>
      <c r="L141" s="19" t="s">
        <v>9</v>
      </c>
      <c r="M141" s="20"/>
      <c r="N141" t="str">
        <f t="shared" si="2"/>
        <v>até 5</v>
      </c>
    </row>
    <row r="142" spans="2:14" ht="15" customHeight="1">
      <c r="B142" s="11" t="s">
        <v>2145</v>
      </c>
      <c r="C142" s="12">
        <v>41055.03025462963</v>
      </c>
      <c r="D142" s="13" t="s">
        <v>208</v>
      </c>
      <c r="E142" s="14">
        <v>62000</v>
      </c>
      <c r="F142" s="14" t="s">
        <v>86</v>
      </c>
      <c r="G142" s="14">
        <f>Data!$E142*VLOOKUP(Data!$F142,tblXrate[],2,FALSE)</f>
        <v>60968.414427880263</v>
      </c>
      <c r="H142" s="14" t="s">
        <v>209</v>
      </c>
      <c r="I142" s="14" t="s">
        <v>20</v>
      </c>
      <c r="J142" s="14" t="s">
        <v>88</v>
      </c>
      <c r="K142" s="14" t="str">
        <f>VLOOKUP(Data!$J142,tblCountries[[Actual]:[Mapping]],2,FALSE)</f>
        <v>Canada</v>
      </c>
      <c r="L142" s="14" t="s">
        <v>18</v>
      </c>
      <c r="M142" s="15"/>
      <c r="N142" t="str">
        <f t="shared" si="2"/>
        <v>até 5</v>
      </c>
    </row>
    <row r="143" spans="2:14" ht="15" customHeight="1">
      <c r="B143" s="16" t="s">
        <v>2146</v>
      </c>
      <c r="C143" s="17">
        <v>41055.030277777776</v>
      </c>
      <c r="D143" s="18" t="s">
        <v>210</v>
      </c>
      <c r="E143" s="19">
        <v>336000</v>
      </c>
      <c r="F143" s="19" t="s">
        <v>40</v>
      </c>
      <c r="G143" s="19">
        <f>Data!$E143*VLOOKUP(Data!$F143,tblXrate[],2,FALSE)</f>
        <v>5983.4600069807029</v>
      </c>
      <c r="H143" s="19" t="s">
        <v>211</v>
      </c>
      <c r="I143" s="19" t="s">
        <v>3999</v>
      </c>
      <c r="J143" s="19" t="s">
        <v>8</v>
      </c>
      <c r="K143" s="19" t="str">
        <f>VLOOKUP(Data!$J143,tblCountries[[Actual]:[Mapping]],2,FALSE)</f>
        <v>India</v>
      </c>
      <c r="L143" s="19" t="s">
        <v>9</v>
      </c>
      <c r="M143" s="20"/>
      <c r="N143" t="str">
        <f t="shared" si="2"/>
        <v>até 5</v>
      </c>
    </row>
    <row r="144" spans="2:14" ht="15" customHeight="1">
      <c r="B144" s="11" t="s">
        <v>2147</v>
      </c>
      <c r="C144" s="12">
        <v>41055.030277777776</v>
      </c>
      <c r="D144" s="13">
        <v>53000</v>
      </c>
      <c r="E144" s="14">
        <v>53000</v>
      </c>
      <c r="F144" s="14" t="s">
        <v>6</v>
      </c>
      <c r="G144" s="14">
        <f>Data!$E144*VLOOKUP(Data!$F144,tblXrate[],2,FALSE)</f>
        <v>53000</v>
      </c>
      <c r="H144" s="14" t="s">
        <v>153</v>
      </c>
      <c r="I144" s="14" t="s">
        <v>20</v>
      </c>
      <c r="J144" s="14" t="s">
        <v>15</v>
      </c>
      <c r="K144" s="14" t="str">
        <f>VLOOKUP(Data!$J144,tblCountries[[Actual]:[Mapping]],2,FALSE)</f>
        <v>USA</v>
      </c>
      <c r="L144" s="14" t="s">
        <v>9</v>
      </c>
      <c r="M144" s="15"/>
      <c r="N144" t="str">
        <f t="shared" si="2"/>
        <v>até 5</v>
      </c>
    </row>
    <row r="145" spans="2:14" ht="15" customHeight="1">
      <c r="B145" s="16" t="s">
        <v>2148</v>
      </c>
      <c r="C145" s="17">
        <v>41055.030428240738</v>
      </c>
      <c r="D145" s="18">
        <v>104000</v>
      </c>
      <c r="E145" s="19">
        <v>104000</v>
      </c>
      <c r="F145" s="19" t="s">
        <v>6</v>
      </c>
      <c r="G145" s="19">
        <f>Data!$E145*VLOOKUP(Data!$F145,tblXrate[],2,FALSE)</f>
        <v>104000</v>
      </c>
      <c r="H145" s="19" t="s">
        <v>212</v>
      </c>
      <c r="I145" s="19" t="s">
        <v>4001</v>
      </c>
      <c r="J145" s="19" t="s">
        <v>15</v>
      </c>
      <c r="K145" s="19" t="str">
        <f>VLOOKUP(Data!$J145,tblCountries[[Actual]:[Mapping]],2,FALSE)</f>
        <v>USA</v>
      </c>
      <c r="L145" s="19" t="s">
        <v>18</v>
      </c>
      <c r="M145" s="20"/>
      <c r="N145" t="str">
        <f t="shared" si="2"/>
        <v>até 5</v>
      </c>
    </row>
    <row r="146" spans="2:14" ht="15" customHeight="1">
      <c r="B146" s="11" t="s">
        <v>2149</v>
      </c>
      <c r="C146" s="12">
        <v>41055.030578703707</v>
      </c>
      <c r="D146" s="13">
        <v>57000</v>
      </c>
      <c r="E146" s="14">
        <v>57000</v>
      </c>
      <c r="F146" s="14" t="s">
        <v>6</v>
      </c>
      <c r="G146" s="14">
        <f>Data!$E146*VLOOKUP(Data!$F146,tblXrate[],2,FALSE)</f>
        <v>57000</v>
      </c>
      <c r="H146" s="14" t="s">
        <v>213</v>
      </c>
      <c r="I146" s="14" t="s">
        <v>279</v>
      </c>
      <c r="J146" s="14" t="s">
        <v>15</v>
      </c>
      <c r="K146" s="14" t="str">
        <f>VLOOKUP(Data!$J146,tblCountries[[Actual]:[Mapping]],2,FALSE)</f>
        <v>USA</v>
      </c>
      <c r="L146" s="14" t="s">
        <v>9</v>
      </c>
      <c r="M146" s="15"/>
      <c r="N146" t="str">
        <f t="shared" si="2"/>
        <v>até 5</v>
      </c>
    </row>
    <row r="147" spans="2:14" ht="15" customHeight="1">
      <c r="B147" s="16" t="s">
        <v>2150</v>
      </c>
      <c r="C147" s="17">
        <v>41055.030659722222</v>
      </c>
      <c r="D147" s="18">
        <v>45000</v>
      </c>
      <c r="E147" s="19">
        <v>45000</v>
      </c>
      <c r="F147" s="19" t="s">
        <v>6</v>
      </c>
      <c r="G147" s="19">
        <f>Data!$E147*VLOOKUP(Data!$F147,tblXrate[],2,FALSE)</f>
        <v>45000</v>
      </c>
      <c r="H147" s="19" t="s">
        <v>214</v>
      </c>
      <c r="I147" s="19" t="s">
        <v>20</v>
      </c>
      <c r="J147" s="19" t="s">
        <v>15</v>
      </c>
      <c r="K147" s="19" t="str">
        <f>VLOOKUP(Data!$J147,tblCountries[[Actual]:[Mapping]],2,FALSE)</f>
        <v>USA</v>
      </c>
      <c r="L147" s="19" t="s">
        <v>18</v>
      </c>
      <c r="M147" s="20"/>
      <c r="N147" t="str">
        <f t="shared" si="2"/>
        <v>até 5</v>
      </c>
    </row>
    <row r="148" spans="2:14" ht="15" customHeight="1">
      <c r="B148" s="11" t="s">
        <v>2151</v>
      </c>
      <c r="C148" s="12">
        <v>41055.030729166669</v>
      </c>
      <c r="D148" s="13">
        <v>92000</v>
      </c>
      <c r="E148" s="14">
        <v>92000</v>
      </c>
      <c r="F148" s="14" t="s">
        <v>6</v>
      </c>
      <c r="G148" s="14">
        <f>Data!$E148*VLOOKUP(Data!$F148,tblXrate[],2,FALSE)</f>
        <v>92000</v>
      </c>
      <c r="H148" s="14" t="s">
        <v>215</v>
      </c>
      <c r="I148" s="14" t="s">
        <v>20</v>
      </c>
      <c r="J148" s="14" t="s">
        <v>15</v>
      </c>
      <c r="K148" s="14" t="str">
        <f>VLOOKUP(Data!$J148,tblCountries[[Actual]:[Mapping]],2,FALSE)</f>
        <v>USA</v>
      </c>
      <c r="L148" s="14" t="s">
        <v>9</v>
      </c>
      <c r="M148" s="15"/>
      <c r="N148" t="str">
        <f t="shared" si="2"/>
        <v>até 5</v>
      </c>
    </row>
    <row r="149" spans="2:14" ht="15" customHeight="1">
      <c r="B149" s="16" t="s">
        <v>2152</v>
      </c>
      <c r="C149" s="17">
        <v>41055.030763888892</v>
      </c>
      <c r="D149" s="18">
        <v>88000</v>
      </c>
      <c r="E149" s="19">
        <v>88000</v>
      </c>
      <c r="F149" s="19" t="s">
        <v>6</v>
      </c>
      <c r="G149" s="19">
        <f>Data!$E149*VLOOKUP(Data!$F149,tblXrate[],2,FALSE)</f>
        <v>88000</v>
      </c>
      <c r="H149" s="19" t="s">
        <v>216</v>
      </c>
      <c r="I149" s="19" t="s">
        <v>52</v>
      </c>
      <c r="J149" s="19" t="s">
        <v>15</v>
      </c>
      <c r="K149" s="19" t="str">
        <f>VLOOKUP(Data!$J149,tblCountries[[Actual]:[Mapping]],2,FALSE)</f>
        <v>USA</v>
      </c>
      <c r="L149" s="19" t="s">
        <v>9</v>
      </c>
      <c r="M149" s="20"/>
      <c r="N149" t="str">
        <f t="shared" si="2"/>
        <v>até 5</v>
      </c>
    </row>
    <row r="150" spans="2:14" ht="15" customHeight="1">
      <c r="B150" s="11" t="s">
        <v>2153</v>
      </c>
      <c r="C150" s="12">
        <v>41055.030787037038</v>
      </c>
      <c r="D150" s="13">
        <v>80000</v>
      </c>
      <c r="E150" s="14">
        <v>80000</v>
      </c>
      <c r="F150" s="14" t="s">
        <v>6</v>
      </c>
      <c r="G150" s="14">
        <f>Data!$E150*VLOOKUP(Data!$F150,tblXrate[],2,FALSE)</f>
        <v>80000</v>
      </c>
      <c r="H150" s="14" t="s">
        <v>217</v>
      </c>
      <c r="I150" s="14" t="s">
        <v>20</v>
      </c>
      <c r="J150" s="14" t="s">
        <v>15</v>
      </c>
      <c r="K150" s="14" t="str">
        <f>VLOOKUP(Data!$J150,tblCountries[[Actual]:[Mapping]],2,FALSE)</f>
        <v>USA</v>
      </c>
      <c r="L150" s="14" t="s">
        <v>18</v>
      </c>
      <c r="M150" s="15"/>
      <c r="N150" t="str">
        <f t="shared" si="2"/>
        <v>até 5</v>
      </c>
    </row>
    <row r="151" spans="2:14" ht="15" customHeight="1">
      <c r="B151" s="16" t="s">
        <v>2154</v>
      </c>
      <c r="C151" s="17">
        <v>41055.030810185184</v>
      </c>
      <c r="D151" s="18">
        <v>69000</v>
      </c>
      <c r="E151" s="19">
        <v>69000</v>
      </c>
      <c r="F151" s="19" t="s">
        <v>6</v>
      </c>
      <c r="G151" s="19">
        <f>Data!$E151*VLOOKUP(Data!$F151,tblXrate[],2,FALSE)</f>
        <v>69000</v>
      </c>
      <c r="H151" s="19" t="s">
        <v>218</v>
      </c>
      <c r="I151" s="19" t="s">
        <v>356</v>
      </c>
      <c r="J151" s="19" t="s">
        <v>15</v>
      </c>
      <c r="K151" s="19" t="str">
        <f>VLOOKUP(Data!$J151,tblCountries[[Actual]:[Mapping]],2,FALSE)</f>
        <v>USA</v>
      </c>
      <c r="L151" s="19" t="s">
        <v>9</v>
      </c>
      <c r="M151" s="20"/>
      <c r="N151" t="str">
        <f t="shared" si="2"/>
        <v>até 5</v>
      </c>
    </row>
    <row r="152" spans="2:14" ht="15" customHeight="1">
      <c r="B152" s="11" t="s">
        <v>2155</v>
      </c>
      <c r="C152" s="12">
        <v>41055.030821759261</v>
      </c>
      <c r="D152" s="13">
        <v>50000</v>
      </c>
      <c r="E152" s="14">
        <v>50000</v>
      </c>
      <c r="F152" s="14" t="s">
        <v>6</v>
      </c>
      <c r="G152" s="14">
        <f>Data!$E152*VLOOKUP(Data!$F152,tblXrate[],2,FALSE)</f>
        <v>50000</v>
      </c>
      <c r="H152" s="14" t="s">
        <v>219</v>
      </c>
      <c r="I152" s="14" t="s">
        <v>20</v>
      </c>
      <c r="J152" s="14" t="s">
        <v>166</v>
      </c>
      <c r="K152" s="14" t="str">
        <f>VLOOKUP(Data!$J152,tblCountries[[Actual]:[Mapping]],2,FALSE)</f>
        <v>Mexico</v>
      </c>
      <c r="L152" s="14" t="s">
        <v>13</v>
      </c>
      <c r="M152" s="15"/>
      <c r="N152" t="str">
        <f t="shared" si="2"/>
        <v>até 5</v>
      </c>
    </row>
    <row r="153" spans="2:14" ht="15" customHeight="1">
      <c r="B153" s="16" t="s">
        <v>2156</v>
      </c>
      <c r="C153" s="17">
        <v>41055.031018518515</v>
      </c>
      <c r="D153" s="18">
        <v>35000</v>
      </c>
      <c r="E153" s="19">
        <v>35000</v>
      </c>
      <c r="F153" s="19" t="s">
        <v>6</v>
      </c>
      <c r="G153" s="19">
        <f>Data!$E153*VLOOKUP(Data!$F153,tblXrate[],2,FALSE)</f>
        <v>35000</v>
      </c>
      <c r="H153" s="19" t="s">
        <v>220</v>
      </c>
      <c r="I153" s="19" t="s">
        <v>52</v>
      </c>
      <c r="J153" s="19" t="s">
        <v>15</v>
      </c>
      <c r="K153" s="19" t="str">
        <f>VLOOKUP(Data!$J153,tblCountries[[Actual]:[Mapping]],2,FALSE)</f>
        <v>USA</v>
      </c>
      <c r="L153" s="19" t="s">
        <v>18</v>
      </c>
      <c r="M153" s="20"/>
      <c r="N153" t="str">
        <f t="shared" si="2"/>
        <v>até 5</v>
      </c>
    </row>
    <row r="154" spans="2:14" ht="15" customHeight="1">
      <c r="B154" s="11" t="s">
        <v>2157</v>
      </c>
      <c r="C154" s="12">
        <v>41055.031238425923</v>
      </c>
      <c r="D154" s="13">
        <v>96000</v>
      </c>
      <c r="E154" s="14">
        <v>96000</v>
      </c>
      <c r="F154" s="14" t="s">
        <v>6</v>
      </c>
      <c r="G154" s="14">
        <f>Data!$E154*VLOOKUP(Data!$F154,tblXrate[],2,FALSE)</f>
        <v>96000</v>
      </c>
      <c r="H154" s="14" t="s">
        <v>221</v>
      </c>
      <c r="I154" s="14" t="s">
        <v>20</v>
      </c>
      <c r="J154" s="14" t="s">
        <v>15</v>
      </c>
      <c r="K154" s="14" t="str">
        <f>VLOOKUP(Data!$J154,tblCountries[[Actual]:[Mapping]],2,FALSE)</f>
        <v>USA</v>
      </c>
      <c r="L154" s="14" t="s">
        <v>9</v>
      </c>
      <c r="M154" s="15"/>
      <c r="N154" t="str">
        <f t="shared" si="2"/>
        <v>até 5</v>
      </c>
    </row>
    <row r="155" spans="2:14" ht="15" customHeight="1">
      <c r="B155" s="16" t="s">
        <v>2158</v>
      </c>
      <c r="C155" s="17">
        <v>41055.03125</v>
      </c>
      <c r="D155" s="18">
        <v>65000</v>
      </c>
      <c r="E155" s="19">
        <v>65000</v>
      </c>
      <c r="F155" s="19" t="s">
        <v>6</v>
      </c>
      <c r="G155" s="19">
        <f>Data!$E155*VLOOKUP(Data!$F155,tblXrate[],2,FALSE)</f>
        <v>65000</v>
      </c>
      <c r="H155" s="19" t="s">
        <v>222</v>
      </c>
      <c r="I155" s="19" t="s">
        <v>310</v>
      </c>
      <c r="J155" s="19" t="s">
        <v>15</v>
      </c>
      <c r="K155" s="19" t="str">
        <f>VLOOKUP(Data!$J155,tblCountries[[Actual]:[Mapping]],2,FALSE)</f>
        <v>USA</v>
      </c>
      <c r="L155" s="19" t="s">
        <v>13</v>
      </c>
      <c r="M155" s="20"/>
      <c r="N155" t="str">
        <f t="shared" si="2"/>
        <v>até 5</v>
      </c>
    </row>
    <row r="156" spans="2:14" ht="15" customHeight="1">
      <c r="B156" s="11" t="s">
        <v>2159</v>
      </c>
      <c r="C156" s="12">
        <v>41055.031319444446</v>
      </c>
      <c r="D156" s="13">
        <v>37440</v>
      </c>
      <c r="E156" s="14">
        <v>37440</v>
      </c>
      <c r="F156" s="14" t="s">
        <v>6</v>
      </c>
      <c r="G156" s="14">
        <f>Data!$E156*VLOOKUP(Data!$F156,tblXrate[],2,FALSE)</f>
        <v>37440</v>
      </c>
      <c r="H156" s="14" t="s">
        <v>121</v>
      </c>
      <c r="I156" s="14" t="s">
        <v>20</v>
      </c>
      <c r="J156" s="14" t="s">
        <v>15</v>
      </c>
      <c r="K156" s="14" t="str">
        <f>VLOOKUP(Data!$J156,tblCountries[[Actual]:[Mapping]],2,FALSE)</f>
        <v>USA</v>
      </c>
      <c r="L156" s="14" t="s">
        <v>13</v>
      </c>
      <c r="M156" s="15"/>
      <c r="N156" t="str">
        <f t="shared" si="2"/>
        <v>até 5</v>
      </c>
    </row>
    <row r="157" spans="2:14" ht="15" customHeight="1">
      <c r="B157" s="16" t="s">
        <v>2160</v>
      </c>
      <c r="C157" s="17">
        <v>41055.031377314815</v>
      </c>
      <c r="D157" s="18">
        <v>15500</v>
      </c>
      <c r="E157" s="19">
        <v>15500</v>
      </c>
      <c r="F157" s="19" t="s">
        <v>6</v>
      </c>
      <c r="G157" s="19">
        <f>Data!$E157*VLOOKUP(Data!$F157,tblXrate[],2,FALSE)</f>
        <v>15500</v>
      </c>
      <c r="H157" s="19" t="s">
        <v>223</v>
      </c>
      <c r="I157" s="19" t="s">
        <v>310</v>
      </c>
      <c r="J157" s="19" t="s">
        <v>166</v>
      </c>
      <c r="K157" s="19" t="str">
        <f>VLOOKUP(Data!$J157,tblCountries[[Actual]:[Mapping]],2,FALSE)</f>
        <v>Mexico</v>
      </c>
      <c r="L157" s="19" t="s">
        <v>13</v>
      </c>
      <c r="M157" s="20"/>
      <c r="N157" t="str">
        <f t="shared" si="2"/>
        <v>até 5</v>
      </c>
    </row>
    <row r="158" spans="2:14" ht="15" customHeight="1">
      <c r="B158" s="11" t="s">
        <v>2161</v>
      </c>
      <c r="C158" s="12">
        <v>41055.031446759262</v>
      </c>
      <c r="D158" s="13" t="s">
        <v>224</v>
      </c>
      <c r="E158" s="14">
        <v>90000</v>
      </c>
      <c r="F158" s="14" t="s">
        <v>6</v>
      </c>
      <c r="G158" s="14">
        <f>Data!$E158*VLOOKUP(Data!$F158,tblXrate[],2,FALSE)</f>
        <v>90000</v>
      </c>
      <c r="H158" s="14" t="s">
        <v>225</v>
      </c>
      <c r="I158" s="14" t="s">
        <v>20</v>
      </c>
      <c r="J158" s="14" t="s">
        <v>15</v>
      </c>
      <c r="K158" s="14" t="str">
        <f>VLOOKUP(Data!$J158,tblCountries[[Actual]:[Mapping]],2,FALSE)</f>
        <v>USA</v>
      </c>
      <c r="L158" s="14" t="s">
        <v>18</v>
      </c>
      <c r="M158" s="15"/>
      <c r="N158" t="str">
        <f t="shared" si="2"/>
        <v>até 5</v>
      </c>
    </row>
    <row r="159" spans="2:14" ht="15" customHeight="1">
      <c r="B159" s="16" t="s">
        <v>2162</v>
      </c>
      <c r="C159" s="17">
        <v>41055.031782407408</v>
      </c>
      <c r="D159" s="18">
        <v>66500</v>
      </c>
      <c r="E159" s="19">
        <v>66500</v>
      </c>
      <c r="F159" s="19" t="s">
        <v>6</v>
      </c>
      <c r="G159" s="19">
        <f>Data!$E159*VLOOKUP(Data!$F159,tblXrate[],2,FALSE)</f>
        <v>66500</v>
      </c>
      <c r="H159" s="19" t="s">
        <v>226</v>
      </c>
      <c r="I159" s="19" t="s">
        <v>20</v>
      </c>
      <c r="J159" s="19" t="s">
        <v>15</v>
      </c>
      <c r="K159" s="19" t="str">
        <f>VLOOKUP(Data!$J159,tblCountries[[Actual]:[Mapping]],2,FALSE)</f>
        <v>USA</v>
      </c>
      <c r="L159" s="19" t="s">
        <v>13</v>
      </c>
      <c r="M159" s="20"/>
      <c r="N159" t="str">
        <f t="shared" si="2"/>
        <v>até 5</v>
      </c>
    </row>
    <row r="160" spans="2:14" ht="15" customHeight="1">
      <c r="B160" s="11" t="s">
        <v>2163</v>
      </c>
      <c r="C160" s="12">
        <v>41055.031817129631</v>
      </c>
      <c r="D160" s="13">
        <v>100000</v>
      </c>
      <c r="E160" s="14">
        <v>100000</v>
      </c>
      <c r="F160" s="14" t="s">
        <v>6</v>
      </c>
      <c r="G160" s="14">
        <f>Data!$E160*VLOOKUP(Data!$F160,tblXrate[],2,FALSE)</f>
        <v>100000</v>
      </c>
      <c r="H160" s="14" t="s">
        <v>227</v>
      </c>
      <c r="I160" s="14" t="s">
        <v>310</v>
      </c>
      <c r="J160" s="14" t="s">
        <v>15</v>
      </c>
      <c r="K160" s="14" t="str">
        <f>VLOOKUP(Data!$J160,tblCountries[[Actual]:[Mapping]],2,FALSE)</f>
        <v>USA</v>
      </c>
      <c r="L160" s="14" t="s">
        <v>13</v>
      </c>
      <c r="M160" s="15"/>
      <c r="N160" t="str">
        <f t="shared" si="2"/>
        <v>até 5</v>
      </c>
    </row>
    <row r="161" spans="2:14" ht="15" customHeight="1">
      <c r="B161" s="16" t="s">
        <v>2164</v>
      </c>
      <c r="C161" s="17">
        <v>41055.031840277778</v>
      </c>
      <c r="D161" s="18" t="s">
        <v>228</v>
      </c>
      <c r="E161" s="19">
        <v>32250</v>
      </c>
      <c r="F161" s="19" t="s">
        <v>69</v>
      </c>
      <c r="G161" s="19">
        <f>Data!$E161*VLOOKUP(Data!$F161,tblXrate[],2,FALSE)</f>
        <v>50831.74927416991</v>
      </c>
      <c r="H161" s="19" t="s">
        <v>229</v>
      </c>
      <c r="I161" s="19" t="s">
        <v>52</v>
      </c>
      <c r="J161" s="19" t="s">
        <v>71</v>
      </c>
      <c r="K161" s="19" t="str">
        <f>VLOOKUP(Data!$J161,tblCountries[[Actual]:[Mapping]],2,FALSE)</f>
        <v>UK</v>
      </c>
      <c r="L161" s="19" t="s">
        <v>9</v>
      </c>
      <c r="M161" s="20"/>
      <c r="N161" t="str">
        <f t="shared" si="2"/>
        <v>até 5</v>
      </c>
    </row>
    <row r="162" spans="2:14" ht="15" customHeight="1">
      <c r="B162" s="11" t="s">
        <v>2165</v>
      </c>
      <c r="C162" s="12">
        <v>41055.031863425924</v>
      </c>
      <c r="D162" s="13">
        <v>420000</v>
      </c>
      <c r="E162" s="14">
        <v>420000</v>
      </c>
      <c r="F162" s="14" t="s">
        <v>40</v>
      </c>
      <c r="G162" s="14">
        <f>Data!$E162*VLOOKUP(Data!$F162,tblXrate[],2,FALSE)</f>
        <v>7479.3250087258784</v>
      </c>
      <c r="H162" s="14" t="s">
        <v>230</v>
      </c>
      <c r="I162" s="14" t="s">
        <v>52</v>
      </c>
      <c r="J162" s="14" t="s">
        <v>8</v>
      </c>
      <c r="K162" s="14" t="str">
        <f>VLOOKUP(Data!$J162,tblCountries[[Actual]:[Mapping]],2,FALSE)</f>
        <v>India</v>
      </c>
      <c r="L162" s="14" t="s">
        <v>25</v>
      </c>
      <c r="M162" s="15"/>
      <c r="N162" t="str">
        <f t="shared" si="2"/>
        <v>até 5</v>
      </c>
    </row>
    <row r="163" spans="2:14" ht="15" customHeight="1">
      <c r="B163" s="16" t="s">
        <v>2166</v>
      </c>
      <c r="C163" s="17">
        <v>41055.031944444447</v>
      </c>
      <c r="D163" s="18">
        <v>75000</v>
      </c>
      <c r="E163" s="19">
        <v>75000</v>
      </c>
      <c r="F163" s="19" t="s">
        <v>6</v>
      </c>
      <c r="G163" s="19">
        <f>Data!$E163*VLOOKUP(Data!$F163,tblXrate[],2,FALSE)</f>
        <v>75000</v>
      </c>
      <c r="H163" s="19" t="s">
        <v>231</v>
      </c>
      <c r="I163" s="19" t="s">
        <v>20</v>
      </c>
      <c r="J163" s="19" t="s">
        <v>15</v>
      </c>
      <c r="K163" s="19" t="str">
        <f>VLOOKUP(Data!$J163,tblCountries[[Actual]:[Mapping]],2,FALSE)</f>
        <v>USA</v>
      </c>
      <c r="L163" s="19" t="s">
        <v>25</v>
      </c>
      <c r="M163" s="20"/>
      <c r="N163" t="str">
        <f t="shared" si="2"/>
        <v>até 5</v>
      </c>
    </row>
    <row r="164" spans="2:14" ht="15" customHeight="1">
      <c r="B164" s="11" t="s">
        <v>2167</v>
      </c>
      <c r="C164" s="12">
        <v>41055.032233796293</v>
      </c>
      <c r="D164" s="13">
        <v>58</v>
      </c>
      <c r="E164" s="14">
        <v>58000</v>
      </c>
      <c r="F164" s="14" t="s">
        <v>6</v>
      </c>
      <c r="G164" s="14">
        <f>Data!$E164*VLOOKUP(Data!$F164,tblXrate[],2,FALSE)</f>
        <v>58000</v>
      </c>
      <c r="H164" s="14" t="s">
        <v>232</v>
      </c>
      <c r="I164" s="14" t="s">
        <v>52</v>
      </c>
      <c r="J164" s="14" t="s">
        <v>88</v>
      </c>
      <c r="K164" s="14" t="str">
        <f>VLOOKUP(Data!$J164,tblCountries[[Actual]:[Mapping]],2,FALSE)</f>
        <v>Canada</v>
      </c>
      <c r="L164" s="14" t="s">
        <v>25</v>
      </c>
      <c r="M164" s="15"/>
      <c r="N164" t="str">
        <f t="shared" si="2"/>
        <v>até 5</v>
      </c>
    </row>
    <row r="165" spans="2:14" ht="15" customHeight="1">
      <c r="B165" s="16" t="s">
        <v>2168</v>
      </c>
      <c r="C165" s="17">
        <v>41055.032280092593</v>
      </c>
      <c r="D165" s="18">
        <v>55000</v>
      </c>
      <c r="E165" s="19">
        <v>55000</v>
      </c>
      <c r="F165" s="19" t="s">
        <v>6</v>
      </c>
      <c r="G165" s="19">
        <f>Data!$E165*VLOOKUP(Data!$F165,tblXrate[],2,FALSE)</f>
        <v>55000</v>
      </c>
      <c r="H165" s="19" t="s">
        <v>233</v>
      </c>
      <c r="I165" s="19" t="s">
        <v>52</v>
      </c>
      <c r="J165" s="19" t="s">
        <v>15</v>
      </c>
      <c r="K165" s="19" t="str">
        <f>VLOOKUP(Data!$J165,tblCountries[[Actual]:[Mapping]],2,FALSE)</f>
        <v>USA</v>
      </c>
      <c r="L165" s="19" t="s">
        <v>18</v>
      </c>
      <c r="M165" s="20"/>
      <c r="N165" t="str">
        <f t="shared" si="2"/>
        <v>até 5</v>
      </c>
    </row>
    <row r="166" spans="2:14" ht="15" customHeight="1">
      <c r="B166" s="11" t="s">
        <v>2169</v>
      </c>
      <c r="C166" s="12">
        <v>41055.033125000002</v>
      </c>
      <c r="D166" s="13">
        <v>60000</v>
      </c>
      <c r="E166" s="14">
        <v>60000</v>
      </c>
      <c r="F166" s="14" t="s">
        <v>6</v>
      </c>
      <c r="G166" s="14">
        <f>Data!$E166*VLOOKUP(Data!$F166,tblXrate[],2,FALSE)</f>
        <v>60000</v>
      </c>
      <c r="H166" s="14" t="s">
        <v>234</v>
      </c>
      <c r="I166" s="14" t="s">
        <v>20</v>
      </c>
      <c r="J166" s="14" t="s">
        <v>15</v>
      </c>
      <c r="K166" s="14" t="str">
        <f>VLOOKUP(Data!$J166,tblCountries[[Actual]:[Mapping]],2,FALSE)</f>
        <v>USA</v>
      </c>
      <c r="L166" s="14" t="s">
        <v>9</v>
      </c>
      <c r="M166" s="15"/>
      <c r="N166" t="str">
        <f t="shared" si="2"/>
        <v>até 5</v>
      </c>
    </row>
    <row r="167" spans="2:14" ht="15" customHeight="1">
      <c r="B167" s="16" t="s">
        <v>2170</v>
      </c>
      <c r="C167" s="17">
        <v>41055.033159722225</v>
      </c>
      <c r="D167" s="18" t="s">
        <v>235</v>
      </c>
      <c r="E167" s="19">
        <v>1300000</v>
      </c>
      <c r="F167" s="19" t="s">
        <v>40</v>
      </c>
      <c r="G167" s="19">
        <f>Data!$E167*VLOOKUP(Data!$F167,tblXrate[],2,FALSE)</f>
        <v>23150.291693675339</v>
      </c>
      <c r="H167" s="19" t="s">
        <v>52</v>
      </c>
      <c r="I167" s="19" t="s">
        <v>52</v>
      </c>
      <c r="J167" s="19" t="s">
        <v>8</v>
      </c>
      <c r="K167" s="19" t="str">
        <f>VLOOKUP(Data!$J167,tblCountries[[Actual]:[Mapping]],2,FALSE)</f>
        <v>India</v>
      </c>
      <c r="L167" s="19" t="s">
        <v>9</v>
      </c>
      <c r="M167" s="20"/>
      <c r="N167" t="str">
        <f t="shared" si="2"/>
        <v>até 5</v>
      </c>
    </row>
    <row r="168" spans="2:14" ht="15" customHeight="1">
      <c r="B168" s="11" t="s">
        <v>2171</v>
      </c>
      <c r="C168" s="12">
        <v>41055.033217592594</v>
      </c>
      <c r="D168" s="13">
        <v>107000</v>
      </c>
      <c r="E168" s="14">
        <v>107000</v>
      </c>
      <c r="F168" s="14" t="s">
        <v>86</v>
      </c>
      <c r="G168" s="14">
        <f>Data!$E168*VLOOKUP(Data!$F168,tblXrate[],2,FALSE)</f>
        <v>105219.68296424497</v>
      </c>
      <c r="H168" s="14" t="s">
        <v>236</v>
      </c>
      <c r="I168" s="14" t="s">
        <v>52</v>
      </c>
      <c r="J168" s="14" t="s">
        <v>88</v>
      </c>
      <c r="K168" s="14" t="str">
        <f>VLOOKUP(Data!$J168,tblCountries[[Actual]:[Mapping]],2,FALSE)</f>
        <v>Canada</v>
      </c>
      <c r="L168" s="14" t="s">
        <v>18</v>
      </c>
      <c r="M168" s="15"/>
      <c r="N168" t="str">
        <f t="shared" si="2"/>
        <v>até 5</v>
      </c>
    </row>
    <row r="169" spans="2:14" ht="15" customHeight="1">
      <c r="B169" s="16" t="s">
        <v>2172</v>
      </c>
      <c r="C169" s="17">
        <v>41055.03329861111</v>
      </c>
      <c r="D169" s="18">
        <v>145000</v>
      </c>
      <c r="E169" s="19">
        <v>145000</v>
      </c>
      <c r="F169" s="19" t="s">
        <v>6</v>
      </c>
      <c r="G169" s="19">
        <f>Data!$E169*VLOOKUP(Data!$F169,tblXrate[],2,FALSE)</f>
        <v>145000</v>
      </c>
      <c r="H169" s="19" t="s">
        <v>237</v>
      </c>
      <c r="I169" s="19" t="s">
        <v>488</v>
      </c>
      <c r="J169" s="19" t="s">
        <v>46</v>
      </c>
      <c r="K169" s="19" t="str">
        <f>VLOOKUP(Data!$J169,tblCountries[[Actual]:[Mapping]],2,FALSE)</f>
        <v>Switzerland</v>
      </c>
      <c r="L169" s="19" t="s">
        <v>13</v>
      </c>
      <c r="M169" s="20"/>
      <c r="N169" t="str">
        <f t="shared" si="2"/>
        <v>até 5</v>
      </c>
    </row>
    <row r="170" spans="2:14" ht="15" customHeight="1">
      <c r="B170" s="11" t="s">
        <v>2173</v>
      </c>
      <c r="C170" s="12">
        <v>41055.033379629633</v>
      </c>
      <c r="D170" s="13">
        <v>22880</v>
      </c>
      <c r="E170" s="14">
        <v>22880</v>
      </c>
      <c r="F170" s="14" t="s">
        <v>6</v>
      </c>
      <c r="G170" s="14">
        <f>Data!$E170*VLOOKUP(Data!$F170,tblXrate[],2,FALSE)</f>
        <v>22880</v>
      </c>
      <c r="H170" s="14" t="s">
        <v>238</v>
      </c>
      <c r="I170" s="14" t="s">
        <v>310</v>
      </c>
      <c r="J170" s="14" t="s">
        <v>15</v>
      </c>
      <c r="K170" s="14" t="str">
        <f>VLOOKUP(Data!$J170,tblCountries[[Actual]:[Mapping]],2,FALSE)</f>
        <v>USA</v>
      </c>
      <c r="L170" s="14" t="s">
        <v>9</v>
      </c>
      <c r="M170" s="15"/>
      <c r="N170" t="str">
        <f t="shared" si="2"/>
        <v>até 5</v>
      </c>
    </row>
    <row r="171" spans="2:14" ht="15" customHeight="1">
      <c r="B171" s="16" t="s">
        <v>2174</v>
      </c>
      <c r="C171" s="17">
        <v>41055.033414351848</v>
      </c>
      <c r="D171" s="18">
        <v>80000</v>
      </c>
      <c r="E171" s="19">
        <v>80000</v>
      </c>
      <c r="F171" s="19" t="s">
        <v>6</v>
      </c>
      <c r="G171" s="19">
        <f>Data!$E171*VLOOKUP(Data!$F171,tblXrate[],2,FALSE)</f>
        <v>80000</v>
      </c>
      <c r="H171" s="19" t="s">
        <v>239</v>
      </c>
      <c r="I171" s="19" t="s">
        <v>356</v>
      </c>
      <c r="J171" s="19" t="s">
        <v>15</v>
      </c>
      <c r="K171" s="19" t="str">
        <f>VLOOKUP(Data!$J171,tblCountries[[Actual]:[Mapping]],2,FALSE)</f>
        <v>USA</v>
      </c>
      <c r="L171" s="19" t="s">
        <v>9</v>
      </c>
      <c r="M171" s="20"/>
      <c r="N171" t="str">
        <f t="shared" si="2"/>
        <v>até 5</v>
      </c>
    </row>
    <row r="172" spans="2:14" ht="15" customHeight="1">
      <c r="B172" s="11" t="s">
        <v>2175</v>
      </c>
      <c r="C172" s="12">
        <v>41055.033460648148</v>
      </c>
      <c r="D172" s="13" t="s">
        <v>240</v>
      </c>
      <c r="E172" s="14">
        <v>500000</v>
      </c>
      <c r="F172" s="14" t="s">
        <v>40</v>
      </c>
      <c r="G172" s="14">
        <f>Data!$E172*VLOOKUP(Data!$F172,tblXrate[],2,FALSE)</f>
        <v>8903.9583437212841</v>
      </c>
      <c r="H172" s="14" t="s">
        <v>241</v>
      </c>
      <c r="I172" s="14" t="s">
        <v>20</v>
      </c>
      <c r="J172" s="14" t="s">
        <v>8</v>
      </c>
      <c r="K172" s="14" t="str">
        <f>VLOOKUP(Data!$J172,tblCountries[[Actual]:[Mapping]],2,FALSE)</f>
        <v>India</v>
      </c>
      <c r="L172" s="14" t="s">
        <v>18</v>
      </c>
      <c r="M172" s="15"/>
      <c r="N172" t="str">
        <f t="shared" si="2"/>
        <v>até 5</v>
      </c>
    </row>
    <row r="173" spans="2:14" ht="15" customHeight="1">
      <c r="B173" s="16" t="s">
        <v>2176</v>
      </c>
      <c r="C173" s="17">
        <v>41055.033865740741</v>
      </c>
      <c r="D173" s="18">
        <v>90000</v>
      </c>
      <c r="E173" s="19">
        <v>90000</v>
      </c>
      <c r="F173" s="19" t="s">
        <v>86</v>
      </c>
      <c r="G173" s="19">
        <f>Data!$E173*VLOOKUP(Data!$F173,tblXrate[],2,FALSE)</f>
        <v>88502.537072729421</v>
      </c>
      <c r="H173" s="19" t="s">
        <v>242</v>
      </c>
      <c r="I173" s="19" t="s">
        <v>20</v>
      </c>
      <c r="J173" s="19" t="s">
        <v>88</v>
      </c>
      <c r="K173" s="19" t="str">
        <f>VLOOKUP(Data!$J173,tblCountries[[Actual]:[Mapping]],2,FALSE)</f>
        <v>Canada</v>
      </c>
      <c r="L173" s="19" t="s">
        <v>9</v>
      </c>
      <c r="M173" s="20"/>
      <c r="N173" t="str">
        <f t="shared" si="2"/>
        <v>até 5</v>
      </c>
    </row>
    <row r="174" spans="2:14" ht="15" customHeight="1">
      <c r="B174" s="11" t="s">
        <v>2177</v>
      </c>
      <c r="C174" s="12">
        <v>41055.033888888887</v>
      </c>
      <c r="D174" s="13">
        <v>180000</v>
      </c>
      <c r="E174" s="14">
        <v>180000</v>
      </c>
      <c r="F174" s="14" t="s">
        <v>40</v>
      </c>
      <c r="G174" s="14">
        <f>Data!$E174*VLOOKUP(Data!$F174,tblXrate[],2,FALSE)</f>
        <v>3205.4250037396623</v>
      </c>
      <c r="H174" s="14" t="s">
        <v>243</v>
      </c>
      <c r="I174" s="14" t="s">
        <v>20</v>
      </c>
      <c r="J174" s="14" t="s">
        <v>8</v>
      </c>
      <c r="K174" s="14" t="str">
        <f>VLOOKUP(Data!$J174,tblCountries[[Actual]:[Mapping]],2,FALSE)</f>
        <v>India</v>
      </c>
      <c r="L174" s="14" t="s">
        <v>9</v>
      </c>
      <c r="M174" s="15"/>
      <c r="N174" t="str">
        <f t="shared" si="2"/>
        <v>até 5</v>
      </c>
    </row>
    <row r="175" spans="2:14" ht="15" customHeight="1">
      <c r="B175" s="16" t="s">
        <v>2178</v>
      </c>
      <c r="C175" s="17">
        <v>41055.033888888887</v>
      </c>
      <c r="D175" s="18">
        <v>46584</v>
      </c>
      <c r="E175" s="19">
        <v>46584</v>
      </c>
      <c r="F175" s="19" t="s">
        <v>6</v>
      </c>
      <c r="G175" s="19">
        <f>Data!$E175*VLOOKUP(Data!$F175,tblXrate[],2,FALSE)</f>
        <v>46584</v>
      </c>
      <c r="H175" s="19" t="s">
        <v>244</v>
      </c>
      <c r="I175" s="19" t="s">
        <v>20</v>
      </c>
      <c r="J175" s="19" t="s">
        <v>15</v>
      </c>
      <c r="K175" s="19" t="str">
        <f>VLOOKUP(Data!$J175,tblCountries[[Actual]:[Mapping]],2,FALSE)</f>
        <v>USA</v>
      </c>
      <c r="L175" s="19" t="s">
        <v>9</v>
      </c>
      <c r="M175" s="20"/>
      <c r="N175" t="str">
        <f t="shared" si="2"/>
        <v>até 5</v>
      </c>
    </row>
    <row r="176" spans="2:14" ht="15" customHeight="1">
      <c r="B176" s="11" t="s">
        <v>2179</v>
      </c>
      <c r="C176" s="12">
        <v>41055.033888888887</v>
      </c>
      <c r="D176" s="13">
        <v>67000</v>
      </c>
      <c r="E176" s="14">
        <v>67000</v>
      </c>
      <c r="F176" s="14" t="s">
        <v>6</v>
      </c>
      <c r="G176" s="14">
        <f>Data!$E176*VLOOKUP(Data!$F176,tblXrate[],2,FALSE)</f>
        <v>67000</v>
      </c>
      <c r="H176" s="14" t="s">
        <v>245</v>
      </c>
      <c r="I176" s="14" t="s">
        <v>20</v>
      </c>
      <c r="J176" s="14" t="s">
        <v>15</v>
      </c>
      <c r="K176" s="14" t="str">
        <f>VLOOKUP(Data!$J176,tblCountries[[Actual]:[Mapping]],2,FALSE)</f>
        <v>USA</v>
      </c>
      <c r="L176" s="14" t="s">
        <v>9</v>
      </c>
      <c r="M176" s="15"/>
      <c r="N176" t="str">
        <f t="shared" si="2"/>
        <v>até 5</v>
      </c>
    </row>
    <row r="177" spans="2:14" ht="15" customHeight="1">
      <c r="B177" s="16" t="s">
        <v>2180</v>
      </c>
      <c r="C177" s="17">
        <v>41055.033993055556</v>
      </c>
      <c r="D177" s="18" t="s">
        <v>246</v>
      </c>
      <c r="E177" s="19">
        <v>1100000</v>
      </c>
      <c r="F177" s="19" t="s">
        <v>40</v>
      </c>
      <c r="G177" s="19">
        <f>Data!$E177*VLOOKUP(Data!$F177,tblXrate[],2,FALSE)</f>
        <v>19588.708356186824</v>
      </c>
      <c r="H177" s="19" t="s">
        <v>247</v>
      </c>
      <c r="I177" s="19" t="s">
        <v>52</v>
      </c>
      <c r="J177" s="19" t="s">
        <v>8</v>
      </c>
      <c r="K177" s="19" t="str">
        <f>VLOOKUP(Data!$J177,tblCountries[[Actual]:[Mapping]],2,FALSE)</f>
        <v>India</v>
      </c>
      <c r="L177" s="19" t="s">
        <v>9</v>
      </c>
      <c r="M177" s="20"/>
      <c r="N177" t="str">
        <f t="shared" si="2"/>
        <v>até 5</v>
      </c>
    </row>
    <row r="178" spans="2:14" ht="15" customHeight="1">
      <c r="B178" s="11" t="s">
        <v>2181</v>
      </c>
      <c r="C178" s="12">
        <v>41055.034236111111</v>
      </c>
      <c r="D178" s="13">
        <v>92000</v>
      </c>
      <c r="E178" s="14">
        <v>92000</v>
      </c>
      <c r="F178" s="14" t="s">
        <v>6</v>
      </c>
      <c r="G178" s="14">
        <f>Data!$E178*VLOOKUP(Data!$F178,tblXrate[],2,FALSE)</f>
        <v>92000</v>
      </c>
      <c r="H178" s="14" t="s">
        <v>248</v>
      </c>
      <c r="I178" s="14" t="s">
        <v>279</v>
      </c>
      <c r="J178" s="14" t="s">
        <v>15</v>
      </c>
      <c r="K178" s="14" t="str">
        <f>VLOOKUP(Data!$J178,tblCountries[[Actual]:[Mapping]],2,FALSE)</f>
        <v>USA</v>
      </c>
      <c r="L178" s="14" t="s">
        <v>9</v>
      </c>
      <c r="M178" s="15"/>
      <c r="N178" t="str">
        <f t="shared" si="2"/>
        <v>até 5</v>
      </c>
    </row>
    <row r="179" spans="2:14" ht="15" customHeight="1">
      <c r="B179" s="16" t="s">
        <v>2182</v>
      </c>
      <c r="C179" s="17">
        <v>41055.034270833334</v>
      </c>
      <c r="D179" s="18">
        <v>75000</v>
      </c>
      <c r="E179" s="19">
        <v>75000</v>
      </c>
      <c r="F179" s="19" t="s">
        <v>6</v>
      </c>
      <c r="G179" s="19">
        <f>Data!$E179*VLOOKUP(Data!$F179,tblXrate[],2,FALSE)</f>
        <v>75000</v>
      </c>
      <c r="H179" s="19" t="s">
        <v>249</v>
      </c>
      <c r="I179" s="19" t="s">
        <v>67</v>
      </c>
      <c r="J179" s="19" t="s">
        <v>15</v>
      </c>
      <c r="K179" s="19" t="str">
        <f>VLOOKUP(Data!$J179,tblCountries[[Actual]:[Mapping]],2,FALSE)</f>
        <v>USA</v>
      </c>
      <c r="L179" s="19" t="s">
        <v>13</v>
      </c>
      <c r="M179" s="20"/>
      <c r="N179" t="str">
        <f t="shared" si="2"/>
        <v>até 5</v>
      </c>
    </row>
    <row r="180" spans="2:14" ht="15" customHeight="1">
      <c r="B180" s="11" t="s">
        <v>2183</v>
      </c>
      <c r="C180" s="12">
        <v>41055.034432870372</v>
      </c>
      <c r="D180" s="13">
        <v>180000</v>
      </c>
      <c r="E180" s="14">
        <v>180000</v>
      </c>
      <c r="F180" s="14" t="s">
        <v>40</v>
      </c>
      <c r="G180" s="14">
        <f>Data!$E180*VLOOKUP(Data!$F180,tblXrate[],2,FALSE)</f>
        <v>3205.4250037396623</v>
      </c>
      <c r="H180" s="14" t="s">
        <v>243</v>
      </c>
      <c r="I180" s="14" t="s">
        <v>20</v>
      </c>
      <c r="J180" s="14" t="s">
        <v>8</v>
      </c>
      <c r="K180" s="14" t="str">
        <f>VLOOKUP(Data!$J180,tblCountries[[Actual]:[Mapping]],2,FALSE)</f>
        <v>India</v>
      </c>
      <c r="L180" s="14" t="s">
        <v>9</v>
      </c>
      <c r="M180" s="15"/>
      <c r="N180" t="str">
        <f t="shared" si="2"/>
        <v>até 5</v>
      </c>
    </row>
    <row r="181" spans="2:14" ht="15" customHeight="1">
      <c r="B181" s="16" t="s">
        <v>2184</v>
      </c>
      <c r="C181" s="17">
        <v>41055.034583333334</v>
      </c>
      <c r="D181" s="18">
        <v>18500</v>
      </c>
      <c r="E181" s="19">
        <v>18500</v>
      </c>
      <c r="F181" s="19" t="s">
        <v>69</v>
      </c>
      <c r="G181" s="19">
        <f>Data!$E181*VLOOKUP(Data!$F181,tblXrate[],2,FALSE)</f>
        <v>29159.298033244755</v>
      </c>
      <c r="H181" s="19" t="s">
        <v>250</v>
      </c>
      <c r="I181" s="19" t="s">
        <v>52</v>
      </c>
      <c r="J181" s="19" t="s">
        <v>71</v>
      </c>
      <c r="K181" s="19" t="str">
        <f>VLOOKUP(Data!$J181,tblCountries[[Actual]:[Mapping]],2,FALSE)</f>
        <v>UK</v>
      </c>
      <c r="L181" s="19" t="s">
        <v>13</v>
      </c>
      <c r="M181" s="20"/>
      <c r="N181" t="str">
        <f t="shared" si="2"/>
        <v>até 5</v>
      </c>
    </row>
    <row r="182" spans="2:14" ht="15" customHeight="1">
      <c r="B182" s="11" t="s">
        <v>2185</v>
      </c>
      <c r="C182" s="12">
        <v>41055.03460648148</v>
      </c>
      <c r="D182" s="13">
        <v>40000</v>
      </c>
      <c r="E182" s="14">
        <v>40000</v>
      </c>
      <c r="F182" s="14" t="s">
        <v>6</v>
      </c>
      <c r="G182" s="14">
        <f>Data!$E182*VLOOKUP(Data!$F182,tblXrate[],2,FALSE)</f>
        <v>40000</v>
      </c>
      <c r="H182" s="14" t="s">
        <v>251</v>
      </c>
      <c r="I182" s="14" t="s">
        <v>20</v>
      </c>
      <c r="J182" s="14" t="s">
        <v>15</v>
      </c>
      <c r="K182" s="14" t="str">
        <f>VLOOKUP(Data!$J182,tblCountries[[Actual]:[Mapping]],2,FALSE)</f>
        <v>USA</v>
      </c>
      <c r="L182" s="14" t="s">
        <v>13</v>
      </c>
      <c r="M182" s="15"/>
      <c r="N182" t="str">
        <f t="shared" si="2"/>
        <v>até 5</v>
      </c>
    </row>
    <row r="183" spans="2:14" ht="15" customHeight="1">
      <c r="B183" s="16" t="s">
        <v>2186</v>
      </c>
      <c r="C183" s="17">
        <v>41055.034710648149</v>
      </c>
      <c r="D183" s="18">
        <v>111680</v>
      </c>
      <c r="E183" s="19">
        <v>111680</v>
      </c>
      <c r="F183" s="19" t="s">
        <v>6</v>
      </c>
      <c r="G183" s="19">
        <f>Data!$E183*VLOOKUP(Data!$F183,tblXrate[],2,FALSE)</f>
        <v>111680</v>
      </c>
      <c r="H183" s="19" t="s">
        <v>252</v>
      </c>
      <c r="I183" s="19" t="s">
        <v>20</v>
      </c>
      <c r="J183" s="19" t="s">
        <v>15</v>
      </c>
      <c r="K183" s="19" t="str">
        <f>VLOOKUP(Data!$J183,tblCountries[[Actual]:[Mapping]],2,FALSE)</f>
        <v>USA</v>
      </c>
      <c r="L183" s="19" t="s">
        <v>18</v>
      </c>
      <c r="M183" s="20"/>
      <c r="N183" t="str">
        <f t="shared" si="2"/>
        <v>até 5</v>
      </c>
    </row>
    <row r="184" spans="2:14" ht="15" customHeight="1">
      <c r="B184" s="11" t="s">
        <v>2187</v>
      </c>
      <c r="C184" s="12">
        <v>41055.034849537034</v>
      </c>
      <c r="D184" s="13">
        <v>41.405999999999999</v>
      </c>
      <c r="E184" s="14">
        <v>41406</v>
      </c>
      <c r="F184" s="14" t="s">
        <v>6</v>
      </c>
      <c r="G184" s="14">
        <f>Data!$E184*VLOOKUP(Data!$F184,tblXrate[],2,FALSE)</f>
        <v>41406</v>
      </c>
      <c r="H184" s="14" t="s">
        <v>253</v>
      </c>
      <c r="I184" s="14" t="s">
        <v>20</v>
      </c>
      <c r="J184" s="14" t="s">
        <v>88</v>
      </c>
      <c r="K184" s="14" t="str">
        <f>VLOOKUP(Data!$J184,tblCountries[[Actual]:[Mapping]],2,FALSE)</f>
        <v>Canada</v>
      </c>
      <c r="L184" s="14" t="s">
        <v>25</v>
      </c>
      <c r="M184" s="15"/>
      <c r="N184" t="str">
        <f t="shared" si="2"/>
        <v>até 5</v>
      </c>
    </row>
    <row r="185" spans="2:14" ht="15" customHeight="1">
      <c r="B185" s="16" t="s">
        <v>2188</v>
      </c>
      <c r="C185" s="17">
        <v>41055.034895833334</v>
      </c>
      <c r="D185" s="18">
        <v>70000</v>
      </c>
      <c r="E185" s="19">
        <v>70000</v>
      </c>
      <c r="F185" s="19" t="s">
        <v>6</v>
      </c>
      <c r="G185" s="19">
        <f>Data!$E185*VLOOKUP(Data!$F185,tblXrate[],2,FALSE)</f>
        <v>70000</v>
      </c>
      <c r="H185" s="19" t="s">
        <v>254</v>
      </c>
      <c r="I185" s="19" t="s">
        <v>52</v>
      </c>
      <c r="J185" s="19" t="s">
        <v>15</v>
      </c>
      <c r="K185" s="19" t="str">
        <f>VLOOKUP(Data!$J185,tblCountries[[Actual]:[Mapping]],2,FALSE)</f>
        <v>USA</v>
      </c>
      <c r="L185" s="19" t="s">
        <v>9</v>
      </c>
      <c r="M185" s="20"/>
      <c r="N185" t="str">
        <f t="shared" si="2"/>
        <v>até 5</v>
      </c>
    </row>
    <row r="186" spans="2:14" ht="15" customHeight="1">
      <c r="B186" s="11" t="s">
        <v>2189</v>
      </c>
      <c r="C186" s="12">
        <v>41055.035081018519</v>
      </c>
      <c r="D186" s="13">
        <v>40700</v>
      </c>
      <c r="E186" s="14">
        <v>40700</v>
      </c>
      <c r="F186" s="14" t="s">
        <v>6</v>
      </c>
      <c r="G186" s="14">
        <f>Data!$E186*VLOOKUP(Data!$F186,tblXrate[],2,FALSE)</f>
        <v>40700</v>
      </c>
      <c r="H186" s="14" t="s">
        <v>255</v>
      </c>
      <c r="I186" s="14" t="s">
        <v>20</v>
      </c>
      <c r="J186" s="14" t="s">
        <v>15</v>
      </c>
      <c r="K186" s="14" t="str">
        <f>VLOOKUP(Data!$J186,tblCountries[[Actual]:[Mapping]],2,FALSE)</f>
        <v>USA</v>
      </c>
      <c r="L186" s="14" t="s">
        <v>25</v>
      </c>
      <c r="M186" s="15"/>
      <c r="N186" t="str">
        <f t="shared" si="2"/>
        <v>até 5</v>
      </c>
    </row>
    <row r="187" spans="2:14" ht="15" customHeight="1">
      <c r="B187" s="16" t="s">
        <v>2190</v>
      </c>
      <c r="C187" s="17">
        <v>41055.035092592596</v>
      </c>
      <c r="D187" s="18">
        <v>40000</v>
      </c>
      <c r="E187" s="19">
        <v>40000</v>
      </c>
      <c r="F187" s="19" t="s">
        <v>6</v>
      </c>
      <c r="G187" s="19">
        <f>Data!$E187*VLOOKUP(Data!$F187,tblXrate[],2,FALSE)</f>
        <v>40000</v>
      </c>
      <c r="H187" s="19" t="s">
        <v>256</v>
      </c>
      <c r="I187" s="19" t="s">
        <v>20</v>
      </c>
      <c r="J187" s="19" t="s">
        <v>15</v>
      </c>
      <c r="K187" s="19" t="str">
        <f>VLOOKUP(Data!$J187,tblCountries[[Actual]:[Mapping]],2,FALSE)</f>
        <v>USA</v>
      </c>
      <c r="L187" s="19" t="s">
        <v>9</v>
      </c>
      <c r="M187" s="20"/>
      <c r="N187" t="str">
        <f t="shared" si="2"/>
        <v>até 5</v>
      </c>
    </row>
    <row r="188" spans="2:14" ht="15" customHeight="1">
      <c r="B188" s="11" t="s">
        <v>2191</v>
      </c>
      <c r="C188" s="12">
        <v>41055.035162037035</v>
      </c>
      <c r="D188" s="13">
        <v>60000</v>
      </c>
      <c r="E188" s="14">
        <v>60000</v>
      </c>
      <c r="F188" s="14" t="s">
        <v>6</v>
      </c>
      <c r="G188" s="14">
        <f>Data!$E188*VLOOKUP(Data!$F188,tblXrate[],2,FALSE)</f>
        <v>60000</v>
      </c>
      <c r="H188" s="14" t="s">
        <v>257</v>
      </c>
      <c r="I188" s="14" t="s">
        <v>310</v>
      </c>
      <c r="J188" s="14" t="s">
        <v>15</v>
      </c>
      <c r="K188" s="14" t="str">
        <f>VLOOKUP(Data!$J188,tblCountries[[Actual]:[Mapping]],2,FALSE)</f>
        <v>USA</v>
      </c>
      <c r="L188" s="14" t="s">
        <v>9</v>
      </c>
      <c r="M188" s="15"/>
      <c r="N188" t="str">
        <f t="shared" si="2"/>
        <v>até 5</v>
      </c>
    </row>
    <row r="189" spans="2:14" ht="15" customHeight="1">
      <c r="B189" s="16" t="s">
        <v>2192</v>
      </c>
      <c r="C189" s="17">
        <v>41055.035196759258</v>
      </c>
      <c r="D189" s="18">
        <v>92000</v>
      </c>
      <c r="E189" s="19">
        <v>92000</v>
      </c>
      <c r="F189" s="19" t="s">
        <v>86</v>
      </c>
      <c r="G189" s="19">
        <f>Data!$E189*VLOOKUP(Data!$F189,tblXrate[],2,FALSE)</f>
        <v>90469.260118790073</v>
      </c>
      <c r="H189" s="19" t="s">
        <v>258</v>
      </c>
      <c r="I189" s="19" t="s">
        <v>356</v>
      </c>
      <c r="J189" s="19" t="s">
        <v>88</v>
      </c>
      <c r="K189" s="19" t="str">
        <f>VLOOKUP(Data!$J189,tblCountries[[Actual]:[Mapping]],2,FALSE)</f>
        <v>Canada</v>
      </c>
      <c r="L189" s="19" t="s">
        <v>13</v>
      </c>
      <c r="M189" s="20"/>
      <c r="N189" t="str">
        <f t="shared" si="2"/>
        <v>até 5</v>
      </c>
    </row>
    <row r="190" spans="2:14" ht="15" customHeight="1">
      <c r="B190" s="11" t="s">
        <v>2193</v>
      </c>
      <c r="C190" s="12">
        <v>41055.035219907404</v>
      </c>
      <c r="D190" s="13">
        <v>13636.36</v>
      </c>
      <c r="E190" s="14">
        <v>13636</v>
      </c>
      <c r="F190" s="14" t="s">
        <v>6</v>
      </c>
      <c r="G190" s="14">
        <f>Data!$E190*VLOOKUP(Data!$F190,tblXrate[],2,FALSE)</f>
        <v>13636</v>
      </c>
      <c r="H190" s="14" t="s">
        <v>259</v>
      </c>
      <c r="I190" s="14" t="s">
        <v>52</v>
      </c>
      <c r="J190" s="14" t="s">
        <v>8</v>
      </c>
      <c r="K190" s="14" t="str">
        <f>VLOOKUP(Data!$J190,tblCountries[[Actual]:[Mapping]],2,FALSE)</f>
        <v>India</v>
      </c>
      <c r="L190" s="14" t="s">
        <v>13</v>
      </c>
      <c r="M190" s="15"/>
      <c r="N190" t="str">
        <f t="shared" si="2"/>
        <v>até 5</v>
      </c>
    </row>
    <row r="191" spans="2:14" ht="15" customHeight="1">
      <c r="B191" s="16" t="s">
        <v>2194</v>
      </c>
      <c r="C191" s="17">
        <v>41055.035219907404</v>
      </c>
      <c r="D191" s="18">
        <v>80000</v>
      </c>
      <c r="E191" s="19">
        <v>80000</v>
      </c>
      <c r="F191" s="19" t="s">
        <v>6</v>
      </c>
      <c r="G191" s="19">
        <f>Data!$E191*VLOOKUP(Data!$F191,tblXrate[],2,FALSE)</f>
        <v>80000</v>
      </c>
      <c r="H191" s="19" t="s">
        <v>260</v>
      </c>
      <c r="I191" s="19" t="s">
        <v>52</v>
      </c>
      <c r="J191" s="19" t="s">
        <v>15</v>
      </c>
      <c r="K191" s="19" t="str">
        <f>VLOOKUP(Data!$J191,tblCountries[[Actual]:[Mapping]],2,FALSE)</f>
        <v>USA</v>
      </c>
      <c r="L191" s="19" t="s">
        <v>18</v>
      </c>
      <c r="M191" s="20"/>
      <c r="N191" t="str">
        <f t="shared" si="2"/>
        <v>até 5</v>
      </c>
    </row>
    <row r="192" spans="2:14" ht="15" customHeight="1">
      <c r="B192" s="11" t="s">
        <v>2195</v>
      </c>
      <c r="C192" s="12">
        <v>41055.035416666666</v>
      </c>
      <c r="D192" s="13" t="s">
        <v>261</v>
      </c>
      <c r="E192" s="14">
        <v>60000</v>
      </c>
      <c r="F192" s="14" t="s">
        <v>86</v>
      </c>
      <c r="G192" s="14">
        <f>Data!$E192*VLOOKUP(Data!$F192,tblXrate[],2,FALSE)</f>
        <v>59001.691381819612</v>
      </c>
      <c r="H192" s="14" t="s">
        <v>262</v>
      </c>
      <c r="I192" s="14" t="s">
        <v>20</v>
      </c>
      <c r="J192" s="14" t="s">
        <v>88</v>
      </c>
      <c r="K192" s="14" t="str">
        <f>VLOOKUP(Data!$J192,tblCountries[[Actual]:[Mapping]],2,FALSE)</f>
        <v>Canada</v>
      </c>
      <c r="L192" s="14" t="s">
        <v>18</v>
      </c>
      <c r="M192" s="15"/>
      <c r="N192" t="str">
        <f t="shared" si="2"/>
        <v>até 5</v>
      </c>
    </row>
    <row r="193" spans="2:14" ht="15" customHeight="1">
      <c r="B193" s="16" t="s">
        <v>2196</v>
      </c>
      <c r="C193" s="17">
        <v>41055.035914351851</v>
      </c>
      <c r="D193" s="18">
        <v>28000</v>
      </c>
      <c r="E193" s="19">
        <v>28000</v>
      </c>
      <c r="F193" s="19" t="s">
        <v>6</v>
      </c>
      <c r="G193" s="19">
        <f>Data!$E193*VLOOKUP(Data!$F193,tblXrate[],2,FALSE)</f>
        <v>28000</v>
      </c>
      <c r="H193" s="19" t="s">
        <v>263</v>
      </c>
      <c r="I193" s="19" t="s">
        <v>20</v>
      </c>
      <c r="J193" s="19" t="s">
        <v>15</v>
      </c>
      <c r="K193" s="19" t="str">
        <f>VLOOKUP(Data!$J193,tblCountries[[Actual]:[Mapping]],2,FALSE)</f>
        <v>USA</v>
      </c>
      <c r="L193" s="19" t="s">
        <v>9</v>
      </c>
      <c r="M193" s="20"/>
      <c r="N193" t="str">
        <f t="shared" si="2"/>
        <v>até 5</v>
      </c>
    </row>
    <row r="194" spans="2:14" ht="15" customHeight="1">
      <c r="B194" s="11" t="s">
        <v>2197</v>
      </c>
      <c r="C194" s="12">
        <v>41055.036053240743</v>
      </c>
      <c r="D194" s="13">
        <v>60000</v>
      </c>
      <c r="E194" s="14">
        <v>60000</v>
      </c>
      <c r="F194" s="14" t="s">
        <v>6</v>
      </c>
      <c r="G194" s="14">
        <f>Data!$E194*VLOOKUP(Data!$F194,tblXrate[],2,FALSE)</f>
        <v>60000</v>
      </c>
      <c r="H194" s="14" t="s">
        <v>264</v>
      </c>
      <c r="I194" s="14" t="s">
        <v>20</v>
      </c>
      <c r="J194" s="14" t="s">
        <v>15</v>
      </c>
      <c r="K194" s="14" t="str">
        <f>VLOOKUP(Data!$J194,tblCountries[[Actual]:[Mapping]],2,FALSE)</f>
        <v>USA</v>
      </c>
      <c r="L194" s="14" t="s">
        <v>9</v>
      </c>
      <c r="M194" s="15"/>
      <c r="N194" t="str">
        <f t="shared" si="2"/>
        <v>até 5</v>
      </c>
    </row>
    <row r="195" spans="2:14" ht="15" customHeight="1">
      <c r="B195" s="16" t="s">
        <v>2198</v>
      </c>
      <c r="C195" s="17">
        <v>41055.036099537036</v>
      </c>
      <c r="D195" s="18">
        <v>96000</v>
      </c>
      <c r="E195" s="19">
        <v>96000</v>
      </c>
      <c r="F195" s="19" t="s">
        <v>6</v>
      </c>
      <c r="G195" s="19">
        <f>Data!$E195*VLOOKUP(Data!$F195,tblXrate[],2,FALSE)</f>
        <v>96000</v>
      </c>
      <c r="H195" s="19" t="s">
        <v>265</v>
      </c>
      <c r="I195" s="19" t="s">
        <v>67</v>
      </c>
      <c r="J195" s="19" t="s">
        <v>15</v>
      </c>
      <c r="K195" s="19" t="str">
        <f>VLOOKUP(Data!$J195,tblCountries[[Actual]:[Mapping]],2,FALSE)</f>
        <v>USA</v>
      </c>
      <c r="L195" s="19" t="s">
        <v>18</v>
      </c>
      <c r="M195" s="20"/>
      <c r="N195" t="str">
        <f t="shared" si="2"/>
        <v>até 5</v>
      </c>
    </row>
    <row r="196" spans="2:14" ht="15" customHeight="1">
      <c r="B196" s="11" t="s">
        <v>2199</v>
      </c>
      <c r="C196" s="12">
        <v>41055.036354166667</v>
      </c>
      <c r="D196" s="13">
        <v>67000</v>
      </c>
      <c r="E196" s="14">
        <v>67000</v>
      </c>
      <c r="F196" s="14" t="s">
        <v>6</v>
      </c>
      <c r="G196" s="14">
        <f>Data!$E196*VLOOKUP(Data!$F196,tblXrate[],2,FALSE)</f>
        <v>67000</v>
      </c>
      <c r="H196" s="14" t="s">
        <v>14</v>
      </c>
      <c r="I196" s="14" t="s">
        <v>20</v>
      </c>
      <c r="J196" s="14" t="s">
        <v>15</v>
      </c>
      <c r="K196" s="14" t="str">
        <f>VLOOKUP(Data!$J196,tblCountries[[Actual]:[Mapping]],2,FALSE)</f>
        <v>USA</v>
      </c>
      <c r="L196" s="14" t="s">
        <v>9</v>
      </c>
      <c r="M196" s="15"/>
      <c r="N196" t="str">
        <f t="shared" si="2"/>
        <v>até 5</v>
      </c>
    </row>
    <row r="197" spans="2:14" ht="15" customHeight="1">
      <c r="B197" s="16" t="s">
        <v>2200</v>
      </c>
      <c r="C197" s="17">
        <v>41055.036400462966</v>
      </c>
      <c r="D197" s="18">
        <v>70000</v>
      </c>
      <c r="E197" s="19">
        <v>70000</v>
      </c>
      <c r="F197" s="19" t="s">
        <v>6</v>
      </c>
      <c r="G197" s="19">
        <f>Data!$E197*VLOOKUP(Data!$F197,tblXrate[],2,FALSE)</f>
        <v>70000</v>
      </c>
      <c r="H197" s="19" t="s">
        <v>266</v>
      </c>
      <c r="I197" s="19" t="s">
        <v>20</v>
      </c>
      <c r="J197" s="19" t="s">
        <v>15</v>
      </c>
      <c r="K197" s="19" t="str">
        <f>VLOOKUP(Data!$J197,tblCountries[[Actual]:[Mapping]],2,FALSE)</f>
        <v>USA</v>
      </c>
      <c r="L197" s="19" t="s">
        <v>9</v>
      </c>
      <c r="M197" s="20"/>
      <c r="N197" t="str">
        <f t="shared" si="2"/>
        <v>até 5</v>
      </c>
    </row>
    <row r="198" spans="2:14" ht="15" customHeight="1">
      <c r="B198" s="11" t="s">
        <v>2201</v>
      </c>
      <c r="C198" s="12">
        <v>41055.036458333336</v>
      </c>
      <c r="D198" s="13">
        <v>233000</v>
      </c>
      <c r="E198" s="14">
        <v>233000</v>
      </c>
      <c r="F198" s="14" t="s">
        <v>40</v>
      </c>
      <c r="G198" s="14">
        <f>Data!$E198*VLOOKUP(Data!$F198,tblXrate[],2,FALSE)</f>
        <v>4149.2445881741187</v>
      </c>
      <c r="H198" s="14" t="s">
        <v>267</v>
      </c>
      <c r="I198" s="14" t="s">
        <v>52</v>
      </c>
      <c r="J198" s="14" t="s">
        <v>8</v>
      </c>
      <c r="K198" s="14" t="str">
        <f>VLOOKUP(Data!$J198,tblCountries[[Actual]:[Mapping]],2,FALSE)</f>
        <v>India</v>
      </c>
      <c r="L198" s="14" t="s">
        <v>13</v>
      </c>
      <c r="M198" s="15"/>
      <c r="N198" t="str">
        <f t="shared" si="2"/>
        <v>até 5</v>
      </c>
    </row>
    <row r="199" spans="2:14" ht="15" customHeight="1">
      <c r="B199" s="16" t="s">
        <v>2202</v>
      </c>
      <c r="C199" s="17">
        <v>41055.036539351851</v>
      </c>
      <c r="D199" s="18" t="s">
        <v>268</v>
      </c>
      <c r="E199" s="19">
        <v>99000</v>
      </c>
      <c r="F199" s="19" t="s">
        <v>6</v>
      </c>
      <c r="G199" s="19">
        <f>Data!$E199*VLOOKUP(Data!$F199,tblXrate[],2,FALSE)</f>
        <v>99000</v>
      </c>
      <c r="H199" s="19" t="s">
        <v>269</v>
      </c>
      <c r="I199" s="19" t="s">
        <v>488</v>
      </c>
      <c r="J199" s="19" t="s">
        <v>15</v>
      </c>
      <c r="K199" s="19" t="str">
        <f>VLOOKUP(Data!$J199,tblCountries[[Actual]:[Mapping]],2,FALSE)</f>
        <v>USA</v>
      </c>
      <c r="L199" s="19" t="s">
        <v>9</v>
      </c>
      <c r="M199" s="20"/>
      <c r="N199" t="str">
        <f t="shared" si="2"/>
        <v>até 5</v>
      </c>
    </row>
    <row r="200" spans="2:14" ht="15" customHeight="1">
      <c r="B200" s="11" t="s">
        <v>2203</v>
      </c>
      <c r="C200" s="12">
        <v>41055.036805555559</v>
      </c>
      <c r="D200" s="13">
        <v>90000</v>
      </c>
      <c r="E200" s="14">
        <v>90000</v>
      </c>
      <c r="F200" s="14" t="s">
        <v>6</v>
      </c>
      <c r="G200" s="14">
        <f>Data!$E200*VLOOKUP(Data!$F200,tblXrate[],2,FALSE)</f>
        <v>90000</v>
      </c>
      <c r="H200" s="14" t="s">
        <v>201</v>
      </c>
      <c r="I200" s="14" t="s">
        <v>52</v>
      </c>
      <c r="J200" s="14" t="s">
        <v>15</v>
      </c>
      <c r="K200" s="14" t="str">
        <f>VLOOKUP(Data!$J200,tblCountries[[Actual]:[Mapping]],2,FALSE)</f>
        <v>USA</v>
      </c>
      <c r="L200" s="14" t="s">
        <v>18</v>
      </c>
      <c r="M200" s="15"/>
      <c r="N200" t="str">
        <f t="shared" ref="N200:N263" si="3">VLOOKUP(M200,$O$1:$Q$6,3,1)</f>
        <v>até 5</v>
      </c>
    </row>
    <row r="201" spans="2:14" ht="15" customHeight="1">
      <c r="B201" s="16" t="s">
        <v>2204</v>
      </c>
      <c r="C201" s="17">
        <v>41055.036828703705</v>
      </c>
      <c r="D201" s="18" t="s">
        <v>271</v>
      </c>
      <c r="E201" s="19">
        <v>275000</v>
      </c>
      <c r="F201" s="19" t="s">
        <v>40</v>
      </c>
      <c r="G201" s="19">
        <f>Data!$E201*VLOOKUP(Data!$F201,tblXrate[],2,FALSE)</f>
        <v>4897.177089046706</v>
      </c>
      <c r="H201" s="19" t="s">
        <v>272</v>
      </c>
      <c r="I201" s="19" t="s">
        <v>20</v>
      </c>
      <c r="J201" s="19" t="s">
        <v>8</v>
      </c>
      <c r="K201" s="19" t="str">
        <f>VLOOKUP(Data!$J201,tblCountries[[Actual]:[Mapping]],2,FALSE)</f>
        <v>India</v>
      </c>
      <c r="L201" s="19" t="s">
        <v>18</v>
      </c>
      <c r="M201" s="20"/>
      <c r="N201" t="str">
        <f t="shared" si="3"/>
        <v>até 5</v>
      </c>
    </row>
    <row r="202" spans="2:14" ht="15" customHeight="1">
      <c r="B202" s="11" t="s">
        <v>2205</v>
      </c>
      <c r="C202" s="12">
        <v>41055.03701388889</v>
      </c>
      <c r="D202" s="13" t="s">
        <v>273</v>
      </c>
      <c r="E202" s="14">
        <v>192000</v>
      </c>
      <c r="F202" s="14" t="s">
        <v>40</v>
      </c>
      <c r="G202" s="14">
        <f>Data!$E202*VLOOKUP(Data!$F202,tblXrate[],2,FALSE)</f>
        <v>3419.1200039889732</v>
      </c>
      <c r="H202" s="14" t="s">
        <v>274</v>
      </c>
      <c r="I202" s="14" t="s">
        <v>20</v>
      </c>
      <c r="J202" s="14" t="s">
        <v>8</v>
      </c>
      <c r="K202" s="14" t="str">
        <f>VLOOKUP(Data!$J202,tblCountries[[Actual]:[Mapping]],2,FALSE)</f>
        <v>India</v>
      </c>
      <c r="L202" s="14" t="s">
        <v>13</v>
      </c>
      <c r="M202" s="15"/>
      <c r="N202" t="str">
        <f t="shared" si="3"/>
        <v>até 5</v>
      </c>
    </row>
    <row r="203" spans="2:14" ht="15" customHeight="1">
      <c r="B203" s="16" t="s">
        <v>2206</v>
      </c>
      <c r="C203" s="17">
        <v>41055.037233796298</v>
      </c>
      <c r="D203" s="18">
        <v>51000</v>
      </c>
      <c r="E203" s="19">
        <v>51000</v>
      </c>
      <c r="F203" s="19" t="s">
        <v>6</v>
      </c>
      <c r="G203" s="19">
        <f>Data!$E203*VLOOKUP(Data!$F203,tblXrate[],2,FALSE)</f>
        <v>51000</v>
      </c>
      <c r="H203" s="19" t="s">
        <v>275</v>
      </c>
      <c r="I203" s="19" t="s">
        <v>52</v>
      </c>
      <c r="J203" s="19" t="s">
        <v>15</v>
      </c>
      <c r="K203" s="19" t="str">
        <f>VLOOKUP(Data!$J203,tblCountries[[Actual]:[Mapping]],2,FALSE)</f>
        <v>USA</v>
      </c>
      <c r="L203" s="19" t="s">
        <v>9</v>
      </c>
      <c r="M203" s="20"/>
      <c r="N203" t="str">
        <f t="shared" si="3"/>
        <v>até 5</v>
      </c>
    </row>
    <row r="204" spans="2:14" ht="15" customHeight="1">
      <c r="B204" s="11" t="s">
        <v>2207</v>
      </c>
      <c r="C204" s="12">
        <v>41055.037291666667</v>
      </c>
      <c r="D204" s="13">
        <v>100000</v>
      </c>
      <c r="E204" s="14">
        <v>100000</v>
      </c>
      <c r="F204" s="14" t="s">
        <v>6</v>
      </c>
      <c r="G204" s="14">
        <f>Data!$E204*VLOOKUP(Data!$F204,tblXrate[],2,FALSE)</f>
        <v>100000</v>
      </c>
      <c r="H204" s="14" t="s">
        <v>276</v>
      </c>
      <c r="I204" s="14" t="s">
        <v>52</v>
      </c>
      <c r="J204" s="14" t="s">
        <v>15</v>
      </c>
      <c r="K204" s="14" t="str">
        <f>VLOOKUP(Data!$J204,tblCountries[[Actual]:[Mapping]],2,FALSE)</f>
        <v>USA</v>
      </c>
      <c r="L204" s="14" t="s">
        <v>13</v>
      </c>
      <c r="M204" s="15"/>
      <c r="N204" t="str">
        <f t="shared" si="3"/>
        <v>até 5</v>
      </c>
    </row>
    <row r="205" spans="2:14" ht="15" customHeight="1">
      <c r="B205" s="16" t="s">
        <v>2208</v>
      </c>
      <c r="C205" s="17">
        <v>41055.03733796296</v>
      </c>
      <c r="D205" s="18" t="s">
        <v>277</v>
      </c>
      <c r="E205" s="19">
        <v>1800000</v>
      </c>
      <c r="F205" s="19" t="s">
        <v>40</v>
      </c>
      <c r="G205" s="19">
        <f>Data!$E205*VLOOKUP(Data!$F205,tblXrate[],2,FALSE)</f>
        <v>32054.250037396621</v>
      </c>
      <c r="H205" s="19" t="s">
        <v>278</v>
      </c>
      <c r="I205" s="19" t="s">
        <v>52</v>
      </c>
      <c r="J205" s="19" t="s">
        <v>8</v>
      </c>
      <c r="K205" s="19" t="str">
        <f>VLOOKUP(Data!$J205,tblCountries[[Actual]:[Mapping]],2,FALSE)</f>
        <v>India</v>
      </c>
      <c r="L205" s="19" t="s">
        <v>25</v>
      </c>
      <c r="M205" s="20"/>
      <c r="N205" t="str">
        <f t="shared" si="3"/>
        <v>até 5</v>
      </c>
    </row>
    <row r="206" spans="2:14" ht="15" customHeight="1">
      <c r="B206" s="11" t="s">
        <v>2209</v>
      </c>
      <c r="C206" s="12">
        <v>41055.037638888891</v>
      </c>
      <c r="D206" s="13" t="s">
        <v>137</v>
      </c>
      <c r="E206" s="14">
        <v>30000</v>
      </c>
      <c r="F206" s="14" t="s">
        <v>69</v>
      </c>
      <c r="G206" s="14">
        <f>Data!$E206*VLOOKUP(Data!$F206,tblXrate[],2,FALSE)</f>
        <v>47285.348162018527</v>
      </c>
      <c r="H206" s="14" t="s">
        <v>280</v>
      </c>
      <c r="I206" s="14" t="s">
        <v>20</v>
      </c>
      <c r="J206" s="14" t="s">
        <v>71</v>
      </c>
      <c r="K206" s="14" t="str">
        <f>VLOOKUP(Data!$J206,tblCountries[[Actual]:[Mapping]],2,FALSE)</f>
        <v>UK</v>
      </c>
      <c r="L206" s="14" t="s">
        <v>18</v>
      </c>
      <c r="M206" s="15"/>
      <c r="N206" t="str">
        <f t="shared" si="3"/>
        <v>até 5</v>
      </c>
    </row>
    <row r="207" spans="2:14" ht="15" customHeight="1">
      <c r="B207" s="16" t="s">
        <v>2210</v>
      </c>
      <c r="C207" s="17">
        <v>41055.037662037037</v>
      </c>
      <c r="D207" s="18" t="s">
        <v>281</v>
      </c>
      <c r="E207" s="19">
        <v>50000</v>
      </c>
      <c r="F207" s="19" t="s">
        <v>22</v>
      </c>
      <c r="G207" s="19">
        <f>Data!$E207*VLOOKUP(Data!$F207,tblXrate[],2,FALSE)</f>
        <v>63519.971949580387</v>
      </c>
      <c r="H207" s="19" t="s">
        <v>153</v>
      </c>
      <c r="I207" s="19" t="s">
        <v>20</v>
      </c>
      <c r="J207" s="19" t="s">
        <v>36</v>
      </c>
      <c r="K207" s="19" t="str">
        <f>VLOOKUP(Data!$J207,tblCountries[[Actual]:[Mapping]],2,FALSE)</f>
        <v>Ireland</v>
      </c>
      <c r="L207" s="19" t="s">
        <v>9</v>
      </c>
      <c r="M207" s="20"/>
      <c r="N207" t="str">
        <f t="shared" si="3"/>
        <v>até 5</v>
      </c>
    </row>
    <row r="208" spans="2:14" ht="15" customHeight="1">
      <c r="B208" s="11" t="s">
        <v>2211</v>
      </c>
      <c r="C208" s="12">
        <v>41055.037685185183</v>
      </c>
      <c r="D208" s="13">
        <v>108160</v>
      </c>
      <c r="E208" s="14">
        <v>108160</v>
      </c>
      <c r="F208" s="14" t="s">
        <v>6</v>
      </c>
      <c r="G208" s="14">
        <f>Data!$E208*VLOOKUP(Data!$F208,tblXrate[],2,FALSE)</f>
        <v>108160</v>
      </c>
      <c r="H208" s="14" t="s">
        <v>282</v>
      </c>
      <c r="I208" s="14" t="s">
        <v>20</v>
      </c>
      <c r="J208" s="14" t="s">
        <v>15</v>
      </c>
      <c r="K208" s="14" t="str">
        <f>VLOOKUP(Data!$J208,tblCountries[[Actual]:[Mapping]],2,FALSE)</f>
        <v>USA</v>
      </c>
      <c r="L208" s="14" t="s">
        <v>9</v>
      </c>
      <c r="M208" s="15"/>
      <c r="N208" t="str">
        <f t="shared" si="3"/>
        <v>até 5</v>
      </c>
    </row>
    <row r="209" spans="2:14" ht="15" customHeight="1">
      <c r="B209" s="16" t="s">
        <v>2212</v>
      </c>
      <c r="C209" s="17">
        <v>41055.037812499999</v>
      </c>
      <c r="D209" s="18">
        <v>50000</v>
      </c>
      <c r="E209" s="19">
        <v>50000</v>
      </c>
      <c r="F209" s="19" t="s">
        <v>6</v>
      </c>
      <c r="G209" s="19">
        <f>Data!$E209*VLOOKUP(Data!$F209,tblXrate[],2,FALSE)</f>
        <v>50000</v>
      </c>
      <c r="H209" s="19" t="s">
        <v>283</v>
      </c>
      <c r="I209" s="19" t="s">
        <v>52</v>
      </c>
      <c r="J209" s="19" t="s">
        <v>15</v>
      </c>
      <c r="K209" s="19" t="str">
        <f>VLOOKUP(Data!$J209,tblCountries[[Actual]:[Mapping]],2,FALSE)</f>
        <v>USA</v>
      </c>
      <c r="L209" s="19" t="s">
        <v>9</v>
      </c>
      <c r="M209" s="20"/>
      <c r="N209" t="str">
        <f t="shared" si="3"/>
        <v>até 5</v>
      </c>
    </row>
    <row r="210" spans="2:14" ht="15" customHeight="1">
      <c r="B210" s="11" t="s">
        <v>2213</v>
      </c>
      <c r="C210" s="12">
        <v>41055.037824074076</v>
      </c>
      <c r="D210" s="13">
        <v>400000</v>
      </c>
      <c r="E210" s="14">
        <v>400000</v>
      </c>
      <c r="F210" s="14" t="s">
        <v>6</v>
      </c>
      <c r="G210" s="14">
        <f>Data!$E210*VLOOKUP(Data!$F210,tblXrate[],2,FALSE)</f>
        <v>400000</v>
      </c>
      <c r="H210" s="14" t="s">
        <v>284</v>
      </c>
      <c r="I210" s="14" t="s">
        <v>52</v>
      </c>
      <c r="J210" s="14" t="s">
        <v>15</v>
      </c>
      <c r="K210" s="14" t="str">
        <f>VLOOKUP(Data!$J210,tblCountries[[Actual]:[Mapping]],2,FALSE)</f>
        <v>USA</v>
      </c>
      <c r="L210" s="14" t="s">
        <v>25</v>
      </c>
      <c r="M210" s="15"/>
      <c r="N210" t="str">
        <f t="shared" si="3"/>
        <v>até 5</v>
      </c>
    </row>
    <row r="211" spans="2:14" ht="15" customHeight="1">
      <c r="B211" s="16" t="s">
        <v>2214</v>
      </c>
      <c r="C211" s="17">
        <v>41055.037974537037</v>
      </c>
      <c r="D211" s="18">
        <v>43000</v>
      </c>
      <c r="E211" s="19">
        <v>43000</v>
      </c>
      <c r="F211" s="19" t="s">
        <v>6</v>
      </c>
      <c r="G211" s="19">
        <f>Data!$E211*VLOOKUP(Data!$F211,tblXrate[],2,FALSE)</f>
        <v>43000</v>
      </c>
      <c r="H211" s="19" t="s">
        <v>285</v>
      </c>
      <c r="I211" s="19" t="s">
        <v>20</v>
      </c>
      <c r="J211" s="19" t="s">
        <v>15</v>
      </c>
      <c r="K211" s="19" t="str">
        <f>VLOOKUP(Data!$J211,tblCountries[[Actual]:[Mapping]],2,FALSE)</f>
        <v>USA</v>
      </c>
      <c r="L211" s="19" t="s">
        <v>13</v>
      </c>
      <c r="M211" s="20"/>
      <c r="N211" t="str">
        <f t="shared" si="3"/>
        <v>até 5</v>
      </c>
    </row>
    <row r="212" spans="2:14" ht="15" customHeight="1">
      <c r="B212" s="11" t="s">
        <v>2215</v>
      </c>
      <c r="C212" s="12">
        <v>41055.038032407407</v>
      </c>
      <c r="D212" s="13">
        <v>27000</v>
      </c>
      <c r="E212" s="14">
        <v>27000</v>
      </c>
      <c r="F212" s="14" t="s">
        <v>6</v>
      </c>
      <c r="G212" s="14">
        <f>Data!$E212*VLOOKUP(Data!$F212,tblXrate[],2,FALSE)</f>
        <v>27000</v>
      </c>
      <c r="H212" s="14" t="s">
        <v>170</v>
      </c>
      <c r="I212" s="14" t="s">
        <v>20</v>
      </c>
      <c r="J212" s="14" t="s">
        <v>171</v>
      </c>
      <c r="K212" s="14" t="str">
        <f>VLOOKUP(Data!$J212,tblCountries[[Actual]:[Mapping]],2,FALSE)</f>
        <v>Singapore</v>
      </c>
      <c r="L212" s="14" t="s">
        <v>13</v>
      </c>
      <c r="M212" s="15"/>
      <c r="N212" t="str">
        <f t="shared" si="3"/>
        <v>até 5</v>
      </c>
    </row>
    <row r="213" spans="2:14" ht="15" customHeight="1">
      <c r="B213" s="16" t="s">
        <v>2216</v>
      </c>
      <c r="C213" s="17">
        <v>41055.038148148145</v>
      </c>
      <c r="D213" s="18">
        <v>41000</v>
      </c>
      <c r="E213" s="19">
        <v>41000</v>
      </c>
      <c r="F213" s="19" t="s">
        <v>6</v>
      </c>
      <c r="G213" s="19">
        <f>Data!$E213*VLOOKUP(Data!$F213,tblXrate[],2,FALSE)</f>
        <v>41000</v>
      </c>
      <c r="H213" s="19" t="s">
        <v>286</v>
      </c>
      <c r="I213" s="19" t="s">
        <v>52</v>
      </c>
      <c r="J213" s="19" t="s">
        <v>15</v>
      </c>
      <c r="K213" s="19" t="str">
        <f>VLOOKUP(Data!$J213,tblCountries[[Actual]:[Mapping]],2,FALSE)</f>
        <v>USA</v>
      </c>
      <c r="L213" s="19" t="s">
        <v>13</v>
      </c>
      <c r="M213" s="20"/>
      <c r="N213" t="str">
        <f t="shared" si="3"/>
        <v>até 5</v>
      </c>
    </row>
    <row r="214" spans="2:14" ht="15" customHeight="1">
      <c r="B214" s="11" t="s">
        <v>2217</v>
      </c>
      <c r="C214" s="12">
        <v>41055.038263888891</v>
      </c>
      <c r="D214" s="13">
        <v>100000</v>
      </c>
      <c r="E214" s="14">
        <v>100000</v>
      </c>
      <c r="F214" s="14" t="s">
        <v>6</v>
      </c>
      <c r="G214" s="14">
        <f>Data!$E214*VLOOKUP(Data!$F214,tblXrate[],2,FALSE)</f>
        <v>100000</v>
      </c>
      <c r="H214" s="14" t="s">
        <v>287</v>
      </c>
      <c r="I214" s="14" t="s">
        <v>4001</v>
      </c>
      <c r="J214" s="14" t="s">
        <v>15</v>
      </c>
      <c r="K214" s="14" t="str">
        <f>VLOOKUP(Data!$J214,tblCountries[[Actual]:[Mapping]],2,FALSE)</f>
        <v>USA</v>
      </c>
      <c r="L214" s="14" t="s">
        <v>9</v>
      </c>
      <c r="M214" s="15"/>
      <c r="N214" t="str">
        <f t="shared" si="3"/>
        <v>até 5</v>
      </c>
    </row>
    <row r="215" spans="2:14" ht="15" customHeight="1">
      <c r="B215" s="16" t="s">
        <v>2218</v>
      </c>
      <c r="C215" s="17">
        <v>41055.038773148146</v>
      </c>
      <c r="D215" s="18">
        <v>42140</v>
      </c>
      <c r="E215" s="19">
        <v>42140</v>
      </c>
      <c r="F215" s="19" t="s">
        <v>6</v>
      </c>
      <c r="G215" s="19">
        <f>Data!$E215*VLOOKUP(Data!$F215,tblXrate[],2,FALSE)</f>
        <v>42140</v>
      </c>
      <c r="H215" s="19" t="s">
        <v>288</v>
      </c>
      <c r="I215" s="19" t="s">
        <v>20</v>
      </c>
      <c r="J215" s="19" t="s">
        <v>15</v>
      </c>
      <c r="K215" s="19" t="str">
        <f>VLOOKUP(Data!$J215,tblCountries[[Actual]:[Mapping]],2,FALSE)</f>
        <v>USA</v>
      </c>
      <c r="L215" s="19" t="s">
        <v>9</v>
      </c>
      <c r="M215" s="20"/>
      <c r="N215" t="str">
        <f t="shared" si="3"/>
        <v>até 5</v>
      </c>
    </row>
    <row r="216" spans="2:14" ht="15" customHeight="1">
      <c r="B216" s="11" t="s">
        <v>2219</v>
      </c>
      <c r="C216" s="12">
        <v>41055.038958333331</v>
      </c>
      <c r="D216" s="13">
        <v>80000</v>
      </c>
      <c r="E216" s="14">
        <v>80000</v>
      </c>
      <c r="F216" s="14" t="s">
        <v>6</v>
      </c>
      <c r="G216" s="14">
        <f>Data!$E216*VLOOKUP(Data!$F216,tblXrate[],2,FALSE)</f>
        <v>80000</v>
      </c>
      <c r="H216" s="14" t="s">
        <v>135</v>
      </c>
      <c r="I216" s="14" t="s">
        <v>20</v>
      </c>
      <c r="J216" s="14" t="s">
        <v>15</v>
      </c>
      <c r="K216" s="14" t="str">
        <f>VLOOKUP(Data!$J216,tblCountries[[Actual]:[Mapping]],2,FALSE)</f>
        <v>USA</v>
      </c>
      <c r="L216" s="14" t="s">
        <v>9</v>
      </c>
      <c r="M216" s="15"/>
      <c r="N216" t="str">
        <f t="shared" si="3"/>
        <v>até 5</v>
      </c>
    </row>
    <row r="217" spans="2:14" ht="15" customHeight="1">
      <c r="B217" s="16" t="s">
        <v>2220</v>
      </c>
      <c r="C217" s="17">
        <v>41055.039317129631</v>
      </c>
      <c r="D217" s="18">
        <v>41600</v>
      </c>
      <c r="E217" s="19">
        <v>41600</v>
      </c>
      <c r="F217" s="19" t="s">
        <v>6</v>
      </c>
      <c r="G217" s="19">
        <f>Data!$E217*VLOOKUP(Data!$F217,tblXrate[],2,FALSE)</f>
        <v>41600</v>
      </c>
      <c r="H217" s="19" t="s">
        <v>201</v>
      </c>
      <c r="I217" s="19" t="s">
        <v>52</v>
      </c>
      <c r="J217" s="19" t="s">
        <v>15</v>
      </c>
      <c r="K217" s="19" t="str">
        <f>VLOOKUP(Data!$J217,tblCountries[[Actual]:[Mapping]],2,FALSE)</f>
        <v>USA</v>
      </c>
      <c r="L217" s="19" t="s">
        <v>9</v>
      </c>
      <c r="M217" s="20"/>
      <c r="N217" t="str">
        <f t="shared" si="3"/>
        <v>até 5</v>
      </c>
    </row>
    <row r="218" spans="2:14" ht="15" customHeight="1">
      <c r="B218" s="11" t="s">
        <v>2221</v>
      </c>
      <c r="C218" s="12">
        <v>41055.039317129631</v>
      </c>
      <c r="D218" s="13" t="s">
        <v>289</v>
      </c>
      <c r="E218" s="14">
        <v>45000</v>
      </c>
      <c r="F218" s="14" t="s">
        <v>6</v>
      </c>
      <c r="G218" s="14">
        <f>Data!$E218*VLOOKUP(Data!$F218,tblXrate[],2,FALSE)</f>
        <v>45000</v>
      </c>
      <c r="H218" s="14" t="s">
        <v>290</v>
      </c>
      <c r="I218" s="14" t="s">
        <v>310</v>
      </c>
      <c r="J218" s="14" t="s">
        <v>15</v>
      </c>
      <c r="K218" s="14" t="str">
        <f>VLOOKUP(Data!$J218,tblCountries[[Actual]:[Mapping]],2,FALSE)</f>
        <v>USA</v>
      </c>
      <c r="L218" s="14" t="s">
        <v>18</v>
      </c>
      <c r="M218" s="15"/>
      <c r="N218" t="str">
        <f t="shared" si="3"/>
        <v>até 5</v>
      </c>
    </row>
    <row r="219" spans="2:14" ht="15" customHeight="1">
      <c r="B219" s="16" t="s">
        <v>2222</v>
      </c>
      <c r="C219" s="17">
        <v>41055.039513888885</v>
      </c>
      <c r="D219" s="18">
        <v>78000</v>
      </c>
      <c r="E219" s="19">
        <v>78000</v>
      </c>
      <c r="F219" s="19" t="s">
        <v>6</v>
      </c>
      <c r="G219" s="19">
        <f>Data!$E219*VLOOKUP(Data!$F219,tblXrate[],2,FALSE)</f>
        <v>78000</v>
      </c>
      <c r="H219" s="19" t="s">
        <v>291</v>
      </c>
      <c r="I219" s="19" t="s">
        <v>310</v>
      </c>
      <c r="J219" s="19" t="s">
        <v>292</v>
      </c>
      <c r="K219" s="19" t="str">
        <f>VLOOKUP(Data!$J219,tblCountries[[Actual]:[Mapping]],2,FALSE)</f>
        <v>Bermuda</v>
      </c>
      <c r="L219" s="19" t="s">
        <v>9</v>
      </c>
      <c r="M219" s="20"/>
      <c r="N219" t="str">
        <f t="shared" si="3"/>
        <v>até 5</v>
      </c>
    </row>
    <row r="220" spans="2:14" ht="15" customHeight="1">
      <c r="B220" s="11" t="s">
        <v>2223</v>
      </c>
      <c r="C220" s="12">
        <v>41055.039826388886</v>
      </c>
      <c r="D220" s="13" t="s">
        <v>293</v>
      </c>
      <c r="E220" s="14">
        <v>500000</v>
      </c>
      <c r="F220" s="14" t="s">
        <v>40</v>
      </c>
      <c r="G220" s="14">
        <f>Data!$E220*VLOOKUP(Data!$F220,tblXrate[],2,FALSE)</f>
        <v>8903.9583437212841</v>
      </c>
      <c r="H220" s="14" t="s">
        <v>201</v>
      </c>
      <c r="I220" s="14" t="s">
        <v>52</v>
      </c>
      <c r="J220" s="14" t="s">
        <v>8</v>
      </c>
      <c r="K220" s="14" t="str">
        <f>VLOOKUP(Data!$J220,tblCountries[[Actual]:[Mapping]],2,FALSE)</f>
        <v>India</v>
      </c>
      <c r="L220" s="14" t="s">
        <v>9</v>
      </c>
      <c r="M220" s="15"/>
      <c r="N220" t="str">
        <f t="shared" si="3"/>
        <v>até 5</v>
      </c>
    </row>
    <row r="221" spans="2:14" ht="15" customHeight="1">
      <c r="B221" s="16" t="s">
        <v>2224</v>
      </c>
      <c r="C221" s="17">
        <v>41055.039988425924</v>
      </c>
      <c r="D221" s="18" t="s">
        <v>294</v>
      </c>
      <c r="E221" s="19">
        <v>350000</v>
      </c>
      <c r="F221" s="19" t="s">
        <v>40</v>
      </c>
      <c r="G221" s="19">
        <f>Data!$E221*VLOOKUP(Data!$F221,tblXrate[],2,FALSE)</f>
        <v>6232.7708406048987</v>
      </c>
      <c r="H221" s="19" t="s">
        <v>295</v>
      </c>
      <c r="I221" s="19" t="s">
        <v>310</v>
      </c>
      <c r="J221" s="19" t="s">
        <v>8</v>
      </c>
      <c r="K221" s="19" t="str">
        <f>VLOOKUP(Data!$J221,tblCountries[[Actual]:[Mapping]],2,FALSE)</f>
        <v>India</v>
      </c>
      <c r="L221" s="19" t="s">
        <v>9</v>
      </c>
      <c r="M221" s="20"/>
      <c r="N221" t="str">
        <f t="shared" si="3"/>
        <v>até 5</v>
      </c>
    </row>
    <row r="222" spans="2:14" ht="15" customHeight="1">
      <c r="B222" s="11" t="s">
        <v>2225</v>
      </c>
      <c r="C222" s="12">
        <v>41055.040092592593</v>
      </c>
      <c r="D222" s="13">
        <v>72500</v>
      </c>
      <c r="E222" s="14">
        <v>72500</v>
      </c>
      <c r="F222" s="14" t="s">
        <v>6</v>
      </c>
      <c r="G222" s="14">
        <f>Data!$E222*VLOOKUP(Data!$F222,tblXrate[],2,FALSE)</f>
        <v>72500</v>
      </c>
      <c r="H222" s="14" t="s">
        <v>296</v>
      </c>
      <c r="I222" s="14" t="s">
        <v>488</v>
      </c>
      <c r="J222" s="14" t="s">
        <v>15</v>
      </c>
      <c r="K222" s="14" t="str">
        <f>VLOOKUP(Data!$J222,tblCountries[[Actual]:[Mapping]],2,FALSE)</f>
        <v>USA</v>
      </c>
      <c r="L222" s="14" t="s">
        <v>9</v>
      </c>
      <c r="M222" s="15"/>
      <c r="N222" t="str">
        <f t="shared" si="3"/>
        <v>até 5</v>
      </c>
    </row>
    <row r="223" spans="2:14" ht="15" customHeight="1">
      <c r="B223" s="16" t="s">
        <v>2226</v>
      </c>
      <c r="C223" s="17">
        <v>41055.040185185186</v>
      </c>
      <c r="D223" s="18" t="s">
        <v>297</v>
      </c>
      <c r="E223" s="19">
        <v>138000</v>
      </c>
      <c r="F223" s="19" t="s">
        <v>6</v>
      </c>
      <c r="G223" s="19">
        <f>Data!$E223*VLOOKUP(Data!$F223,tblXrate[],2,FALSE)</f>
        <v>138000</v>
      </c>
      <c r="H223" s="19" t="s">
        <v>298</v>
      </c>
      <c r="I223" s="19" t="s">
        <v>279</v>
      </c>
      <c r="J223" s="19" t="s">
        <v>299</v>
      </c>
      <c r="K223" s="19" t="str">
        <f>VLOOKUP(Data!$J223,tblCountries[[Actual]:[Mapping]],2,FALSE)</f>
        <v>Thailand</v>
      </c>
      <c r="L223" s="19" t="s">
        <v>9</v>
      </c>
      <c r="M223" s="20"/>
      <c r="N223" t="str">
        <f t="shared" si="3"/>
        <v>até 5</v>
      </c>
    </row>
    <row r="224" spans="2:14" ht="15" customHeight="1">
      <c r="B224" s="11" t="s">
        <v>2227</v>
      </c>
      <c r="C224" s="12">
        <v>41055.040312500001</v>
      </c>
      <c r="D224" s="13">
        <v>480000</v>
      </c>
      <c r="E224" s="14">
        <v>480000</v>
      </c>
      <c r="F224" s="14" t="s">
        <v>40</v>
      </c>
      <c r="G224" s="14">
        <f>Data!$E224*VLOOKUP(Data!$F224,tblXrate[],2,FALSE)</f>
        <v>8547.8000099724322</v>
      </c>
      <c r="H224" s="14" t="s">
        <v>300</v>
      </c>
      <c r="I224" s="14" t="s">
        <v>52</v>
      </c>
      <c r="J224" s="14" t="s">
        <v>8</v>
      </c>
      <c r="K224" s="14" t="str">
        <f>VLOOKUP(Data!$J224,tblCountries[[Actual]:[Mapping]],2,FALSE)</f>
        <v>India</v>
      </c>
      <c r="L224" s="14" t="s">
        <v>9</v>
      </c>
      <c r="M224" s="15"/>
      <c r="N224" t="str">
        <f t="shared" si="3"/>
        <v>até 5</v>
      </c>
    </row>
    <row r="225" spans="2:14" ht="15" customHeight="1">
      <c r="B225" s="16" t="s">
        <v>2228</v>
      </c>
      <c r="C225" s="17">
        <v>41055.040335648147</v>
      </c>
      <c r="D225" s="18">
        <v>80000</v>
      </c>
      <c r="E225" s="19">
        <v>80000</v>
      </c>
      <c r="F225" s="19" t="s">
        <v>6</v>
      </c>
      <c r="G225" s="19">
        <f>Data!$E225*VLOOKUP(Data!$F225,tblXrate[],2,FALSE)</f>
        <v>80000</v>
      </c>
      <c r="H225" s="19" t="s">
        <v>72</v>
      </c>
      <c r="I225" s="19" t="s">
        <v>20</v>
      </c>
      <c r="J225" s="19" t="s">
        <v>15</v>
      </c>
      <c r="K225" s="19" t="str">
        <f>VLOOKUP(Data!$J225,tblCountries[[Actual]:[Mapping]],2,FALSE)</f>
        <v>USA</v>
      </c>
      <c r="L225" s="19" t="s">
        <v>9</v>
      </c>
      <c r="M225" s="20"/>
      <c r="N225" t="str">
        <f t="shared" si="3"/>
        <v>até 5</v>
      </c>
    </row>
    <row r="226" spans="2:14" ht="15" customHeight="1">
      <c r="B226" s="11" t="s">
        <v>2229</v>
      </c>
      <c r="C226" s="12">
        <v>41055.040347222224</v>
      </c>
      <c r="D226" s="13">
        <v>50000</v>
      </c>
      <c r="E226" s="14">
        <v>50000</v>
      </c>
      <c r="F226" s="14" t="s">
        <v>6</v>
      </c>
      <c r="G226" s="14">
        <f>Data!$E226*VLOOKUP(Data!$F226,tblXrate[],2,FALSE)</f>
        <v>50000</v>
      </c>
      <c r="H226" s="14" t="s">
        <v>201</v>
      </c>
      <c r="I226" s="14" t="s">
        <v>52</v>
      </c>
      <c r="J226" s="14" t="s">
        <v>15</v>
      </c>
      <c r="K226" s="14" t="str">
        <f>VLOOKUP(Data!$J226,tblCountries[[Actual]:[Mapping]],2,FALSE)</f>
        <v>USA</v>
      </c>
      <c r="L226" s="14" t="s">
        <v>9</v>
      </c>
      <c r="M226" s="15"/>
      <c r="N226" t="str">
        <f t="shared" si="3"/>
        <v>até 5</v>
      </c>
    </row>
    <row r="227" spans="2:14" ht="15" customHeight="1">
      <c r="B227" s="16" t="s">
        <v>2230</v>
      </c>
      <c r="C227" s="17">
        <v>41055.040393518517</v>
      </c>
      <c r="D227" s="18">
        <v>45000</v>
      </c>
      <c r="E227" s="19">
        <v>45000</v>
      </c>
      <c r="F227" s="19" t="s">
        <v>86</v>
      </c>
      <c r="G227" s="19">
        <f>Data!$E227*VLOOKUP(Data!$F227,tblXrate[],2,FALSE)</f>
        <v>44251.268536364711</v>
      </c>
      <c r="H227" s="19" t="s">
        <v>301</v>
      </c>
      <c r="I227" s="19" t="s">
        <v>67</v>
      </c>
      <c r="J227" s="19" t="s">
        <v>88</v>
      </c>
      <c r="K227" s="19" t="str">
        <f>VLOOKUP(Data!$J227,tblCountries[[Actual]:[Mapping]],2,FALSE)</f>
        <v>Canada</v>
      </c>
      <c r="L227" s="19" t="s">
        <v>25</v>
      </c>
      <c r="M227" s="20"/>
      <c r="N227" t="str">
        <f t="shared" si="3"/>
        <v>até 5</v>
      </c>
    </row>
    <row r="228" spans="2:14" ht="15" customHeight="1">
      <c r="B228" s="11" t="s">
        <v>2231</v>
      </c>
      <c r="C228" s="12">
        <v>41055.040532407409</v>
      </c>
      <c r="D228" s="13">
        <v>43000</v>
      </c>
      <c r="E228" s="14">
        <v>43000</v>
      </c>
      <c r="F228" s="14" t="s">
        <v>69</v>
      </c>
      <c r="G228" s="14">
        <f>Data!$E228*VLOOKUP(Data!$F228,tblXrate[],2,FALSE)</f>
        <v>67775.665698893223</v>
      </c>
      <c r="H228" s="14" t="s">
        <v>302</v>
      </c>
      <c r="I228" s="14" t="s">
        <v>52</v>
      </c>
      <c r="J228" s="14" t="s">
        <v>71</v>
      </c>
      <c r="K228" s="14" t="str">
        <f>VLOOKUP(Data!$J228,tblCountries[[Actual]:[Mapping]],2,FALSE)</f>
        <v>UK</v>
      </c>
      <c r="L228" s="14" t="s">
        <v>18</v>
      </c>
      <c r="M228" s="15"/>
      <c r="N228" t="str">
        <f t="shared" si="3"/>
        <v>até 5</v>
      </c>
    </row>
    <row r="229" spans="2:14" ht="15" customHeight="1">
      <c r="B229" s="16" t="s">
        <v>2232</v>
      </c>
      <c r="C229" s="17">
        <v>41055.040925925925</v>
      </c>
      <c r="D229" s="18">
        <v>200000</v>
      </c>
      <c r="E229" s="19">
        <v>200000</v>
      </c>
      <c r="F229" s="19" t="s">
        <v>40</v>
      </c>
      <c r="G229" s="19">
        <f>Data!$E229*VLOOKUP(Data!$F229,tblXrate[],2,FALSE)</f>
        <v>3561.5833374885137</v>
      </c>
      <c r="H229" s="19" t="s">
        <v>303</v>
      </c>
      <c r="I229" s="19" t="s">
        <v>20</v>
      </c>
      <c r="J229" s="19" t="s">
        <v>8</v>
      </c>
      <c r="K229" s="19" t="str">
        <f>VLOOKUP(Data!$J229,tblCountries[[Actual]:[Mapping]],2,FALSE)</f>
        <v>India</v>
      </c>
      <c r="L229" s="19" t="s">
        <v>25</v>
      </c>
      <c r="M229" s="20"/>
      <c r="N229" t="str">
        <f t="shared" si="3"/>
        <v>até 5</v>
      </c>
    </row>
    <row r="230" spans="2:14" ht="15" customHeight="1">
      <c r="B230" s="11" t="s">
        <v>2233</v>
      </c>
      <c r="C230" s="12">
        <v>41055.041006944448</v>
      </c>
      <c r="D230" s="13">
        <v>65000</v>
      </c>
      <c r="E230" s="14">
        <v>65000</v>
      </c>
      <c r="F230" s="14" t="s">
        <v>6</v>
      </c>
      <c r="G230" s="14">
        <f>Data!$E230*VLOOKUP(Data!$F230,tblXrate[],2,FALSE)</f>
        <v>65000</v>
      </c>
      <c r="H230" s="14" t="s">
        <v>304</v>
      </c>
      <c r="I230" s="14" t="s">
        <v>67</v>
      </c>
      <c r="J230" s="14" t="s">
        <v>15</v>
      </c>
      <c r="K230" s="14" t="str">
        <f>VLOOKUP(Data!$J230,tblCountries[[Actual]:[Mapping]],2,FALSE)</f>
        <v>USA</v>
      </c>
      <c r="L230" s="14" t="s">
        <v>18</v>
      </c>
      <c r="M230" s="15"/>
      <c r="N230" t="str">
        <f t="shared" si="3"/>
        <v>até 5</v>
      </c>
    </row>
    <row r="231" spans="2:14" ht="15" customHeight="1">
      <c r="B231" s="16" t="s">
        <v>2234</v>
      </c>
      <c r="C231" s="17">
        <v>41055.041076388887</v>
      </c>
      <c r="D231" s="18">
        <v>114000</v>
      </c>
      <c r="E231" s="19">
        <v>114000</v>
      </c>
      <c r="F231" s="19" t="s">
        <v>6</v>
      </c>
      <c r="G231" s="19">
        <f>Data!$E231*VLOOKUP(Data!$F231,tblXrate[],2,FALSE)</f>
        <v>114000</v>
      </c>
      <c r="H231" s="19" t="s">
        <v>139</v>
      </c>
      <c r="I231" s="19" t="s">
        <v>4001</v>
      </c>
      <c r="J231" s="19" t="s">
        <v>15</v>
      </c>
      <c r="K231" s="19" t="str">
        <f>VLOOKUP(Data!$J231,tblCountries[[Actual]:[Mapping]],2,FALSE)</f>
        <v>USA</v>
      </c>
      <c r="L231" s="19" t="s">
        <v>18</v>
      </c>
      <c r="M231" s="20"/>
      <c r="N231" t="str">
        <f t="shared" si="3"/>
        <v>até 5</v>
      </c>
    </row>
    <row r="232" spans="2:14" ht="15" customHeight="1">
      <c r="B232" s="11" t="s">
        <v>2235</v>
      </c>
      <c r="C232" s="12">
        <v>41055.041284722225</v>
      </c>
      <c r="D232" s="13">
        <v>95000</v>
      </c>
      <c r="E232" s="14">
        <v>95000</v>
      </c>
      <c r="F232" s="14" t="s">
        <v>6</v>
      </c>
      <c r="G232" s="14">
        <f>Data!$E232*VLOOKUP(Data!$F232,tblXrate[],2,FALSE)</f>
        <v>95000</v>
      </c>
      <c r="H232" s="14" t="s">
        <v>305</v>
      </c>
      <c r="I232" s="14" t="s">
        <v>4001</v>
      </c>
      <c r="J232" s="14" t="s">
        <v>15</v>
      </c>
      <c r="K232" s="14" t="str">
        <f>VLOOKUP(Data!$J232,tblCountries[[Actual]:[Mapping]],2,FALSE)</f>
        <v>USA</v>
      </c>
      <c r="L232" s="14" t="s">
        <v>9</v>
      </c>
      <c r="M232" s="15"/>
      <c r="N232" t="str">
        <f t="shared" si="3"/>
        <v>até 5</v>
      </c>
    </row>
    <row r="233" spans="2:14" ht="15" customHeight="1">
      <c r="B233" s="16" t="s">
        <v>2236</v>
      </c>
      <c r="C233" s="17">
        <v>41055.042256944442</v>
      </c>
      <c r="D233" s="18" t="s">
        <v>306</v>
      </c>
      <c r="E233" s="19">
        <v>52500</v>
      </c>
      <c r="F233" s="19" t="s">
        <v>6</v>
      </c>
      <c r="G233" s="19">
        <f>Data!$E233*VLOOKUP(Data!$F233,tblXrate[],2,FALSE)</f>
        <v>52500</v>
      </c>
      <c r="H233" s="19" t="s">
        <v>307</v>
      </c>
      <c r="I233" s="19" t="s">
        <v>20</v>
      </c>
      <c r="J233" s="19" t="s">
        <v>15</v>
      </c>
      <c r="K233" s="19" t="str">
        <f>VLOOKUP(Data!$J233,tblCountries[[Actual]:[Mapping]],2,FALSE)</f>
        <v>USA</v>
      </c>
      <c r="L233" s="19" t="s">
        <v>9</v>
      </c>
      <c r="M233" s="20"/>
      <c r="N233" t="str">
        <f t="shared" si="3"/>
        <v>até 5</v>
      </c>
    </row>
    <row r="234" spans="2:14" ht="15" customHeight="1">
      <c r="B234" s="11" t="s">
        <v>2237</v>
      </c>
      <c r="C234" s="12">
        <v>41055.042395833334</v>
      </c>
      <c r="D234" s="13">
        <v>45000</v>
      </c>
      <c r="E234" s="14">
        <v>45000</v>
      </c>
      <c r="F234" s="14" t="s">
        <v>69</v>
      </c>
      <c r="G234" s="14">
        <f>Data!$E234*VLOOKUP(Data!$F234,tblXrate[],2,FALSE)</f>
        <v>70928.022243027779</v>
      </c>
      <c r="H234" s="14" t="s">
        <v>308</v>
      </c>
      <c r="I234" s="14" t="s">
        <v>52</v>
      </c>
      <c r="J234" s="14" t="s">
        <v>71</v>
      </c>
      <c r="K234" s="14" t="str">
        <f>VLOOKUP(Data!$J234,tblCountries[[Actual]:[Mapping]],2,FALSE)</f>
        <v>UK</v>
      </c>
      <c r="L234" s="14" t="s">
        <v>18</v>
      </c>
      <c r="M234" s="15"/>
      <c r="N234" t="str">
        <f t="shared" si="3"/>
        <v>até 5</v>
      </c>
    </row>
    <row r="235" spans="2:14" ht="15" customHeight="1">
      <c r="B235" s="16" t="s">
        <v>2238</v>
      </c>
      <c r="C235" s="17">
        <v>41055.042731481481</v>
      </c>
      <c r="D235" s="18">
        <v>60000</v>
      </c>
      <c r="E235" s="19">
        <v>60000</v>
      </c>
      <c r="F235" s="19" t="s">
        <v>6</v>
      </c>
      <c r="G235" s="19">
        <f>Data!$E235*VLOOKUP(Data!$F235,tblXrate[],2,FALSE)</f>
        <v>60000</v>
      </c>
      <c r="H235" s="19" t="s">
        <v>309</v>
      </c>
      <c r="I235" s="19" t="s">
        <v>20</v>
      </c>
      <c r="J235" s="19" t="s">
        <v>15</v>
      </c>
      <c r="K235" s="19" t="str">
        <f>VLOOKUP(Data!$J235,tblCountries[[Actual]:[Mapping]],2,FALSE)</f>
        <v>USA</v>
      </c>
      <c r="L235" s="19" t="s">
        <v>9</v>
      </c>
      <c r="M235" s="20"/>
      <c r="N235" t="str">
        <f t="shared" si="3"/>
        <v>até 5</v>
      </c>
    </row>
    <row r="236" spans="2:14" ht="15" customHeight="1">
      <c r="B236" s="11" t="s">
        <v>2239</v>
      </c>
      <c r="C236" s="12">
        <v>41055.04310185185</v>
      </c>
      <c r="D236" s="13">
        <v>65250</v>
      </c>
      <c r="E236" s="14">
        <v>65250</v>
      </c>
      <c r="F236" s="14" t="s">
        <v>6</v>
      </c>
      <c r="G236" s="14">
        <f>Data!$E236*VLOOKUP(Data!$F236,tblXrate[],2,FALSE)</f>
        <v>65250</v>
      </c>
      <c r="H236" s="14" t="s">
        <v>310</v>
      </c>
      <c r="I236" s="14" t="s">
        <v>310</v>
      </c>
      <c r="J236" s="14" t="s">
        <v>15</v>
      </c>
      <c r="K236" s="14" t="str">
        <f>VLOOKUP(Data!$J236,tblCountries[[Actual]:[Mapping]],2,FALSE)</f>
        <v>USA</v>
      </c>
      <c r="L236" s="14" t="s">
        <v>9</v>
      </c>
      <c r="M236" s="15"/>
      <c r="N236" t="str">
        <f t="shared" si="3"/>
        <v>até 5</v>
      </c>
    </row>
    <row r="237" spans="2:14" ht="15" customHeight="1">
      <c r="B237" s="16" t="s">
        <v>2240</v>
      </c>
      <c r="C237" s="17">
        <v>41055.043136574073</v>
      </c>
      <c r="D237" s="18">
        <v>1200000</v>
      </c>
      <c r="E237" s="19">
        <v>1200000</v>
      </c>
      <c r="F237" s="19" t="s">
        <v>40</v>
      </c>
      <c r="G237" s="19">
        <f>Data!$E237*VLOOKUP(Data!$F237,tblXrate[],2,FALSE)</f>
        <v>21369.500024931083</v>
      </c>
      <c r="H237" s="19" t="s">
        <v>311</v>
      </c>
      <c r="I237" s="19" t="s">
        <v>52</v>
      </c>
      <c r="J237" s="19" t="s">
        <v>8</v>
      </c>
      <c r="K237" s="19" t="str">
        <f>VLOOKUP(Data!$J237,tblCountries[[Actual]:[Mapping]],2,FALSE)</f>
        <v>India</v>
      </c>
      <c r="L237" s="19" t="s">
        <v>18</v>
      </c>
      <c r="M237" s="20"/>
      <c r="N237" t="str">
        <f t="shared" si="3"/>
        <v>até 5</v>
      </c>
    </row>
    <row r="238" spans="2:14" ht="15" customHeight="1">
      <c r="B238" s="11" t="s">
        <v>2241</v>
      </c>
      <c r="C238" s="12">
        <v>41055.043171296296</v>
      </c>
      <c r="D238" s="13">
        <v>100000</v>
      </c>
      <c r="E238" s="14">
        <v>100000</v>
      </c>
      <c r="F238" s="14" t="s">
        <v>86</v>
      </c>
      <c r="G238" s="14">
        <f>Data!$E238*VLOOKUP(Data!$F238,tblXrate[],2,FALSE)</f>
        <v>98336.152303032693</v>
      </c>
      <c r="H238" s="14" t="s">
        <v>312</v>
      </c>
      <c r="I238" s="14" t="s">
        <v>52</v>
      </c>
      <c r="J238" s="14" t="s">
        <v>88</v>
      </c>
      <c r="K238" s="14" t="str">
        <f>VLOOKUP(Data!$J238,tblCountries[[Actual]:[Mapping]],2,FALSE)</f>
        <v>Canada</v>
      </c>
      <c r="L238" s="14" t="s">
        <v>18</v>
      </c>
      <c r="M238" s="15"/>
      <c r="N238" t="str">
        <f t="shared" si="3"/>
        <v>até 5</v>
      </c>
    </row>
    <row r="239" spans="2:14" ht="15" customHeight="1">
      <c r="B239" s="16" t="s">
        <v>2242</v>
      </c>
      <c r="C239" s="17">
        <v>41055.043240740742</v>
      </c>
      <c r="D239" s="18" t="s">
        <v>313</v>
      </c>
      <c r="E239" s="19">
        <v>12000</v>
      </c>
      <c r="F239" s="19" t="s">
        <v>22</v>
      </c>
      <c r="G239" s="19">
        <f>Data!$E239*VLOOKUP(Data!$F239,tblXrate[],2,FALSE)</f>
        <v>15244.793267899293</v>
      </c>
      <c r="H239" s="19" t="s">
        <v>314</v>
      </c>
      <c r="I239" s="19" t="s">
        <v>67</v>
      </c>
      <c r="J239" s="19" t="s">
        <v>30</v>
      </c>
      <c r="K239" s="19" t="str">
        <f>VLOOKUP(Data!$J239,tblCountries[[Actual]:[Mapping]],2,FALSE)</f>
        <v>Portugal</v>
      </c>
      <c r="L239" s="19" t="s">
        <v>13</v>
      </c>
      <c r="M239" s="20"/>
      <c r="N239" t="str">
        <f t="shared" si="3"/>
        <v>até 5</v>
      </c>
    </row>
    <row r="240" spans="2:14" ht="15" customHeight="1">
      <c r="B240" s="11" t="s">
        <v>2243</v>
      </c>
      <c r="C240" s="12">
        <v>41055.043298611112</v>
      </c>
      <c r="D240" s="13">
        <v>73000</v>
      </c>
      <c r="E240" s="14">
        <v>73000</v>
      </c>
      <c r="F240" s="14" t="s">
        <v>6</v>
      </c>
      <c r="G240" s="14">
        <f>Data!$E240*VLOOKUP(Data!$F240,tblXrate[],2,FALSE)</f>
        <v>73000</v>
      </c>
      <c r="H240" s="14" t="s">
        <v>14</v>
      </c>
      <c r="I240" s="14" t="s">
        <v>20</v>
      </c>
      <c r="J240" s="14" t="s">
        <v>15</v>
      </c>
      <c r="K240" s="14" t="str">
        <f>VLOOKUP(Data!$J240,tblCountries[[Actual]:[Mapping]],2,FALSE)</f>
        <v>USA</v>
      </c>
      <c r="L240" s="14" t="s">
        <v>9</v>
      </c>
      <c r="M240" s="15"/>
      <c r="N240" t="str">
        <f t="shared" si="3"/>
        <v>até 5</v>
      </c>
    </row>
    <row r="241" spans="2:14" ht="15" customHeight="1">
      <c r="B241" s="16" t="s">
        <v>2244</v>
      </c>
      <c r="C241" s="17">
        <v>41055.043599537035</v>
      </c>
      <c r="D241" s="18">
        <v>50000</v>
      </c>
      <c r="E241" s="19">
        <v>50000</v>
      </c>
      <c r="F241" s="19" t="s">
        <v>6</v>
      </c>
      <c r="G241" s="19">
        <f>Data!$E241*VLOOKUP(Data!$F241,tblXrate[],2,FALSE)</f>
        <v>50000</v>
      </c>
      <c r="H241" s="19" t="s">
        <v>214</v>
      </c>
      <c r="I241" s="19" t="s">
        <v>20</v>
      </c>
      <c r="J241" s="19" t="s">
        <v>15</v>
      </c>
      <c r="K241" s="19" t="str">
        <f>VLOOKUP(Data!$J241,tblCountries[[Actual]:[Mapping]],2,FALSE)</f>
        <v>USA</v>
      </c>
      <c r="L241" s="19" t="s">
        <v>13</v>
      </c>
      <c r="M241" s="20"/>
      <c r="N241" t="str">
        <f t="shared" si="3"/>
        <v>até 5</v>
      </c>
    </row>
    <row r="242" spans="2:14" ht="15" customHeight="1">
      <c r="B242" s="11" t="s">
        <v>2245</v>
      </c>
      <c r="C242" s="12">
        <v>41055.043645833335</v>
      </c>
      <c r="D242" s="13">
        <v>79000</v>
      </c>
      <c r="E242" s="14">
        <v>79000</v>
      </c>
      <c r="F242" s="14" t="s">
        <v>6</v>
      </c>
      <c r="G242" s="14">
        <f>Data!$E242*VLOOKUP(Data!$F242,tblXrate[],2,FALSE)</f>
        <v>79000</v>
      </c>
      <c r="H242" s="14" t="s">
        <v>315</v>
      </c>
      <c r="I242" s="14" t="s">
        <v>310</v>
      </c>
      <c r="J242" s="14" t="s">
        <v>15</v>
      </c>
      <c r="K242" s="14" t="str">
        <f>VLOOKUP(Data!$J242,tblCountries[[Actual]:[Mapping]],2,FALSE)</f>
        <v>USA</v>
      </c>
      <c r="L242" s="14" t="s">
        <v>18</v>
      </c>
      <c r="M242" s="15"/>
      <c r="N242" t="str">
        <f t="shared" si="3"/>
        <v>até 5</v>
      </c>
    </row>
    <row r="243" spans="2:14" ht="15" customHeight="1">
      <c r="B243" s="16" t="s">
        <v>2246</v>
      </c>
      <c r="C243" s="17">
        <v>41055.04383101852</v>
      </c>
      <c r="D243" s="18">
        <v>90000</v>
      </c>
      <c r="E243" s="19">
        <v>90000</v>
      </c>
      <c r="F243" s="19" t="s">
        <v>6</v>
      </c>
      <c r="G243" s="19">
        <f>Data!$E243*VLOOKUP(Data!$F243,tblXrate[],2,FALSE)</f>
        <v>90000</v>
      </c>
      <c r="H243" s="19" t="s">
        <v>316</v>
      </c>
      <c r="I243" s="19" t="s">
        <v>52</v>
      </c>
      <c r="J243" s="19" t="s">
        <v>15</v>
      </c>
      <c r="K243" s="19" t="str">
        <f>VLOOKUP(Data!$J243,tblCountries[[Actual]:[Mapping]],2,FALSE)</f>
        <v>USA</v>
      </c>
      <c r="L243" s="19" t="s">
        <v>9</v>
      </c>
      <c r="M243" s="20"/>
      <c r="N243" t="str">
        <f t="shared" si="3"/>
        <v>até 5</v>
      </c>
    </row>
    <row r="244" spans="2:14" ht="15" customHeight="1">
      <c r="B244" s="11" t="s">
        <v>2247</v>
      </c>
      <c r="C244" s="12">
        <v>41055.044074074074</v>
      </c>
      <c r="D244" s="13">
        <v>70000</v>
      </c>
      <c r="E244" s="14">
        <v>70000</v>
      </c>
      <c r="F244" s="14" t="s">
        <v>6</v>
      </c>
      <c r="G244" s="14">
        <f>Data!$E244*VLOOKUP(Data!$F244,tblXrate[],2,FALSE)</f>
        <v>70000</v>
      </c>
      <c r="H244" s="14" t="s">
        <v>317</v>
      </c>
      <c r="I244" s="14" t="s">
        <v>52</v>
      </c>
      <c r="J244" s="14" t="s">
        <v>15</v>
      </c>
      <c r="K244" s="14" t="str">
        <f>VLOOKUP(Data!$J244,tblCountries[[Actual]:[Mapping]],2,FALSE)</f>
        <v>USA</v>
      </c>
      <c r="L244" s="14" t="s">
        <v>18</v>
      </c>
      <c r="M244" s="15"/>
      <c r="N244" t="str">
        <f t="shared" si="3"/>
        <v>até 5</v>
      </c>
    </row>
    <row r="245" spans="2:14" ht="15" customHeight="1">
      <c r="B245" s="16" t="s">
        <v>2248</v>
      </c>
      <c r="C245" s="17">
        <v>41055.04414351852</v>
      </c>
      <c r="D245" s="18">
        <v>65000</v>
      </c>
      <c r="E245" s="19">
        <v>65000</v>
      </c>
      <c r="F245" s="19" t="s">
        <v>86</v>
      </c>
      <c r="G245" s="19">
        <f>Data!$E245*VLOOKUP(Data!$F245,tblXrate[],2,FALSE)</f>
        <v>63918.498996971248</v>
      </c>
      <c r="H245" s="19" t="s">
        <v>318</v>
      </c>
      <c r="I245" s="19" t="s">
        <v>52</v>
      </c>
      <c r="J245" s="19" t="s">
        <v>88</v>
      </c>
      <c r="K245" s="19" t="str">
        <f>VLOOKUP(Data!$J245,tblCountries[[Actual]:[Mapping]],2,FALSE)</f>
        <v>Canada</v>
      </c>
      <c r="L245" s="19" t="s">
        <v>9</v>
      </c>
      <c r="M245" s="20"/>
      <c r="N245" t="str">
        <f t="shared" si="3"/>
        <v>até 5</v>
      </c>
    </row>
    <row r="246" spans="2:14" ht="15" customHeight="1">
      <c r="B246" s="11" t="s">
        <v>2249</v>
      </c>
      <c r="C246" s="12">
        <v>41055.044351851851</v>
      </c>
      <c r="D246" s="13">
        <v>80000</v>
      </c>
      <c r="E246" s="14">
        <v>80000</v>
      </c>
      <c r="F246" s="14" t="s">
        <v>6</v>
      </c>
      <c r="G246" s="14">
        <f>Data!$E246*VLOOKUP(Data!$F246,tblXrate[],2,FALSE)</f>
        <v>80000</v>
      </c>
      <c r="H246" s="14" t="s">
        <v>20</v>
      </c>
      <c r="I246" s="14" t="s">
        <v>20</v>
      </c>
      <c r="J246" s="14" t="s">
        <v>15</v>
      </c>
      <c r="K246" s="14" t="str">
        <f>VLOOKUP(Data!$J246,tblCountries[[Actual]:[Mapping]],2,FALSE)</f>
        <v>USA</v>
      </c>
      <c r="L246" s="14" t="s">
        <v>9</v>
      </c>
      <c r="M246" s="15"/>
      <c r="N246" t="str">
        <f t="shared" si="3"/>
        <v>até 5</v>
      </c>
    </row>
    <row r="247" spans="2:14" ht="15" customHeight="1">
      <c r="B247" s="16" t="s">
        <v>2250</v>
      </c>
      <c r="C247" s="17">
        <v>41055.044374999998</v>
      </c>
      <c r="D247" s="18">
        <v>140000</v>
      </c>
      <c r="E247" s="19">
        <v>140000</v>
      </c>
      <c r="F247" s="19" t="s">
        <v>6</v>
      </c>
      <c r="G247" s="19">
        <f>Data!$E247*VLOOKUP(Data!$F247,tblXrate[],2,FALSE)</f>
        <v>140000</v>
      </c>
      <c r="H247" s="19" t="s">
        <v>52</v>
      </c>
      <c r="I247" s="19" t="s">
        <v>52</v>
      </c>
      <c r="J247" s="19" t="s">
        <v>15</v>
      </c>
      <c r="K247" s="19" t="str">
        <f>VLOOKUP(Data!$J247,tblCountries[[Actual]:[Mapping]],2,FALSE)</f>
        <v>USA</v>
      </c>
      <c r="L247" s="19" t="s">
        <v>9</v>
      </c>
      <c r="M247" s="20"/>
      <c r="N247" t="str">
        <f t="shared" si="3"/>
        <v>até 5</v>
      </c>
    </row>
    <row r="248" spans="2:14" ht="15" customHeight="1">
      <c r="B248" s="11" t="s">
        <v>2251</v>
      </c>
      <c r="C248" s="12">
        <v>41055.044594907406</v>
      </c>
      <c r="D248" s="13" t="s">
        <v>319</v>
      </c>
      <c r="E248" s="14">
        <v>96000</v>
      </c>
      <c r="F248" s="14" t="s">
        <v>6</v>
      </c>
      <c r="G248" s="14">
        <f>Data!$E248*VLOOKUP(Data!$F248,tblXrate[],2,FALSE)</f>
        <v>96000</v>
      </c>
      <c r="H248" s="14" t="s">
        <v>320</v>
      </c>
      <c r="I248" s="14" t="s">
        <v>356</v>
      </c>
      <c r="J248" s="14" t="s">
        <v>75</v>
      </c>
      <c r="K248" s="14" t="str">
        <f>VLOOKUP(Data!$J248,tblCountries[[Actual]:[Mapping]],2,FALSE)</f>
        <v>Poland</v>
      </c>
      <c r="L248" s="14" t="s">
        <v>18</v>
      </c>
      <c r="M248" s="15"/>
      <c r="N248" t="str">
        <f t="shared" si="3"/>
        <v>até 5</v>
      </c>
    </row>
    <row r="249" spans="2:14" ht="15" customHeight="1">
      <c r="B249" s="16" t="s">
        <v>2252</v>
      </c>
      <c r="C249" s="17">
        <v>41055.044641203705</v>
      </c>
      <c r="D249" s="18">
        <v>20000</v>
      </c>
      <c r="E249" s="19">
        <v>20000</v>
      </c>
      <c r="F249" s="19" t="s">
        <v>6</v>
      </c>
      <c r="G249" s="19">
        <f>Data!$E249*VLOOKUP(Data!$F249,tblXrate[],2,FALSE)</f>
        <v>20000</v>
      </c>
      <c r="H249" s="19" t="s">
        <v>321</v>
      </c>
      <c r="I249" s="19" t="s">
        <v>52</v>
      </c>
      <c r="J249" s="19" t="s">
        <v>8</v>
      </c>
      <c r="K249" s="19" t="str">
        <f>VLOOKUP(Data!$J249,tblCountries[[Actual]:[Mapping]],2,FALSE)</f>
        <v>India</v>
      </c>
      <c r="L249" s="19" t="s">
        <v>9</v>
      </c>
      <c r="M249" s="20"/>
      <c r="N249" t="str">
        <f t="shared" si="3"/>
        <v>até 5</v>
      </c>
    </row>
    <row r="250" spans="2:14" ht="15" customHeight="1">
      <c r="B250" s="11" t="s">
        <v>2253</v>
      </c>
      <c r="C250" s="12">
        <v>41055.045023148145</v>
      </c>
      <c r="D250" s="13">
        <v>47700</v>
      </c>
      <c r="E250" s="14">
        <v>47700</v>
      </c>
      <c r="F250" s="14" t="s">
        <v>6</v>
      </c>
      <c r="G250" s="14">
        <f>Data!$E250*VLOOKUP(Data!$F250,tblXrate[],2,FALSE)</f>
        <v>47700</v>
      </c>
      <c r="H250" s="14" t="s">
        <v>322</v>
      </c>
      <c r="I250" s="14" t="s">
        <v>20</v>
      </c>
      <c r="J250" s="14" t="s">
        <v>15</v>
      </c>
      <c r="K250" s="14" t="str">
        <f>VLOOKUP(Data!$J250,tblCountries[[Actual]:[Mapping]],2,FALSE)</f>
        <v>USA</v>
      </c>
      <c r="L250" s="14" t="s">
        <v>9</v>
      </c>
      <c r="M250" s="15"/>
      <c r="N250" t="str">
        <f t="shared" si="3"/>
        <v>até 5</v>
      </c>
    </row>
    <row r="251" spans="2:14" ht="15" customHeight="1">
      <c r="B251" s="16" t="s">
        <v>2254</v>
      </c>
      <c r="C251" s="17">
        <v>41055.045300925929</v>
      </c>
      <c r="D251" s="18">
        <v>25000</v>
      </c>
      <c r="E251" s="19">
        <v>25000</v>
      </c>
      <c r="F251" s="19" t="s">
        <v>6</v>
      </c>
      <c r="G251" s="19">
        <f>Data!$E251*VLOOKUP(Data!$F251,tblXrate[],2,FALSE)</f>
        <v>25000</v>
      </c>
      <c r="H251" s="19" t="s">
        <v>91</v>
      </c>
      <c r="I251" s="19" t="s">
        <v>52</v>
      </c>
      <c r="J251" s="19" t="s">
        <v>8</v>
      </c>
      <c r="K251" s="19" t="str">
        <f>VLOOKUP(Data!$J251,tblCountries[[Actual]:[Mapping]],2,FALSE)</f>
        <v>India</v>
      </c>
      <c r="L251" s="19" t="s">
        <v>25</v>
      </c>
      <c r="M251" s="20"/>
      <c r="N251" t="str">
        <f t="shared" si="3"/>
        <v>até 5</v>
      </c>
    </row>
    <row r="252" spans="2:14" ht="15" customHeight="1">
      <c r="B252" s="11" t="s">
        <v>2255</v>
      </c>
      <c r="C252" s="12">
        <v>41055.045347222222</v>
      </c>
      <c r="D252" s="13">
        <v>52500</v>
      </c>
      <c r="E252" s="14">
        <v>52500</v>
      </c>
      <c r="F252" s="14" t="s">
        <v>6</v>
      </c>
      <c r="G252" s="14">
        <f>Data!$E252*VLOOKUP(Data!$F252,tblXrate[],2,FALSE)</f>
        <v>52500</v>
      </c>
      <c r="H252" s="14" t="s">
        <v>20</v>
      </c>
      <c r="I252" s="14" t="s">
        <v>20</v>
      </c>
      <c r="J252" s="14" t="s">
        <v>15</v>
      </c>
      <c r="K252" s="14" t="str">
        <f>VLOOKUP(Data!$J252,tblCountries[[Actual]:[Mapping]],2,FALSE)</f>
        <v>USA</v>
      </c>
      <c r="L252" s="14" t="s">
        <v>9</v>
      </c>
      <c r="M252" s="15"/>
      <c r="N252" t="str">
        <f t="shared" si="3"/>
        <v>até 5</v>
      </c>
    </row>
    <row r="253" spans="2:14" ht="15" customHeight="1">
      <c r="B253" s="16" t="s">
        <v>2256</v>
      </c>
      <c r="C253" s="17">
        <v>41055.045451388891</v>
      </c>
      <c r="D253" s="18">
        <v>40000</v>
      </c>
      <c r="E253" s="19">
        <v>40000</v>
      </c>
      <c r="F253" s="19" t="s">
        <v>6</v>
      </c>
      <c r="G253" s="19">
        <f>Data!$E253*VLOOKUP(Data!$F253,tblXrate[],2,FALSE)</f>
        <v>40000</v>
      </c>
      <c r="H253" s="19" t="s">
        <v>207</v>
      </c>
      <c r="I253" s="19" t="s">
        <v>20</v>
      </c>
      <c r="J253" s="19" t="s">
        <v>15</v>
      </c>
      <c r="K253" s="19" t="str">
        <f>VLOOKUP(Data!$J253,tblCountries[[Actual]:[Mapping]],2,FALSE)</f>
        <v>USA</v>
      </c>
      <c r="L253" s="19" t="s">
        <v>13</v>
      </c>
      <c r="M253" s="20"/>
      <c r="N253" t="str">
        <f t="shared" si="3"/>
        <v>até 5</v>
      </c>
    </row>
    <row r="254" spans="2:14" ht="15" customHeight="1">
      <c r="B254" s="11" t="s">
        <v>2257</v>
      </c>
      <c r="C254" s="12">
        <v>41055.045856481483</v>
      </c>
      <c r="D254" s="13" t="s">
        <v>323</v>
      </c>
      <c r="E254" s="14">
        <v>31000</v>
      </c>
      <c r="F254" s="14" t="s">
        <v>6</v>
      </c>
      <c r="G254" s="14">
        <f>Data!$E254*VLOOKUP(Data!$F254,tblXrate[],2,FALSE)</f>
        <v>31000</v>
      </c>
      <c r="H254" s="14" t="s">
        <v>324</v>
      </c>
      <c r="I254" s="14" t="s">
        <v>20</v>
      </c>
      <c r="J254" s="14" t="s">
        <v>15</v>
      </c>
      <c r="K254" s="14" t="str">
        <f>VLOOKUP(Data!$J254,tblCountries[[Actual]:[Mapping]],2,FALSE)</f>
        <v>USA</v>
      </c>
      <c r="L254" s="14" t="s">
        <v>9</v>
      </c>
      <c r="M254" s="15"/>
      <c r="N254" t="str">
        <f t="shared" si="3"/>
        <v>até 5</v>
      </c>
    </row>
    <row r="255" spans="2:14" ht="15" customHeight="1">
      <c r="B255" s="16" t="s">
        <v>2258</v>
      </c>
      <c r="C255" s="17">
        <v>41055.045972222222</v>
      </c>
      <c r="D255" s="18">
        <v>4390</v>
      </c>
      <c r="E255" s="19">
        <v>52680</v>
      </c>
      <c r="F255" s="19" t="s">
        <v>69</v>
      </c>
      <c r="G255" s="19">
        <f>Data!$E255*VLOOKUP(Data!$F255,tblXrate[],2,FALSE)</f>
        <v>83033.071372504521</v>
      </c>
      <c r="H255" s="19" t="s">
        <v>325</v>
      </c>
      <c r="I255" s="19" t="s">
        <v>356</v>
      </c>
      <c r="J255" s="19" t="s">
        <v>71</v>
      </c>
      <c r="K255" s="19" t="str">
        <f>VLOOKUP(Data!$J255,tblCountries[[Actual]:[Mapping]],2,FALSE)</f>
        <v>UK</v>
      </c>
      <c r="L255" s="19" t="s">
        <v>13</v>
      </c>
      <c r="M255" s="20"/>
      <c r="N255" t="str">
        <f t="shared" si="3"/>
        <v>até 5</v>
      </c>
    </row>
    <row r="256" spans="2:14" ht="15" customHeight="1">
      <c r="B256" s="11" t="s">
        <v>2259</v>
      </c>
      <c r="C256" s="12">
        <v>41055.04619212963</v>
      </c>
      <c r="D256" s="13">
        <v>130000</v>
      </c>
      <c r="E256" s="14">
        <v>130000</v>
      </c>
      <c r="F256" s="14" t="s">
        <v>6</v>
      </c>
      <c r="G256" s="14">
        <f>Data!$E256*VLOOKUP(Data!$F256,tblXrate[],2,FALSE)</f>
        <v>130000</v>
      </c>
      <c r="H256" s="14" t="s">
        <v>326</v>
      </c>
      <c r="I256" s="14" t="s">
        <v>52</v>
      </c>
      <c r="J256" s="14" t="s">
        <v>15</v>
      </c>
      <c r="K256" s="14" t="str">
        <f>VLOOKUP(Data!$J256,tblCountries[[Actual]:[Mapping]],2,FALSE)</f>
        <v>USA</v>
      </c>
      <c r="L256" s="14" t="s">
        <v>9</v>
      </c>
      <c r="M256" s="15"/>
      <c r="N256" t="str">
        <f t="shared" si="3"/>
        <v>até 5</v>
      </c>
    </row>
    <row r="257" spans="2:14" ht="15" customHeight="1">
      <c r="B257" s="16" t="s">
        <v>2260</v>
      </c>
      <c r="C257" s="17">
        <v>41055.046273148146</v>
      </c>
      <c r="D257" s="18" t="s">
        <v>327</v>
      </c>
      <c r="E257" s="19">
        <v>470000</v>
      </c>
      <c r="F257" s="19" t="s">
        <v>40</v>
      </c>
      <c r="G257" s="19">
        <f>Data!$E257*VLOOKUP(Data!$F257,tblXrate[],2,FALSE)</f>
        <v>8369.7208430980063</v>
      </c>
      <c r="H257" s="19" t="s">
        <v>328</v>
      </c>
      <c r="I257" s="19" t="s">
        <v>20</v>
      </c>
      <c r="J257" s="19" t="s">
        <v>8</v>
      </c>
      <c r="K257" s="19" t="str">
        <f>VLOOKUP(Data!$J257,tblCountries[[Actual]:[Mapping]],2,FALSE)</f>
        <v>India</v>
      </c>
      <c r="L257" s="19" t="s">
        <v>13</v>
      </c>
      <c r="M257" s="20"/>
      <c r="N257" t="str">
        <f t="shared" si="3"/>
        <v>até 5</v>
      </c>
    </row>
    <row r="258" spans="2:14" ht="15" customHeight="1">
      <c r="B258" s="11" t="s">
        <v>2261</v>
      </c>
      <c r="C258" s="12">
        <v>41055.046550925923</v>
      </c>
      <c r="D258" s="13">
        <v>51000</v>
      </c>
      <c r="E258" s="14">
        <v>51000</v>
      </c>
      <c r="F258" s="14" t="s">
        <v>6</v>
      </c>
      <c r="G258" s="14">
        <f>Data!$E258*VLOOKUP(Data!$F258,tblXrate[],2,FALSE)</f>
        <v>51000</v>
      </c>
      <c r="H258" s="14" t="s">
        <v>329</v>
      </c>
      <c r="I258" s="14" t="s">
        <v>20</v>
      </c>
      <c r="J258" s="14" t="s">
        <v>15</v>
      </c>
      <c r="K258" s="14" t="str">
        <f>VLOOKUP(Data!$J258,tblCountries[[Actual]:[Mapping]],2,FALSE)</f>
        <v>USA</v>
      </c>
      <c r="L258" s="14" t="s">
        <v>18</v>
      </c>
      <c r="M258" s="15"/>
      <c r="N258" t="str">
        <f t="shared" si="3"/>
        <v>até 5</v>
      </c>
    </row>
    <row r="259" spans="2:14" ht="15" customHeight="1">
      <c r="B259" s="16" t="s">
        <v>2262</v>
      </c>
      <c r="C259" s="17">
        <v>41055.046736111108</v>
      </c>
      <c r="D259" s="18" t="s">
        <v>330</v>
      </c>
      <c r="E259" s="19">
        <v>60000</v>
      </c>
      <c r="F259" s="19" t="s">
        <v>69</v>
      </c>
      <c r="G259" s="19">
        <f>Data!$E259*VLOOKUP(Data!$F259,tblXrate[],2,FALSE)</f>
        <v>94570.696324037053</v>
      </c>
      <c r="H259" s="19" t="s">
        <v>331</v>
      </c>
      <c r="I259" s="19" t="s">
        <v>20</v>
      </c>
      <c r="J259" s="19" t="s">
        <v>71</v>
      </c>
      <c r="K259" s="19" t="str">
        <f>VLOOKUP(Data!$J259,tblCountries[[Actual]:[Mapping]],2,FALSE)</f>
        <v>UK</v>
      </c>
      <c r="L259" s="19" t="s">
        <v>13</v>
      </c>
      <c r="M259" s="20"/>
      <c r="N259" t="str">
        <f t="shared" si="3"/>
        <v>até 5</v>
      </c>
    </row>
    <row r="260" spans="2:14" ht="15" customHeight="1">
      <c r="B260" s="11" t="s">
        <v>2263</v>
      </c>
      <c r="C260" s="12">
        <v>41055.047013888892</v>
      </c>
      <c r="D260" s="13">
        <v>1920000</v>
      </c>
      <c r="E260" s="14">
        <v>1920000</v>
      </c>
      <c r="F260" s="14" t="s">
        <v>40</v>
      </c>
      <c r="G260" s="14">
        <f>Data!$E260*VLOOKUP(Data!$F260,tblXrate[],2,FALSE)</f>
        <v>34191.200039889729</v>
      </c>
      <c r="H260" s="14" t="s">
        <v>201</v>
      </c>
      <c r="I260" s="14" t="s">
        <v>52</v>
      </c>
      <c r="J260" s="14" t="s">
        <v>8</v>
      </c>
      <c r="K260" s="14" t="str">
        <f>VLOOKUP(Data!$J260,tblCountries[[Actual]:[Mapping]],2,FALSE)</f>
        <v>India</v>
      </c>
      <c r="L260" s="14" t="s">
        <v>18</v>
      </c>
      <c r="M260" s="15"/>
      <c r="N260" t="str">
        <f t="shared" si="3"/>
        <v>até 5</v>
      </c>
    </row>
    <row r="261" spans="2:14" ht="15" customHeight="1">
      <c r="B261" s="16" t="s">
        <v>2264</v>
      </c>
      <c r="C261" s="17">
        <v>41055.047222222223</v>
      </c>
      <c r="D261" s="18">
        <v>28000</v>
      </c>
      <c r="E261" s="19">
        <v>28000</v>
      </c>
      <c r="F261" s="19" t="s">
        <v>69</v>
      </c>
      <c r="G261" s="19">
        <f>Data!$E261*VLOOKUP(Data!$F261,tblXrate[],2,FALSE)</f>
        <v>44132.991617883956</v>
      </c>
      <c r="H261" s="19" t="s">
        <v>332</v>
      </c>
      <c r="I261" s="19" t="s">
        <v>20</v>
      </c>
      <c r="J261" s="19" t="s">
        <v>71</v>
      </c>
      <c r="K261" s="19" t="str">
        <f>VLOOKUP(Data!$J261,tblCountries[[Actual]:[Mapping]],2,FALSE)</f>
        <v>UK</v>
      </c>
      <c r="L261" s="19" t="s">
        <v>13</v>
      </c>
      <c r="M261" s="20"/>
      <c r="N261" t="str">
        <f t="shared" si="3"/>
        <v>até 5</v>
      </c>
    </row>
    <row r="262" spans="2:14" ht="15" customHeight="1">
      <c r="B262" s="11" t="s">
        <v>2265</v>
      </c>
      <c r="C262" s="12">
        <v>41055.047268518516</v>
      </c>
      <c r="D262" s="13">
        <v>73000</v>
      </c>
      <c r="E262" s="14">
        <v>73000</v>
      </c>
      <c r="F262" s="14" t="s">
        <v>6</v>
      </c>
      <c r="G262" s="14">
        <f>Data!$E262*VLOOKUP(Data!$F262,tblXrate[],2,FALSE)</f>
        <v>73000</v>
      </c>
      <c r="H262" s="14" t="s">
        <v>333</v>
      </c>
      <c r="I262" s="14" t="s">
        <v>67</v>
      </c>
      <c r="J262" s="14" t="s">
        <v>15</v>
      </c>
      <c r="K262" s="14" t="str">
        <f>VLOOKUP(Data!$J262,tblCountries[[Actual]:[Mapping]],2,FALSE)</f>
        <v>USA</v>
      </c>
      <c r="L262" s="14" t="s">
        <v>9</v>
      </c>
      <c r="M262" s="15"/>
      <c r="N262" t="str">
        <f t="shared" si="3"/>
        <v>até 5</v>
      </c>
    </row>
    <row r="263" spans="2:14" ht="15" customHeight="1">
      <c r="B263" s="16" t="s">
        <v>2266</v>
      </c>
      <c r="C263" s="17">
        <v>41055.047442129631</v>
      </c>
      <c r="D263" s="18">
        <v>62400</v>
      </c>
      <c r="E263" s="19">
        <v>62400</v>
      </c>
      <c r="F263" s="19" t="s">
        <v>6</v>
      </c>
      <c r="G263" s="19">
        <f>Data!$E263*VLOOKUP(Data!$F263,tblXrate[],2,FALSE)</f>
        <v>62400</v>
      </c>
      <c r="H263" s="19" t="s">
        <v>334</v>
      </c>
      <c r="I263" s="19" t="s">
        <v>310</v>
      </c>
      <c r="J263" s="19" t="s">
        <v>15</v>
      </c>
      <c r="K263" s="19" t="str">
        <f>VLOOKUP(Data!$J263,tblCountries[[Actual]:[Mapping]],2,FALSE)</f>
        <v>USA</v>
      </c>
      <c r="L263" s="19" t="s">
        <v>13</v>
      </c>
      <c r="M263" s="20"/>
      <c r="N263" t="str">
        <f t="shared" si="3"/>
        <v>até 5</v>
      </c>
    </row>
    <row r="264" spans="2:14" ht="15" customHeight="1">
      <c r="B264" s="11" t="s">
        <v>2267</v>
      </c>
      <c r="C264" s="12">
        <v>41055.047465277778</v>
      </c>
      <c r="D264" s="13">
        <v>2300</v>
      </c>
      <c r="E264" s="14">
        <v>27600</v>
      </c>
      <c r="F264" s="14" t="s">
        <v>6</v>
      </c>
      <c r="G264" s="14">
        <f>Data!$E264*VLOOKUP(Data!$F264,tblXrate[],2,FALSE)</f>
        <v>27600</v>
      </c>
      <c r="H264" s="14" t="s">
        <v>335</v>
      </c>
      <c r="I264" s="14" t="s">
        <v>356</v>
      </c>
      <c r="J264" s="14" t="s">
        <v>171</v>
      </c>
      <c r="K264" s="14" t="str">
        <f>VLOOKUP(Data!$J264,tblCountries[[Actual]:[Mapping]],2,FALSE)</f>
        <v>Singapore</v>
      </c>
      <c r="L264" s="14" t="s">
        <v>13</v>
      </c>
      <c r="M264" s="15"/>
      <c r="N264" t="str">
        <f t="shared" ref="N264:N327" si="4">VLOOKUP(M264,$O$1:$Q$6,3,1)</f>
        <v>até 5</v>
      </c>
    </row>
    <row r="265" spans="2:14" ht="15" customHeight="1">
      <c r="B265" s="16" t="s">
        <v>2268</v>
      </c>
      <c r="C265" s="17">
        <v>41055.047627314816</v>
      </c>
      <c r="D265" s="18">
        <v>54000</v>
      </c>
      <c r="E265" s="19">
        <v>54000</v>
      </c>
      <c r="F265" s="19" t="s">
        <v>6</v>
      </c>
      <c r="G265" s="19">
        <f>Data!$E265*VLOOKUP(Data!$F265,tblXrate[],2,FALSE)</f>
        <v>54000</v>
      </c>
      <c r="H265" s="19" t="s">
        <v>336</v>
      </c>
      <c r="I265" s="19" t="s">
        <v>52</v>
      </c>
      <c r="J265" s="19" t="s">
        <v>15</v>
      </c>
      <c r="K265" s="19" t="str">
        <f>VLOOKUP(Data!$J265,tblCountries[[Actual]:[Mapping]],2,FALSE)</f>
        <v>USA</v>
      </c>
      <c r="L265" s="19" t="s">
        <v>13</v>
      </c>
      <c r="M265" s="20"/>
      <c r="N265" t="str">
        <f t="shared" si="4"/>
        <v>até 5</v>
      </c>
    </row>
    <row r="266" spans="2:14" ht="15" customHeight="1">
      <c r="B266" s="11" t="s">
        <v>2269</v>
      </c>
      <c r="C266" s="12">
        <v>41055.047673611109</v>
      </c>
      <c r="D266" s="13" t="s">
        <v>337</v>
      </c>
      <c r="E266" s="14">
        <v>276000</v>
      </c>
      <c r="F266" s="14" t="s">
        <v>40</v>
      </c>
      <c r="G266" s="14">
        <f>Data!$E266*VLOOKUP(Data!$F266,tblXrate[],2,FALSE)</f>
        <v>4914.9850057341491</v>
      </c>
      <c r="H266" s="14" t="s">
        <v>256</v>
      </c>
      <c r="I266" s="14" t="s">
        <v>20</v>
      </c>
      <c r="J266" s="14" t="s">
        <v>8</v>
      </c>
      <c r="K266" s="14" t="str">
        <f>VLOOKUP(Data!$J266,tblCountries[[Actual]:[Mapping]],2,FALSE)</f>
        <v>India</v>
      </c>
      <c r="L266" s="14" t="s">
        <v>13</v>
      </c>
      <c r="M266" s="15"/>
      <c r="N266" t="str">
        <f t="shared" si="4"/>
        <v>até 5</v>
      </c>
    </row>
    <row r="267" spans="2:14" ht="15" customHeight="1">
      <c r="B267" s="16" t="s">
        <v>2270</v>
      </c>
      <c r="C267" s="17">
        <v>41055.047708333332</v>
      </c>
      <c r="D267" s="18" t="s">
        <v>338</v>
      </c>
      <c r="E267" s="19">
        <v>77000</v>
      </c>
      <c r="F267" s="19" t="s">
        <v>6</v>
      </c>
      <c r="G267" s="19">
        <f>Data!$E267*VLOOKUP(Data!$F267,tblXrate[],2,FALSE)</f>
        <v>77000</v>
      </c>
      <c r="H267" s="19" t="s">
        <v>339</v>
      </c>
      <c r="I267" s="19" t="s">
        <v>310</v>
      </c>
      <c r="J267" s="19" t="s">
        <v>15</v>
      </c>
      <c r="K267" s="19" t="str">
        <f>VLOOKUP(Data!$J267,tblCountries[[Actual]:[Mapping]],2,FALSE)</f>
        <v>USA</v>
      </c>
      <c r="L267" s="19" t="s">
        <v>9</v>
      </c>
      <c r="M267" s="20"/>
      <c r="N267" t="str">
        <f t="shared" si="4"/>
        <v>até 5</v>
      </c>
    </row>
    <row r="268" spans="2:14" ht="15" customHeight="1">
      <c r="B268" s="11" t="s">
        <v>2271</v>
      </c>
      <c r="C268" s="12">
        <v>41055.04792824074</v>
      </c>
      <c r="D268" s="13">
        <v>76000</v>
      </c>
      <c r="E268" s="14">
        <v>76000</v>
      </c>
      <c r="F268" s="14" t="s">
        <v>6</v>
      </c>
      <c r="G268" s="14">
        <f>Data!$E268*VLOOKUP(Data!$F268,tblXrate[],2,FALSE)</f>
        <v>76000</v>
      </c>
      <c r="H268" s="14" t="s">
        <v>340</v>
      </c>
      <c r="I268" s="14" t="s">
        <v>52</v>
      </c>
      <c r="J268" s="14" t="s">
        <v>15</v>
      </c>
      <c r="K268" s="14" t="str">
        <f>VLOOKUP(Data!$J268,tblCountries[[Actual]:[Mapping]],2,FALSE)</f>
        <v>USA</v>
      </c>
      <c r="L268" s="14" t="s">
        <v>13</v>
      </c>
      <c r="M268" s="15"/>
      <c r="N268" t="str">
        <f t="shared" si="4"/>
        <v>até 5</v>
      </c>
    </row>
    <row r="269" spans="2:14" ht="15" customHeight="1">
      <c r="B269" s="16" t="s">
        <v>2272</v>
      </c>
      <c r="C269" s="17">
        <v>41055.04828703704</v>
      </c>
      <c r="D269" s="18">
        <v>103000</v>
      </c>
      <c r="E269" s="19">
        <v>103000</v>
      </c>
      <c r="F269" s="19" t="s">
        <v>6</v>
      </c>
      <c r="G269" s="19">
        <f>Data!$E269*VLOOKUP(Data!$F269,tblXrate[],2,FALSE)</f>
        <v>103000</v>
      </c>
      <c r="H269" s="19" t="s">
        <v>341</v>
      </c>
      <c r="I269" s="19" t="s">
        <v>4001</v>
      </c>
      <c r="J269" s="19" t="s">
        <v>15</v>
      </c>
      <c r="K269" s="19" t="str">
        <f>VLOOKUP(Data!$J269,tblCountries[[Actual]:[Mapping]],2,FALSE)</f>
        <v>USA</v>
      </c>
      <c r="L269" s="19" t="s">
        <v>18</v>
      </c>
      <c r="M269" s="20"/>
      <c r="N269" t="str">
        <f t="shared" si="4"/>
        <v>até 5</v>
      </c>
    </row>
    <row r="270" spans="2:14" ht="15" customHeight="1">
      <c r="B270" s="11" t="s">
        <v>2273</v>
      </c>
      <c r="C270" s="12">
        <v>41055.048310185186</v>
      </c>
      <c r="D270" s="13">
        <v>7600</v>
      </c>
      <c r="E270" s="14">
        <v>7600</v>
      </c>
      <c r="F270" s="14" t="s">
        <v>6</v>
      </c>
      <c r="G270" s="14">
        <f>Data!$E270*VLOOKUP(Data!$F270,tblXrate[],2,FALSE)</f>
        <v>7600</v>
      </c>
      <c r="H270" s="14" t="s">
        <v>342</v>
      </c>
      <c r="I270" s="14" t="s">
        <v>67</v>
      </c>
      <c r="J270" s="14" t="s">
        <v>27</v>
      </c>
      <c r="K270" s="14" t="str">
        <f>VLOOKUP(Data!$J270,tblCountries[[Actual]:[Mapping]],2,FALSE)</f>
        <v>Ukraine</v>
      </c>
      <c r="L270" s="14" t="s">
        <v>25</v>
      </c>
      <c r="M270" s="15"/>
      <c r="N270" t="str">
        <f t="shared" si="4"/>
        <v>até 5</v>
      </c>
    </row>
    <row r="271" spans="2:14" ht="15" customHeight="1">
      <c r="B271" s="16" t="s">
        <v>2274</v>
      </c>
      <c r="C271" s="17">
        <v>41055.048564814817</v>
      </c>
      <c r="D271" s="18">
        <v>40000</v>
      </c>
      <c r="E271" s="19">
        <v>40000</v>
      </c>
      <c r="F271" s="19" t="s">
        <v>6</v>
      </c>
      <c r="G271" s="19">
        <f>Data!$E271*VLOOKUP(Data!$F271,tblXrate[],2,FALSE)</f>
        <v>40000</v>
      </c>
      <c r="H271" s="19" t="s">
        <v>343</v>
      </c>
      <c r="I271" s="19" t="s">
        <v>20</v>
      </c>
      <c r="J271" s="19" t="s">
        <v>15</v>
      </c>
      <c r="K271" s="19" t="str">
        <f>VLOOKUP(Data!$J271,tblCountries[[Actual]:[Mapping]],2,FALSE)</f>
        <v>USA</v>
      </c>
      <c r="L271" s="19" t="s">
        <v>9</v>
      </c>
      <c r="M271" s="20"/>
      <c r="N271" t="str">
        <f t="shared" si="4"/>
        <v>até 5</v>
      </c>
    </row>
    <row r="272" spans="2:14" ht="15" customHeight="1">
      <c r="B272" s="11" t="s">
        <v>2275</v>
      </c>
      <c r="C272" s="12">
        <v>41055.048842592594</v>
      </c>
      <c r="D272" s="13">
        <v>80000</v>
      </c>
      <c r="E272" s="14">
        <v>80000</v>
      </c>
      <c r="F272" s="14" t="s">
        <v>6</v>
      </c>
      <c r="G272" s="14">
        <f>Data!$E272*VLOOKUP(Data!$F272,tblXrate[],2,FALSE)</f>
        <v>80000</v>
      </c>
      <c r="H272" s="14" t="s">
        <v>344</v>
      </c>
      <c r="I272" s="14" t="s">
        <v>4001</v>
      </c>
      <c r="J272" s="14" t="s">
        <v>15</v>
      </c>
      <c r="K272" s="14" t="str">
        <f>VLOOKUP(Data!$J272,tblCountries[[Actual]:[Mapping]],2,FALSE)</f>
        <v>USA</v>
      </c>
      <c r="L272" s="14" t="s">
        <v>18</v>
      </c>
      <c r="M272" s="15"/>
      <c r="N272" t="str">
        <f t="shared" si="4"/>
        <v>até 5</v>
      </c>
    </row>
    <row r="273" spans="2:14" ht="15" customHeight="1">
      <c r="B273" s="16" t="s">
        <v>2276</v>
      </c>
      <c r="C273" s="17">
        <v>41055.048888888887</v>
      </c>
      <c r="D273" s="18">
        <v>55000</v>
      </c>
      <c r="E273" s="19">
        <v>55000</v>
      </c>
      <c r="F273" s="19" t="s">
        <v>6</v>
      </c>
      <c r="G273" s="19">
        <f>Data!$E273*VLOOKUP(Data!$F273,tblXrate[],2,FALSE)</f>
        <v>55000</v>
      </c>
      <c r="H273" s="19" t="s">
        <v>214</v>
      </c>
      <c r="I273" s="19" t="s">
        <v>20</v>
      </c>
      <c r="J273" s="19" t="s">
        <v>15</v>
      </c>
      <c r="K273" s="19" t="str">
        <f>VLOOKUP(Data!$J273,tblCountries[[Actual]:[Mapping]],2,FALSE)</f>
        <v>USA</v>
      </c>
      <c r="L273" s="19" t="s">
        <v>13</v>
      </c>
      <c r="M273" s="20"/>
      <c r="N273" t="str">
        <f t="shared" si="4"/>
        <v>até 5</v>
      </c>
    </row>
    <row r="274" spans="2:14" ht="15" customHeight="1">
      <c r="B274" s="11" t="s">
        <v>2277</v>
      </c>
      <c r="C274" s="12">
        <v>41055.049247685187</v>
      </c>
      <c r="D274" s="13">
        <v>99000</v>
      </c>
      <c r="E274" s="14">
        <v>99000</v>
      </c>
      <c r="F274" s="14" t="s">
        <v>6</v>
      </c>
      <c r="G274" s="14">
        <f>Data!$E274*VLOOKUP(Data!$F274,tblXrate[],2,FALSE)</f>
        <v>99000</v>
      </c>
      <c r="H274" s="14" t="s">
        <v>207</v>
      </c>
      <c r="I274" s="14" t="s">
        <v>20</v>
      </c>
      <c r="J274" s="14" t="s">
        <v>15</v>
      </c>
      <c r="K274" s="14" t="str">
        <f>VLOOKUP(Data!$J274,tblCountries[[Actual]:[Mapping]],2,FALSE)</f>
        <v>USA</v>
      </c>
      <c r="L274" s="14" t="s">
        <v>18</v>
      </c>
      <c r="M274" s="15"/>
      <c r="N274" t="str">
        <f t="shared" si="4"/>
        <v>até 5</v>
      </c>
    </row>
    <row r="275" spans="2:14" ht="15" customHeight="1">
      <c r="B275" s="16" t="s">
        <v>2278</v>
      </c>
      <c r="C275" s="17">
        <v>41055.049259259256</v>
      </c>
      <c r="D275" s="18" t="s">
        <v>345</v>
      </c>
      <c r="E275" s="19">
        <v>420000</v>
      </c>
      <c r="F275" s="19" t="s">
        <v>3951</v>
      </c>
      <c r="G275" s="19">
        <f>Data!$E275*VLOOKUP(Data!$F275,tblXrate[],2,FALSE)</f>
        <v>9956.1219482708348</v>
      </c>
      <c r="H275" s="19" t="s">
        <v>346</v>
      </c>
      <c r="I275" s="19" t="s">
        <v>52</v>
      </c>
      <c r="J275" s="19" t="s">
        <v>347</v>
      </c>
      <c r="K275" s="19" t="str">
        <f>VLOOKUP(Data!$J275,tblCountries[[Actual]:[Mapping]],2,FALSE)</f>
        <v>Philippines</v>
      </c>
      <c r="L275" s="19" t="s">
        <v>9</v>
      </c>
      <c r="M275" s="20"/>
      <c r="N275" t="str">
        <f t="shared" si="4"/>
        <v>até 5</v>
      </c>
    </row>
    <row r="276" spans="2:14" ht="15" customHeight="1">
      <c r="B276" s="11" t="s">
        <v>2279</v>
      </c>
      <c r="C276" s="12">
        <v>41055.049444444441</v>
      </c>
      <c r="D276" s="13">
        <v>75000</v>
      </c>
      <c r="E276" s="14">
        <v>75000</v>
      </c>
      <c r="F276" s="14" t="s">
        <v>6</v>
      </c>
      <c r="G276" s="14">
        <f>Data!$E276*VLOOKUP(Data!$F276,tblXrate[],2,FALSE)</f>
        <v>75000</v>
      </c>
      <c r="H276" s="14" t="s">
        <v>160</v>
      </c>
      <c r="I276" s="14" t="s">
        <v>20</v>
      </c>
      <c r="J276" s="14" t="s">
        <v>15</v>
      </c>
      <c r="K276" s="14" t="str">
        <f>VLOOKUP(Data!$J276,tblCountries[[Actual]:[Mapping]],2,FALSE)</f>
        <v>USA</v>
      </c>
      <c r="L276" s="14" t="s">
        <v>9</v>
      </c>
      <c r="M276" s="15"/>
      <c r="N276" t="str">
        <f t="shared" si="4"/>
        <v>até 5</v>
      </c>
    </row>
    <row r="277" spans="2:14" ht="15" customHeight="1">
      <c r="B277" s="16" t="s">
        <v>2280</v>
      </c>
      <c r="C277" s="17">
        <v>41055.049930555557</v>
      </c>
      <c r="D277" s="18">
        <v>80000</v>
      </c>
      <c r="E277" s="19">
        <v>80000</v>
      </c>
      <c r="F277" s="19" t="s">
        <v>6</v>
      </c>
      <c r="G277" s="19">
        <f>Data!$E277*VLOOKUP(Data!$F277,tblXrate[],2,FALSE)</f>
        <v>80000</v>
      </c>
      <c r="H277" s="19" t="s">
        <v>348</v>
      </c>
      <c r="I277" s="19" t="s">
        <v>52</v>
      </c>
      <c r="J277" s="19" t="s">
        <v>15</v>
      </c>
      <c r="K277" s="19" t="str">
        <f>VLOOKUP(Data!$J277,tblCountries[[Actual]:[Mapping]],2,FALSE)</f>
        <v>USA</v>
      </c>
      <c r="L277" s="19" t="s">
        <v>18</v>
      </c>
      <c r="M277" s="20"/>
      <c r="N277" t="str">
        <f t="shared" si="4"/>
        <v>até 5</v>
      </c>
    </row>
    <row r="278" spans="2:14" ht="15" customHeight="1">
      <c r="B278" s="11" t="s">
        <v>2281</v>
      </c>
      <c r="C278" s="12">
        <v>41055.050474537034</v>
      </c>
      <c r="D278" s="13">
        <v>20000</v>
      </c>
      <c r="E278" s="14">
        <v>20000</v>
      </c>
      <c r="F278" s="14" t="s">
        <v>6</v>
      </c>
      <c r="G278" s="14">
        <f>Data!$E278*VLOOKUP(Data!$F278,tblXrate[],2,FALSE)</f>
        <v>20000</v>
      </c>
      <c r="H278" s="14" t="s">
        <v>20</v>
      </c>
      <c r="I278" s="14" t="s">
        <v>20</v>
      </c>
      <c r="J278" s="14" t="s">
        <v>8</v>
      </c>
      <c r="K278" s="14" t="str">
        <f>VLOOKUP(Data!$J278,tblCountries[[Actual]:[Mapping]],2,FALSE)</f>
        <v>India</v>
      </c>
      <c r="L278" s="14" t="s">
        <v>13</v>
      </c>
      <c r="M278" s="15"/>
      <c r="N278" t="str">
        <f t="shared" si="4"/>
        <v>até 5</v>
      </c>
    </row>
    <row r="279" spans="2:14" ht="15" customHeight="1">
      <c r="B279" s="16" t="s">
        <v>2282</v>
      </c>
      <c r="C279" s="17">
        <v>41055.05127314815</v>
      </c>
      <c r="D279" s="18">
        <v>40000</v>
      </c>
      <c r="E279" s="19">
        <v>40000</v>
      </c>
      <c r="F279" s="19" t="s">
        <v>6</v>
      </c>
      <c r="G279" s="19">
        <f>Data!$E279*VLOOKUP(Data!$F279,tblXrate[],2,FALSE)</f>
        <v>40000</v>
      </c>
      <c r="H279" s="19" t="s">
        <v>207</v>
      </c>
      <c r="I279" s="19" t="s">
        <v>20</v>
      </c>
      <c r="J279" s="19" t="s">
        <v>15</v>
      </c>
      <c r="K279" s="19" t="str">
        <f>VLOOKUP(Data!$J279,tblCountries[[Actual]:[Mapping]],2,FALSE)</f>
        <v>USA</v>
      </c>
      <c r="L279" s="19" t="s">
        <v>13</v>
      </c>
      <c r="M279" s="20"/>
      <c r="N279" t="str">
        <f t="shared" si="4"/>
        <v>até 5</v>
      </c>
    </row>
    <row r="280" spans="2:14" ht="15" customHeight="1">
      <c r="B280" s="11" t="s">
        <v>2283</v>
      </c>
      <c r="C280" s="12">
        <v>41055.051701388889</v>
      </c>
      <c r="D280" s="13">
        <v>46000</v>
      </c>
      <c r="E280" s="14">
        <v>46000</v>
      </c>
      <c r="F280" s="14" t="s">
        <v>6</v>
      </c>
      <c r="G280" s="14">
        <f>Data!$E280*VLOOKUP(Data!$F280,tblXrate[],2,FALSE)</f>
        <v>46000</v>
      </c>
      <c r="H280" s="14" t="s">
        <v>349</v>
      </c>
      <c r="I280" s="14" t="s">
        <v>20</v>
      </c>
      <c r="J280" s="14" t="s">
        <v>15</v>
      </c>
      <c r="K280" s="14" t="str">
        <f>VLOOKUP(Data!$J280,tblCountries[[Actual]:[Mapping]],2,FALSE)</f>
        <v>USA</v>
      </c>
      <c r="L280" s="14" t="s">
        <v>13</v>
      </c>
      <c r="M280" s="15"/>
      <c r="N280" t="str">
        <f t="shared" si="4"/>
        <v>até 5</v>
      </c>
    </row>
    <row r="281" spans="2:14" ht="15" customHeight="1">
      <c r="B281" s="16" t="s">
        <v>2284</v>
      </c>
      <c r="C281" s="17">
        <v>41055.052025462966</v>
      </c>
      <c r="D281" s="18">
        <v>14000</v>
      </c>
      <c r="E281" s="19">
        <v>14000</v>
      </c>
      <c r="F281" s="19" t="s">
        <v>6</v>
      </c>
      <c r="G281" s="19">
        <f>Data!$E281*VLOOKUP(Data!$F281,tblXrate[],2,FALSE)</f>
        <v>14000</v>
      </c>
      <c r="H281" s="19" t="s">
        <v>350</v>
      </c>
      <c r="I281" s="19" t="s">
        <v>20</v>
      </c>
      <c r="J281" s="19" t="s">
        <v>143</v>
      </c>
      <c r="K281" s="19" t="str">
        <f>VLOOKUP(Data!$J281,tblCountries[[Actual]:[Mapping]],2,FALSE)</f>
        <v>Brazil</v>
      </c>
      <c r="L281" s="19" t="s">
        <v>25</v>
      </c>
      <c r="M281" s="20"/>
      <c r="N281" t="str">
        <f t="shared" si="4"/>
        <v>até 5</v>
      </c>
    </row>
    <row r="282" spans="2:14" ht="15" customHeight="1">
      <c r="B282" s="11" t="s">
        <v>2285</v>
      </c>
      <c r="C282" s="12">
        <v>41055.052141203705</v>
      </c>
      <c r="D282" s="13">
        <v>70000</v>
      </c>
      <c r="E282" s="14">
        <v>70000</v>
      </c>
      <c r="F282" s="14" t="s">
        <v>6</v>
      </c>
      <c r="G282" s="14">
        <f>Data!$E282*VLOOKUP(Data!$F282,tblXrate[],2,FALSE)</f>
        <v>70000</v>
      </c>
      <c r="H282" s="14" t="s">
        <v>351</v>
      </c>
      <c r="I282" s="14" t="s">
        <v>279</v>
      </c>
      <c r="J282" s="14" t="s">
        <v>15</v>
      </c>
      <c r="K282" s="14" t="str">
        <f>VLOOKUP(Data!$J282,tblCountries[[Actual]:[Mapping]],2,FALSE)</f>
        <v>USA</v>
      </c>
      <c r="L282" s="14" t="s">
        <v>13</v>
      </c>
      <c r="M282" s="15"/>
      <c r="N282" t="str">
        <f t="shared" si="4"/>
        <v>até 5</v>
      </c>
    </row>
    <row r="283" spans="2:14" ht="15" customHeight="1">
      <c r="B283" s="16" t="s">
        <v>2286</v>
      </c>
      <c r="C283" s="17">
        <v>41055.052222222221</v>
      </c>
      <c r="D283" s="18" t="s">
        <v>352</v>
      </c>
      <c r="E283" s="19">
        <v>36000</v>
      </c>
      <c r="F283" s="19" t="s">
        <v>6</v>
      </c>
      <c r="G283" s="19">
        <f>Data!$E283*VLOOKUP(Data!$F283,tblXrate[],2,FALSE)</f>
        <v>36000</v>
      </c>
      <c r="H283" s="19" t="s">
        <v>353</v>
      </c>
      <c r="I283" s="19" t="s">
        <v>67</v>
      </c>
      <c r="J283" s="19" t="s">
        <v>65</v>
      </c>
      <c r="K283" s="19" t="str">
        <f>VLOOKUP(Data!$J283,tblCountries[[Actual]:[Mapping]],2,FALSE)</f>
        <v>Russia</v>
      </c>
      <c r="L283" s="19" t="s">
        <v>9</v>
      </c>
      <c r="M283" s="20"/>
      <c r="N283" t="str">
        <f t="shared" si="4"/>
        <v>até 5</v>
      </c>
    </row>
    <row r="284" spans="2:14" ht="15" customHeight="1">
      <c r="B284" s="11" t="s">
        <v>2287</v>
      </c>
      <c r="C284" s="12">
        <v>41055.052372685182</v>
      </c>
      <c r="D284" s="13">
        <v>15000</v>
      </c>
      <c r="E284" s="14">
        <v>15000</v>
      </c>
      <c r="F284" s="14" t="s">
        <v>6</v>
      </c>
      <c r="G284" s="14">
        <f>Data!$E284*VLOOKUP(Data!$F284,tblXrate[],2,FALSE)</f>
        <v>15000</v>
      </c>
      <c r="H284" s="14" t="s">
        <v>354</v>
      </c>
      <c r="I284" s="14" t="s">
        <v>52</v>
      </c>
      <c r="J284" s="14" t="s">
        <v>15</v>
      </c>
      <c r="K284" s="14" t="str">
        <f>VLOOKUP(Data!$J284,tblCountries[[Actual]:[Mapping]],2,FALSE)</f>
        <v>USA</v>
      </c>
      <c r="L284" s="14" t="s">
        <v>18</v>
      </c>
      <c r="M284" s="15"/>
      <c r="N284" t="str">
        <f t="shared" si="4"/>
        <v>até 5</v>
      </c>
    </row>
    <row r="285" spans="2:14" ht="15" customHeight="1">
      <c r="B285" s="16" t="s">
        <v>2288</v>
      </c>
      <c r="C285" s="17">
        <v>41055.052986111114</v>
      </c>
      <c r="D285" s="18" t="s">
        <v>355</v>
      </c>
      <c r="E285" s="19">
        <v>1500000</v>
      </c>
      <c r="F285" s="19" t="s">
        <v>40</v>
      </c>
      <c r="G285" s="19">
        <f>Data!$E285*VLOOKUP(Data!$F285,tblXrate[],2,FALSE)</f>
        <v>26711.875031163851</v>
      </c>
      <c r="H285" s="19" t="s">
        <v>356</v>
      </c>
      <c r="I285" s="19" t="s">
        <v>356</v>
      </c>
      <c r="J285" s="19" t="s">
        <v>8</v>
      </c>
      <c r="K285" s="19" t="str">
        <f>VLOOKUP(Data!$J285,tblCountries[[Actual]:[Mapping]],2,FALSE)</f>
        <v>India</v>
      </c>
      <c r="L285" s="19" t="s">
        <v>13</v>
      </c>
      <c r="M285" s="20"/>
      <c r="N285" t="str">
        <f t="shared" si="4"/>
        <v>até 5</v>
      </c>
    </row>
    <row r="286" spans="2:14" ht="15" customHeight="1">
      <c r="B286" s="11" t="s">
        <v>2289</v>
      </c>
      <c r="C286" s="12">
        <v>41055.053599537037</v>
      </c>
      <c r="D286" s="13" t="s">
        <v>357</v>
      </c>
      <c r="E286" s="14">
        <v>100000</v>
      </c>
      <c r="F286" s="14" t="s">
        <v>358</v>
      </c>
      <c r="G286" s="14">
        <f>Data!$E286*VLOOKUP(Data!$F286,tblXrate[],2,FALSE)</f>
        <v>27221.92126875931</v>
      </c>
      <c r="H286" s="14" t="s">
        <v>310</v>
      </c>
      <c r="I286" s="14" t="s">
        <v>310</v>
      </c>
      <c r="J286" s="14" t="s">
        <v>359</v>
      </c>
      <c r="K286" s="14" t="str">
        <f>VLOOKUP(Data!$J286,tblCountries[[Actual]:[Mapping]],2,FALSE)</f>
        <v>Dubai</v>
      </c>
      <c r="L286" s="14" t="s">
        <v>9</v>
      </c>
      <c r="M286" s="15"/>
      <c r="N286" t="str">
        <f t="shared" si="4"/>
        <v>até 5</v>
      </c>
    </row>
    <row r="287" spans="2:14" ht="15" customHeight="1">
      <c r="B287" s="16" t="s">
        <v>2290</v>
      </c>
      <c r="C287" s="17">
        <v>41055.054050925923</v>
      </c>
      <c r="D287" s="18">
        <v>22000</v>
      </c>
      <c r="E287" s="19">
        <v>22000</v>
      </c>
      <c r="F287" s="19" t="s">
        <v>6</v>
      </c>
      <c r="G287" s="19">
        <f>Data!$E287*VLOOKUP(Data!$F287,tblXrate[],2,FALSE)</f>
        <v>22000</v>
      </c>
      <c r="H287" s="19" t="s">
        <v>360</v>
      </c>
      <c r="I287" s="19" t="s">
        <v>3999</v>
      </c>
      <c r="J287" s="19" t="s">
        <v>8</v>
      </c>
      <c r="K287" s="19" t="str">
        <f>VLOOKUP(Data!$J287,tblCountries[[Actual]:[Mapping]],2,FALSE)</f>
        <v>India</v>
      </c>
      <c r="L287" s="19" t="s">
        <v>13</v>
      </c>
      <c r="M287" s="20"/>
      <c r="N287" t="str">
        <f t="shared" si="4"/>
        <v>até 5</v>
      </c>
    </row>
    <row r="288" spans="2:14" ht="15" customHeight="1">
      <c r="B288" s="11" t="s">
        <v>2291</v>
      </c>
      <c r="C288" s="12">
        <v>41055.054120370369</v>
      </c>
      <c r="D288" s="13">
        <v>68000</v>
      </c>
      <c r="E288" s="14">
        <v>68000</v>
      </c>
      <c r="F288" s="14" t="s">
        <v>6</v>
      </c>
      <c r="G288" s="14">
        <f>Data!$E288*VLOOKUP(Data!$F288,tblXrate[],2,FALSE)</f>
        <v>68000</v>
      </c>
      <c r="H288" s="14" t="s">
        <v>361</v>
      </c>
      <c r="I288" s="14" t="s">
        <v>52</v>
      </c>
      <c r="J288" s="14" t="s">
        <v>15</v>
      </c>
      <c r="K288" s="14" t="str">
        <f>VLOOKUP(Data!$J288,tblCountries[[Actual]:[Mapping]],2,FALSE)</f>
        <v>USA</v>
      </c>
      <c r="L288" s="14" t="s">
        <v>13</v>
      </c>
      <c r="M288" s="15"/>
      <c r="N288" t="str">
        <f t="shared" si="4"/>
        <v>até 5</v>
      </c>
    </row>
    <row r="289" spans="2:14" ht="15" customHeight="1">
      <c r="B289" s="16" t="s">
        <v>2292</v>
      </c>
      <c r="C289" s="17">
        <v>41055.054131944446</v>
      </c>
      <c r="D289" s="18">
        <v>97000</v>
      </c>
      <c r="E289" s="19">
        <v>97000</v>
      </c>
      <c r="F289" s="19" t="s">
        <v>6</v>
      </c>
      <c r="G289" s="19">
        <f>Data!$E289*VLOOKUP(Data!$F289,tblXrate[],2,FALSE)</f>
        <v>97000</v>
      </c>
      <c r="H289" s="19" t="s">
        <v>42</v>
      </c>
      <c r="I289" s="19" t="s">
        <v>20</v>
      </c>
      <c r="J289" s="19" t="s">
        <v>15</v>
      </c>
      <c r="K289" s="19" t="str">
        <f>VLOOKUP(Data!$J289,tblCountries[[Actual]:[Mapping]],2,FALSE)</f>
        <v>USA</v>
      </c>
      <c r="L289" s="19" t="s">
        <v>13</v>
      </c>
      <c r="M289" s="20"/>
      <c r="N289" t="str">
        <f t="shared" si="4"/>
        <v>até 5</v>
      </c>
    </row>
    <row r="290" spans="2:14" ht="15" customHeight="1">
      <c r="B290" s="11" t="s">
        <v>2293</v>
      </c>
      <c r="C290" s="12">
        <v>41055.054571759261</v>
      </c>
      <c r="D290" s="13" t="s">
        <v>362</v>
      </c>
      <c r="E290" s="14">
        <v>31000</v>
      </c>
      <c r="F290" s="14" t="s">
        <v>69</v>
      </c>
      <c r="G290" s="14">
        <f>Data!$E290*VLOOKUP(Data!$F290,tblXrate[],2,FALSE)</f>
        <v>48861.526434085805</v>
      </c>
      <c r="H290" s="14" t="s">
        <v>363</v>
      </c>
      <c r="I290" s="14" t="s">
        <v>279</v>
      </c>
      <c r="J290" s="14" t="s">
        <v>71</v>
      </c>
      <c r="K290" s="14" t="str">
        <f>VLOOKUP(Data!$J290,tblCountries[[Actual]:[Mapping]],2,FALSE)</f>
        <v>UK</v>
      </c>
      <c r="L290" s="14" t="s">
        <v>18</v>
      </c>
      <c r="M290" s="15"/>
      <c r="N290" t="str">
        <f t="shared" si="4"/>
        <v>até 5</v>
      </c>
    </row>
    <row r="291" spans="2:14" ht="15" customHeight="1">
      <c r="B291" s="16" t="s">
        <v>2294</v>
      </c>
      <c r="C291" s="17">
        <v>41055.0547337963</v>
      </c>
      <c r="D291" s="18">
        <v>65000</v>
      </c>
      <c r="E291" s="19">
        <v>65000</v>
      </c>
      <c r="F291" s="19" t="s">
        <v>6</v>
      </c>
      <c r="G291" s="19">
        <f>Data!$E291*VLOOKUP(Data!$F291,tblXrate[],2,FALSE)</f>
        <v>65000</v>
      </c>
      <c r="H291" s="19" t="s">
        <v>364</v>
      </c>
      <c r="I291" s="19" t="s">
        <v>20</v>
      </c>
      <c r="J291" s="19" t="s">
        <v>15</v>
      </c>
      <c r="K291" s="19" t="str">
        <f>VLOOKUP(Data!$J291,tblCountries[[Actual]:[Mapping]],2,FALSE)</f>
        <v>USA</v>
      </c>
      <c r="L291" s="19" t="s">
        <v>9</v>
      </c>
      <c r="M291" s="20"/>
      <c r="N291" t="str">
        <f t="shared" si="4"/>
        <v>até 5</v>
      </c>
    </row>
    <row r="292" spans="2:14" ht="15" customHeight="1">
      <c r="B292" s="11" t="s">
        <v>2295</v>
      </c>
      <c r="C292" s="12">
        <v>41055.054837962962</v>
      </c>
      <c r="D292" s="13">
        <v>3600</v>
      </c>
      <c r="E292" s="14">
        <v>43200</v>
      </c>
      <c r="F292" s="14" t="s">
        <v>6</v>
      </c>
      <c r="G292" s="14">
        <f>Data!$E292*VLOOKUP(Data!$F292,tblXrate[],2,FALSE)</f>
        <v>43200</v>
      </c>
      <c r="H292" s="14" t="s">
        <v>365</v>
      </c>
      <c r="I292" s="14" t="s">
        <v>52</v>
      </c>
      <c r="J292" s="14" t="s">
        <v>133</v>
      </c>
      <c r="K292" s="14" t="str">
        <f>VLOOKUP(Data!$J292,tblCountries[[Actual]:[Mapping]],2,FALSE)</f>
        <v>Saudi Arabia</v>
      </c>
      <c r="L292" s="14" t="s">
        <v>9</v>
      </c>
      <c r="M292" s="15"/>
      <c r="N292" t="str">
        <f t="shared" si="4"/>
        <v>até 5</v>
      </c>
    </row>
    <row r="293" spans="2:14" ht="15" customHeight="1">
      <c r="B293" s="16" t="s">
        <v>2296</v>
      </c>
      <c r="C293" s="17">
        <v>41055.054965277777</v>
      </c>
      <c r="D293" s="18" t="s">
        <v>366</v>
      </c>
      <c r="E293" s="19">
        <v>450000</v>
      </c>
      <c r="F293" s="19" t="s">
        <v>40</v>
      </c>
      <c r="G293" s="19">
        <f>Data!$E293*VLOOKUP(Data!$F293,tblXrate[],2,FALSE)</f>
        <v>8013.5625093491553</v>
      </c>
      <c r="H293" s="19" t="s">
        <v>207</v>
      </c>
      <c r="I293" s="19" t="s">
        <v>20</v>
      </c>
      <c r="J293" s="19" t="s">
        <v>8</v>
      </c>
      <c r="K293" s="19" t="str">
        <f>VLOOKUP(Data!$J293,tblCountries[[Actual]:[Mapping]],2,FALSE)</f>
        <v>India</v>
      </c>
      <c r="L293" s="19" t="s">
        <v>9</v>
      </c>
      <c r="M293" s="20"/>
      <c r="N293" t="str">
        <f t="shared" si="4"/>
        <v>até 5</v>
      </c>
    </row>
    <row r="294" spans="2:14" ht="15" customHeight="1">
      <c r="B294" s="11" t="s">
        <v>2297</v>
      </c>
      <c r="C294" s="12">
        <v>41055.054965277777</v>
      </c>
      <c r="D294" s="13">
        <v>50000</v>
      </c>
      <c r="E294" s="14">
        <v>50000</v>
      </c>
      <c r="F294" s="14" t="s">
        <v>6</v>
      </c>
      <c r="G294" s="14">
        <f>Data!$E294*VLOOKUP(Data!$F294,tblXrate[],2,FALSE)</f>
        <v>50000</v>
      </c>
      <c r="H294" s="14" t="s">
        <v>367</v>
      </c>
      <c r="I294" s="14" t="s">
        <v>20</v>
      </c>
      <c r="J294" s="14" t="s">
        <v>15</v>
      </c>
      <c r="K294" s="14" t="str">
        <f>VLOOKUP(Data!$J294,tblCountries[[Actual]:[Mapping]],2,FALSE)</f>
        <v>USA</v>
      </c>
      <c r="L294" s="14" t="s">
        <v>13</v>
      </c>
      <c r="M294" s="15"/>
      <c r="N294" t="str">
        <f t="shared" si="4"/>
        <v>até 5</v>
      </c>
    </row>
    <row r="295" spans="2:14" ht="15" customHeight="1">
      <c r="B295" s="16" t="s">
        <v>2298</v>
      </c>
      <c r="C295" s="17">
        <v>41055.055115740739</v>
      </c>
      <c r="D295" s="18">
        <v>45000</v>
      </c>
      <c r="E295" s="19">
        <v>45000</v>
      </c>
      <c r="F295" s="19" t="s">
        <v>6</v>
      </c>
      <c r="G295" s="19">
        <f>Data!$E295*VLOOKUP(Data!$F295,tblXrate[],2,FALSE)</f>
        <v>45000</v>
      </c>
      <c r="H295" s="19" t="s">
        <v>368</v>
      </c>
      <c r="I295" s="19" t="s">
        <v>20</v>
      </c>
      <c r="J295" s="19" t="s">
        <v>15</v>
      </c>
      <c r="K295" s="19" t="str">
        <f>VLOOKUP(Data!$J295,tblCountries[[Actual]:[Mapping]],2,FALSE)</f>
        <v>USA</v>
      </c>
      <c r="L295" s="19" t="s">
        <v>9</v>
      </c>
      <c r="M295" s="20"/>
      <c r="N295" t="str">
        <f t="shared" si="4"/>
        <v>até 5</v>
      </c>
    </row>
    <row r="296" spans="2:14" ht="15" customHeight="1">
      <c r="B296" s="11" t="s">
        <v>2299</v>
      </c>
      <c r="C296" s="12">
        <v>41055.055289351854</v>
      </c>
      <c r="D296" s="13" t="s">
        <v>369</v>
      </c>
      <c r="E296" s="14">
        <v>180000</v>
      </c>
      <c r="F296" s="14" t="s">
        <v>40</v>
      </c>
      <c r="G296" s="14">
        <f>Data!$E296*VLOOKUP(Data!$F296,tblXrate[],2,FALSE)</f>
        <v>3205.4250037396623</v>
      </c>
      <c r="H296" s="14" t="s">
        <v>370</v>
      </c>
      <c r="I296" s="14" t="s">
        <v>52</v>
      </c>
      <c r="J296" s="14" t="s">
        <v>8</v>
      </c>
      <c r="K296" s="14" t="str">
        <f>VLOOKUP(Data!$J296,tblCountries[[Actual]:[Mapping]],2,FALSE)</f>
        <v>India</v>
      </c>
      <c r="L296" s="14" t="s">
        <v>9</v>
      </c>
      <c r="M296" s="15"/>
      <c r="N296" t="str">
        <f t="shared" si="4"/>
        <v>até 5</v>
      </c>
    </row>
    <row r="297" spans="2:14" ht="15" customHeight="1">
      <c r="B297" s="16" t="s">
        <v>2300</v>
      </c>
      <c r="C297" s="17">
        <v>41055.055567129632</v>
      </c>
      <c r="D297" s="18">
        <v>60000</v>
      </c>
      <c r="E297" s="19">
        <v>60000</v>
      </c>
      <c r="F297" s="19" t="s">
        <v>6</v>
      </c>
      <c r="G297" s="19">
        <f>Data!$E297*VLOOKUP(Data!$F297,tblXrate[],2,FALSE)</f>
        <v>60000</v>
      </c>
      <c r="H297" s="19" t="s">
        <v>371</v>
      </c>
      <c r="I297" s="19" t="s">
        <v>52</v>
      </c>
      <c r="J297" s="19" t="s">
        <v>15</v>
      </c>
      <c r="K297" s="19" t="str">
        <f>VLOOKUP(Data!$J297,tblCountries[[Actual]:[Mapping]],2,FALSE)</f>
        <v>USA</v>
      </c>
      <c r="L297" s="19" t="s">
        <v>13</v>
      </c>
      <c r="M297" s="20"/>
      <c r="N297" t="str">
        <f t="shared" si="4"/>
        <v>até 5</v>
      </c>
    </row>
    <row r="298" spans="2:14" ht="15" customHeight="1">
      <c r="B298" s="11" t="s">
        <v>2301</v>
      </c>
      <c r="C298" s="12">
        <v>41055.056087962963</v>
      </c>
      <c r="D298" s="13">
        <v>31000</v>
      </c>
      <c r="E298" s="14">
        <v>31000</v>
      </c>
      <c r="F298" s="14" t="s">
        <v>6</v>
      </c>
      <c r="G298" s="14">
        <f>Data!$E298*VLOOKUP(Data!$F298,tblXrate[],2,FALSE)</f>
        <v>31000</v>
      </c>
      <c r="H298" s="14" t="s">
        <v>372</v>
      </c>
      <c r="I298" s="14" t="s">
        <v>67</v>
      </c>
      <c r="J298" s="14" t="s">
        <v>15</v>
      </c>
      <c r="K298" s="14" t="str">
        <f>VLOOKUP(Data!$J298,tblCountries[[Actual]:[Mapping]],2,FALSE)</f>
        <v>USA</v>
      </c>
      <c r="L298" s="14" t="s">
        <v>18</v>
      </c>
      <c r="M298" s="15"/>
      <c r="N298" t="str">
        <f t="shared" si="4"/>
        <v>até 5</v>
      </c>
    </row>
    <row r="299" spans="2:14" ht="15" customHeight="1">
      <c r="B299" s="16" t="s">
        <v>2302</v>
      </c>
      <c r="C299" s="17">
        <v>41055.056319444448</v>
      </c>
      <c r="D299" s="18">
        <v>75000</v>
      </c>
      <c r="E299" s="19">
        <v>75000</v>
      </c>
      <c r="F299" s="19" t="s">
        <v>6</v>
      </c>
      <c r="G299" s="19">
        <f>Data!$E299*VLOOKUP(Data!$F299,tblXrate[],2,FALSE)</f>
        <v>75000</v>
      </c>
      <c r="H299" s="19" t="s">
        <v>373</v>
      </c>
      <c r="I299" s="19" t="s">
        <v>20</v>
      </c>
      <c r="J299" s="19" t="s">
        <v>15</v>
      </c>
      <c r="K299" s="19" t="str">
        <f>VLOOKUP(Data!$J299,tblCountries[[Actual]:[Mapping]],2,FALSE)</f>
        <v>USA</v>
      </c>
      <c r="L299" s="19" t="s">
        <v>9</v>
      </c>
      <c r="M299" s="20"/>
      <c r="N299" t="str">
        <f t="shared" si="4"/>
        <v>até 5</v>
      </c>
    </row>
    <row r="300" spans="2:14" ht="15" customHeight="1">
      <c r="B300" s="11" t="s">
        <v>2303</v>
      </c>
      <c r="C300" s="12">
        <v>41055.05704861111</v>
      </c>
      <c r="D300" s="13">
        <v>16000</v>
      </c>
      <c r="E300" s="14">
        <v>16000</v>
      </c>
      <c r="F300" s="14" t="s">
        <v>6</v>
      </c>
      <c r="G300" s="14">
        <f>Data!$E300*VLOOKUP(Data!$F300,tblXrate[],2,FALSE)</f>
        <v>16000</v>
      </c>
      <c r="H300" s="14" t="s">
        <v>374</v>
      </c>
      <c r="I300" s="14" t="s">
        <v>4001</v>
      </c>
      <c r="J300" s="14" t="s">
        <v>15</v>
      </c>
      <c r="K300" s="14" t="str">
        <f>VLOOKUP(Data!$J300,tblCountries[[Actual]:[Mapping]],2,FALSE)</f>
        <v>USA</v>
      </c>
      <c r="L300" s="14" t="s">
        <v>25</v>
      </c>
      <c r="M300" s="15"/>
      <c r="N300" t="str">
        <f t="shared" si="4"/>
        <v>até 5</v>
      </c>
    </row>
    <row r="301" spans="2:14" ht="15" customHeight="1">
      <c r="B301" s="16" t="s">
        <v>2304</v>
      </c>
      <c r="C301" s="17">
        <v>41055.057199074072</v>
      </c>
      <c r="D301" s="18" t="s">
        <v>375</v>
      </c>
      <c r="E301" s="19">
        <v>36000</v>
      </c>
      <c r="F301" s="19" t="s">
        <v>6</v>
      </c>
      <c r="G301" s="19">
        <f>Data!$E301*VLOOKUP(Data!$F301,tblXrate[],2,FALSE)</f>
        <v>36000</v>
      </c>
      <c r="H301" s="19" t="s">
        <v>376</v>
      </c>
      <c r="I301" s="19" t="s">
        <v>20</v>
      </c>
      <c r="J301" s="19" t="s">
        <v>15</v>
      </c>
      <c r="K301" s="19" t="str">
        <f>VLOOKUP(Data!$J301,tblCountries[[Actual]:[Mapping]],2,FALSE)</f>
        <v>USA</v>
      </c>
      <c r="L301" s="19" t="s">
        <v>13</v>
      </c>
      <c r="M301" s="20"/>
      <c r="N301" t="str">
        <f t="shared" si="4"/>
        <v>até 5</v>
      </c>
    </row>
    <row r="302" spans="2:14" ht="15" customHeight="1">
      <c r="B302" s="11" t="s">
        <v>2305</v>
      </c>
      <c r="C302" s="12">
        <v>41055.05740740741</v>
      </c>
      <c r="D302" s="13">
        <v>42000</v>
      </c>
      <c r="E302" s="14">
        <v>42000</v>
      </c>
      <c r="F302" s="14" t="s">
        <v>86</v>
      </c>
      <c r="G302" s="14">
        <f>Data!$E302*VLOOKUP(Data!$F302,tblXrate[],2,FALSE)</f>
        <v>41301.183967273726</v>
      </c>
      <c r="H302" s="14" t="s">
        <v>14</v>
      </c>
      <c r="I302" s="14" t="s">
        <v>20</v>
      </c>
      <c r="J302" s="14" t="s">
        <v>88</v>
      </c>
      <c r="K302" s="14" t="str">
        <f>VLOOKUP(Data!$J302,tblCountries[[Actual]:[Mapping]],2,FALSE)</f>
        <v>Canada</v>
      </c>
      <c r="L302" s="14" t="s">
        <v>13</v>
      </c>
      <c r="M302" s="15"/>
      <c r="N302" t="str">
        <f t="shared" si="4"/>
        <v>até 5</v>
      </c>
    </row>
    <row r="303" spans="2:14" ht="15" customHeight="1">
      <c r="B303" s="16" t="s">
        <v>2306</v>
      </c>
      <c r="C303" s="17">
        <v>41055.05746527778</v>
      </c>
      <c r="D303" s="18">
        <v>53000</v>
      </c>
      <c r="E303" s="19">
        <v>53000</v>
      </c>
      <c r="F303" s="19" t="s">
        <v>6</v>
      </c>
      <c r="G303" s="19">
        <f>Data!$E303*VLOOKUP(Data!$F303,tblXrate[],2,FALSE)</f>
        <v>53000</v>
      </c>
      <c r="H303" s="19" t="s">
        <v>153</v>
      </c>
      <c r="I303" s="19" t="s">
        <v>20</v>
      </c>
      <c r="J303" s="19" t="s">
        <v>15</v>
      </c>
      <c r="K303" s="19" t="str">
        <f>VLOOKUP(Data!$J303,tblCountries[[Actual]:[Mapping]],2,FALSE)</f>
        <v>USA</v>
      </c>
      <c r="L303" s="19" t="s">
        <v>9</v>
      </c>
      <c r="M303" s="20"/>
      <c r="N303" t="str">
        <f t="shared" si="4"/>
        <v>até 5</v>
      </c>
    </row>
    <row r="304" spans="2:14" ht="15" customHeight="1">
      <c r="B304" s="11" t="s">
        <v>2307</v>
      </c>
      <c r="C304" s="12">
        <v>41055.057500000003</v>
      </c>
      <c r="D304" s="13" t="s">
        <v>377</v>
      </c>
      <c r="E304" s="14">
        <v>65000</v>
      </c>
      <c r="F304" s="14" t="s">
        <v>22</v>
      </c>
      <c r="G304" s="14">
        <f>Data!$E304*VLOOKUP(Data!$F304,tblXrate[],2,FALSE)</f>
        <v>82575.963534454509</v>
      </c>
      <c r="H304" s="14" t="s">
        <v>270</v>
      </c>
      <c r="I304" s="14" t="s">
        <v>488</v>
      </c>
      <c r="J304" s="14" t="s">
        <v>378</v>
      </c>
      <c r="K304" s="14" t="str">
        <f>VLOOKUP(Data!$J304,tblCountries[[Actual]:[Mapping]],2,FALSE)</f>
        <v>Germany</v>
      </c>
      <c r="L304" s="14" t="s">
        <v>13</v>
      </c>
      <c r="M304" s="15"/>
      <c r="N304" t="str">
        <f t="shared" si="4"/>
        <v>até 5</v>
      </c>
    </row>
    <row r="305" spans="2:14" ht="15" customHeight="1">
      <c r="B305" s="16" t="s">
        <v>2308</v>
      </c>
      <c r="C305" s="17">
        <v>41055.057592592595</v>
      </c>
      <c r="D305" s="18">
        <v>67000</v>
      </c>
      <c r="E305" s="19">
        <v>67000</v>
      </c>
      <c r="F305" s="19" t="s">
        <v>6</v>
      </c>
      <c r="G305" s="19">
        <f>Data!$E305*VLOOKUP(Data!$F305,tblXrate[],2,FALSE)</f>
        <v>67000</v>
      </c>
      <c r="H305" s="19" t="s">
        <v>379</v>
      </c>
      <c r="I305" s="19" t="s">
        <v>20</v>
      </c>
      <c r="J305" s="19" t="s">
        <v>15</v>
      </c>
      <c r="K305" s="19" t="str">
        <f>VLOOKUP(Data!$J305,tblCountries[[Actual]:[Mapping]],2,FALSE)</f>
        <v>USA</v>
      </c>
      <c r="L305" s="19" t="s">
        <v>9</v>
      </c>
      <c r="M305" s="20"/>
      <c r="N305" t="str">
        <f t="shared" si="4"/>
        <v>até 5</v>
      </c>
    </row>
    <row r="306" spans="2:14" ht="15" customHeight="1">
      <c r="B306" s="11" t="s">
        <v>2309</v>
      </c>
      <c r="C306" s="12">
        <v>41055.057881944442</v>
      </c>
      <c r="D306" s="13">
        <v>12000</v>
      </c>
      <c r="E306" s="14">
        <v>12000</v>
      </c>
      <c r="F306" s="14" t="s">
        <v>6</v>
      </c>
      <c r="G306" s="14">
        <f>Data!$E306*VLOOKUP(Data!$F306,tblXrate[],2,FALSE)</f>
        <v>12000</v>
      </c>
      <c r="H306" s="14" t="s">
        <v>20</v>
      </c>
      <c r="I306" s="14" t="s">
        <v>20</v>
      </c>
      <c r="J306" s="14" t="s">
        <v>8</v>
      </c>
      <c r="K306" s="14" t="str">
        <f>VLOOKUP(Data!$J306,tblCountries[[Actual]:[Mapping]],2,FALSE)</f>
        <v>India</v>
      </c>
      <c r="L306" s="14" t="s">
        <v>13</v>
      </c>
      <c r="M306" s="15"/>
      <c r="N306" t="str">
        <f t="shared" si="4"/>
        <v>até 5</v>
      </c>
    </row>
    <row r="307" spans="2:14" ht="15" customHeight="1">
      <c r="B307" s="16" t="s">
        <v>2310</v>
      </c>
      <c r="C307" s="17">
        <v>41055.058136574073</v>
      </c>
      <c r="D307" s="18">
        <v>85000</v>
      </c>
      <c r="E307" s="19">
        <v>85000</v>
      </c>
      <c r="F307" s="19" t="s">
        <v>6</v>
      </c>
      <c r="G307" s="19">
        <f>Data!$E307*VLOOKUP(Data!$F307,tblXrate[],2,FALSE)</f>
        <v>85000</v>
      </c>
      <c r="H307" s="19" t="s">
        <v>380</v>
      </c>
      <c r="I307" s="19" t="s">
        <v>488</v>
      </c>
      <c r="J307" s="19" t="s">
        <v>15</v>
      </c>
      <c r="K307" s="19" t="str">
        <f>VLOOKUP(Data!$J307,tblCountries[[Actual]:[Mapping]],2,FALSE)</f>
        <v>USA</v>
      </c>
      <c r="L307" s="19" t="s">
        <v>13</v>
      </c>
      <c r="M307" s="20"/>
      <c r="N307" t="str">
        <f t="shared" si="4"/>
        <v>até 5</v>
      </c>
    </row>
    <row r="308" spans="2:14" ht="15" customHeight="1">
      <c r="B308" s="11" t="s">
        <v>2311</v>
      </c>
      <c r="C308" s="12">
        <v>41055.058217592596</v>
      </c>
      <c r="D308" s="13">
        <v>200000</v>
      </c>
      <c r="E308" s="14">
        <v>200000</v>
      </c>
      <c r="F308" s="14" t="s">
        <v>22</v>
      </c>
      <c r="G308" s="14">
        <f>Data!$E308*VLOOKUP(Data!$F308,tblXrate[],2,FALSE)</f>
        <v>254079.88779832155</v>
      </c>
      <c r="H308" s="14" t="s">
        <v>381</v>
      </c>
      <c r="I308" s="14" t="s">
        <v>3999</v>
      </c>
      <c r="J308" s="14" t="s">
        <v>382</v>
      </c>
      <c r="K308" s="14" t="str">
        <f>VLOOKUP(Data!$J308,tblCountries[[Actual]:[Mapping]],2,FALSE)</f>
        <v>Netherlands</v>
      </c>
      <c r="L308" s="14" t="s">
        <v>13</v>
      </c>
      <c r="M308" s="15"/>
      <c r="N308" t="str">
        <f t="shared" si="4"/>
        <v>até 5</v>
      </c>
    </row>
    <row r="309" spans="2:14" ht="15" customHeight="1">
      <c r="B309" s="16" t="s">
        <v>2312</v>
      </c>
      <c r="C309" s="17">
        <v>41055.058298611111</v>
      </c>
      <c r="D309" s="18">
        <v>40000</v>
      </c>
      <c r="E309" s="19">
        <v>40000</v>
      </c>
      <c r="F309" s="19" t="s">
        <v>6</v>
      </c>
      <c r="G309" s="19">
        <f>Data!$E309*VLOOKUP(Data!$F309,tblXrate[],2,FALSE)</f>
        <v>40000</v>
      </c>
      <c r="H309" s="19" t="s">
        <v>383</v>
      </c>
      <c r="I309" s="19" t="s">
        <v>52</v>
      </c>
      <c r="J309" s="19" t="s">
        <v>15</v>
      </c>
      <c r="K309" s="19" t="str">
        <f>VLOOKUP(Data!$J309,tblCountries[[Actual]:[Mapping]],2,FALSE)</f>
        <v>USA</v>
      </c>
      <c r="L309" s="19" t="s">
        <v>9</v>
      </c>
      <c r="M309" s="20"/>
      <c r="N309" t="str">
        <f t="shared" si="4"/>
        <v>até 5</v>
      </c>
    </row>
    <row r="310" spans="2:14" ht="15" customHeight="1">
      <c r="B310" s="11" t="s">
        <v>2313</v>
      </c>
      <c r="C310" s="12">
        <v>41055.058368055557</v>
      </c>
      <c r="D310" s="13" t="s">
        <v>384</v>
      </c>
      <c r="E310" s="14">
        <v>20000</v>
      </c>
      <c r="F310" s="14" t="s">
        <v>69</v>
      </c>
      <c r="G310" s="14">
        <f>Data!$E310*VLOOKUP(Data!$F310,tblXrate[],2,FALSE)</f>
        <v>31523.565441345683</v>
      </c>
      <c r="H310" s="14" t="s">
        <v>385</v>
      </c>
      <c r="I310" s="14" t="s">
        <v>279</v>
      </c>
      <c r="J310" s="14" t="s">
        <v>71</v>
      </c>
      <c r="K310" s="14" t="str">
        <f>VLOOKUP(Data!$J310,tblCountries[[Actual]:[Mapping]],2,FALSE)</f>
        <v>UK</v>
      </c>
      <c r="L310" s="14" t="s">
        <v>25</v>
      </c>
      <c r="M310" s="15"/>
      <c r="N310" t="str">
        <f t="shared" si="4"/>
        <v>até 5</v>
      </c>
    </row>
    <row r="311" spans="2:14" ht="15" customHeight="1">
      <c r="B311" s="16" t="s">
        <v>2314</v>
      </c>
      <c r="C311" s="17">
        <v>41055.05908564815</v>
      </c>
      <c r="D311" s="18">
        <v>41000</v>
      </c>
      <c r="E311" s="19">
        <v>41000</v>
      </c>
      <c r="F311" s="19" t="s">
        <v>6</v>
      </c>
      <c r="G311" s="19">
        <f>Data!$E311*VLOOKUP(Data!$F311,tblXrate[],2,FALSE)</f>
        <v>41000</v>
      </c>
      <c r="H311" s="19" t="s">
        <v>386</v>
      </c>
      <c r="I311" s="19" t="s">
        <v>20</v>
      </c>
      <c r="J311" s="19" t="s">
        <v>15</v>
      </c>
      <c r="K311" s="19" t="str">
        <f>VLOOKUP(Data!$J311,tblCountries[[Actual]:[Mapping]],2,FALSE)</f>
        <v>USA</v>
      </c>
      <c r="L311" s="19" t="s">
        <v>9</v>
      </c>
      <c r="M311" s="20"/>
      <c r="N311" t="str">
        <f t="shared" si="4"/>
        <v>até 5</v>
      </c>
    </row>
    <row r="312" spans="2:14" ht="15" customHeight="1">
      <c r="B312" s="11" t="s">
        <v>2315</v>
      </c>
      <c r="C312" s="12">
        <v>41055.05909722222</v>
      </c>
      <c r="D312" s="13">
        <v>1400000</v>
      </c>
      <c r="E312" s="14">
        <v>1400000</v>
      </c>
      <c r="F312" s="14" t="s">
        <v>40</v>
      </c>
      <c r="G312" s="14">
        <f>Data!$E312*VLOOKUP(Data!$F312,tblXrate[],2,FALSE)</f>
        <v>24931.083362419595</v>
      </c>
      <c r="H312" s="14" t="s">
        <v>387</v>
      </c>
      <c r="I312" s="14" t="s">
        <v>52</v>
      </c>
      <c r="J312" s="14" t="s">
        <v>8</v>
      </c>
      <c r="K312" s="14" t="str">
        <f>VLOOKUP(Data!$J312,tblCountries[[Actual]:[Mapping]],2,FALSE)</f>
        <v>India</v>
      </c>
      <c r="L312" s="14" t="s">
        <v>25</v>
      </c>
      <c r="M312" s="15"/>
      <c r="N312" t="str">
        <f t="shared" si="4"/>
        <v>até 5</v>
      </c>
    </row>
    <row r="313" spans="2:14" ht="15" customHeight="1">
      <c r="B313" s="16" t="s">
        <v>2316</v>
      </c>
      <c r="C313" s="17">
        <v>41055.059374999997</v>
      </c>
      <c r="D313" s="18">
        <v>125000</v>
      </c>
      <c r="E313" s="19">
        <v>125000</v>
      </c>
      <c r="F313" s="19" t="s">
        <v>6</v>
      </c>
      <c r="G313" s="19">
        <f>Data!$E313*VLOOKUP(Data!$F313,tblXrate[],2,FALSE)</f>
        <v>125000</v>
      </c>
      <c r="H313" s="19" t="s">
        <v>388</v>
      </c>
      <c r="I313" s="19" t="s">
        <v>52</v>
      </c>
      <c r="J313" s="19" t="s">
        <v>15</v>
      </c>
      <c r="K313" s="19" t="str">
        <f>VLOOKUP(Data!$J313,tblCountries[[Actual]:[Mapping]],2,FALSE)</f>
        <v>USA</v>
      </c>
      <c r="L313" s="19" t="s">
        <v>9</v>
      </c>
      <c r="M313" s="20"/>
      <c r="N313" t="str">
        <f t="shared" si="4"/>
        <v>até 5</v>
      </c>
    </row>
    <row r="314" spans="2:14" ht="15" customHeight="1">
      <c r="B314" s="11" t="s">
        <v>2317</v>
      </c>
      <c r="C314" s="12">
        <v>41055.060023148151</v>
      </c>
      <c r="D314" s="13">
        <v>60000</v>
      </c>
      <c r="E314" s="14">
        <v>60000</v>
      </c>
      <c r="F314" s="14" t="s">
        <v>86</v>
      </c>
      <c r="G314" s="14">
        <f>Data!$E314*VLOOKUP(Data!$F314,tblXrate[],2,FALSE)</f>
        <v>59001.691381819612</v>
      </c>
      <c r="H314" s="14" t="s">
        <v>389</v>
      </c>
      <c r="I314" s="14" t="s">
        <v>20</v>
      </c>
      <c r="J314" s="14" t="s">
        <v>88</v>
      </c>
      <c r="K314" s="14" t="str">
        <f>VLOOKUP(Data!$J314,tblCountries[[Actual]:[Mapping]],2,FALSE)</f>
        <v>Canada</v>
      </c>
      <c r="L314" s="14" t="s">
        <v>13</v>
      </c>
      <c r="M314" s="15"/>
      <c r="N314" t="str">
        <f t="shared" si="4"/>
        <v>até 5</v>
      </c>
    </row>
    <row r="315" spans="2:14" ht="15" customHeight="1">
      <c r="B315" s="16" t="s">
        <v>2318</v>
      </c>
      <c r="C315" s="17">
        <v>41055.060150462959</v>
      </c>
      <c r="D315" s="18" t="s">
        <v>390</v>
      </c>
      <c r="E315" s="19">
        <v>150000</v>
      </c>
      <c r="F315" s="19" t="s">
        <v>391</v>
      </c>
      <c r="G315" s="19">
        <f>Data!$E315*VLOOKUP(Data!$F315,tblXrate[],2,FALSE)</f>
        <v>10956.982885192734</v>
      </c>
      <c r="H315" s="19" t="s">
        <v>392</v>
      </c>
      <c r="I315" s="19" t="s">
        <v>20</v>
      </c>
      <c r="J315" s="19" t="s">
        <v>166</v>
      </c>
      <c r="K315" s="19" t="str">
        <f>VLOOKUP(Data!$J315,tblCountries[[Actual]:[Mapping]],2,FALSE)</f>
        <v>Mexico</v>
      </c>
      <c r="L315" s="19" t="s">
        <v>13</v>
      </c>
      <c r="M315" s="20"/>
      <c r="N315" t="str">
        <f t="shared" si="4"/>
        <v>até 5</v>
      </c>
    </row>
    <row r="316" spans="2:14" ht="15" customHeight="1">
      <c r="B316" s="11" t="s">
        <v>2319</v>
      </c>
      <c r="C316" s="12">
        <v>41055.060324074075</v>
      </c>
      <c r="D316" s="13">
        <v>70000</v>
      </c>
      <c r="E316" s="14">
        <v>70000</v>
      </c>
      <c r="F316" s="14" t="s">
        <v>6</v>
      </c>
      <c r="G316" s="14">
        <f>Data!$E316*VLOOKUP(Data!$F316,tblXrate[],2,FALSE)</f>
        <v>70000</v>
      </c>
      <c r="H316" s="14" t="s">
        <v>20</v>
      </c>
      <c r="I316" s="14" t="s">
        <v>20</v>
      </c>
      <c r="J316" s="14" t="s">
        <v>15</v>
      </c>
      <c r="K316" s="14" t="str">
        <f>VLOOKUP(Data!$J316,tblCountries[[Actual]:[Mapping]],2,FALSE)</f>
        <v>USA</v>
      </c>
      <c r="L316" s="14" t="s">
        <v>18</v>
      </c>
      <c r="M316" s="15"/>
      <c r="N316" t="str">
        <f t="shared" si="4"/>
        <v>até 5</v>
      </c>
    </row>
    <row r="317" spans="2:14" ht="15" customHeight="1">
      <c r="B317" s="16" t="s">
        <v>2320</v>
      </c>
      <c r="C317" s="17">
        <v>41055.06045138889</v>
      </c>
      <c r="D317" s="18">
        <v>400000</v>
      </c>
      <c r="E317" s="19">
        <v>400000</v>
      </c>
      <c r="F317" s="19" t="s">
        <v>6</v>
      </c>
      <c r="G317" s="19">
        <f>Data!$E317*VLOOKUP(Data!$F317,tblXrate[],2,FALSE)</f>
        <v>400000</v>
      </c>
      <c r="H317" s="19" t="s">
        <v>393</v>
      </c>
      <c r="I317" s="19" t="s">
        <v>67</v>
      </c>
      <c r="J317" s="19" t="s">
        <v>15</v>
      </c>
      <c r="K317" s="19" t="str">
        <f>VLOOKUP(Data!$J317,tblCountries[[Actual]:[Mapping]],2,FALSE)</f>
        <v>USA</v>
      </c>
      <c r="L317" s="19" t="s">
        <v>13</v>
      </c>
      <c r="M317" s="20"/>
      <c r="N317" t="str">
        <f t="shared" si="4"/>
        <v>até 5</v>
      </c>
    </row>
    <row r="318" spans="2:14" ht="15" customHeight="1">
      <c r="B318" s="11" t="s">
        <v>2321</v>
      </c>
      <c r="C318" s="12">
        <v>41055.060717592591</v>
      </c>
      <c r="D318" s="13">
        <v>55</v>
      </c>
      <c r="E318" s="14">
        <v>55000</v>
      </c>
      <c r="F318" s="14" t="s">
        <v>6</v>
      </c>
      <c r="G318" s="14">
        <f>Data!$E318*VLOOKUP(Data!$F318,tblXrate[],2,FALSE)</f>
        <v>55000</v>
      </c>
      <c r="H318" s="14" t="s">
        <v>207</v>
      </c>
      <c r="I318" s="14" t="s">
        <v>20</v>
      </c>
      <c r="J318" s="14" t="s">
        <v>15</v>
      </c>
      <c r="K318" s="14" t="str">
        <f>VLOOKUP(Data!$J318,tblCountries[[Actual]:[Mapping]],2,FALSE)</f>
        <v>USA</v>
      </c>
      <c r="L318" s="14" t="s">
        <v>9</v>
      </c>
      <c r="M318" s="15"/>
      <c r="N318" t="str">
        <f t="shared" si="4"/>
        <v>até 5</v>
      </c>
    </row>
    <row r="319" spans="2:14" ht="15" customHeight="1">
      <c r="B319" s="16" t="s">
        <v>2322</v>
      </c>
      <c r="C319" s="17">
        <v>41055.060752314814</v>
      </c>
      <c r="D319" s="18">
        <v>60000</v>
      </c>
      <c r="E319" s="19">
        <v>60000</v>
      </c>
      <c r="F319" s="19" t="s">
        <v>6</v>
      </c>
      <c r="G319" s="19">
        <f>Data!$E319*VLOOKUP(Data!$F319,tblXrate[],2,FALSE)</f>
        <v>60000</v>
      </c>
      <c r="H319" s="19" t="s">
        <v>394</v>
      </c>
      <c r="I319" s="19" t="s">
        <v>20</v>
      </c>
      <c r="J319" s="19" t="s">
        <v>15</v>
      </c>
      <c r="K319" s="19" t="str">
        <f>VLOOKUP(Data!$J319,tblCountries[[Actual]:[Mapping]],2,FALSE)</f>
        <v>USA</v>
      </c>
      <c r="L319" s="19" t="s">
        <v>9</v>
      </c>
      <c r="M319" s="20"/>
      <c r="N319" t="str">
        <f t="shared" si="4"/>
        <v>até 5</v>
      </c>
    </row>
    <row r="320" spans="2:14" ht="15" customHeight="1">
      <c r="B320" s="11" t="s">
        <v>2323</v>
      </c>
      <c r="C320" s="12">
        <v>41055.060925925929</v>
      </c>
      <c r="D320" s="13" t="s">
        <v>395</v>
      </c>
      <c r="E320" s="14">
        <v>1000000</v>
      </c>
      <c r="F320" s="14" t="s">
        <v>40</v>
      </c>
      <c r="G320" s="14">
        <f>Data!$E320*VLOOKUP(Data!$F320,tblXrate[],2,FALSE)</f>
        <v>17807.916687442568</v>
      </c>
      <c r="H320" s="14" t="s">
        <v>52</v>
      </c>
      <c r="I320" s="14" t="s">
        <v>52</v>
      </c>
      <c r="J320" s="14" t="s">
        <v>8</v>
      </c>
      <c r="K320" s="14" t="str">
        <f>VLOOKUP(Data!$J320,tblCountries[[Actual]:[Mapping]],2,FALSE)</f>
        <v>India</v>
      </c>
      <c r="L320" s="14" t="s">
        <v>9</v>
      </c>
      <c r="M320" s="15"/>
      <c r="N320" t="str">
        <f t="shared" si="4"/>
        <v>até 5</v>
      </c>
    </row>
    <row r="321" spans="2:14" ht="15" customHeight="1">
      <c r="B321" s="16" t="s">
        <v>2324</v>
      </c>
      <c r="C321" s="17">
        <v>41055.061018518521</v>
      </c>
      <c r="D321" s="18">
        <v>40000</v>
      </c>
      <c r="E321" s="19">
        <v>40000</v>
      </c>
      <c r="F321" s="19" t="s">
        <v>6</v>
      </c>
      <c r="G321" s="19">
        <f>Data!$E321*VLOOKUP(Data!$F321,tblXrate[],2,FALSE)</f>
        <v>40000</v>
      </c>
      <c r="H321" s="19" t="s">
        <v>396</v>
      </c>
      <c r="I321" s="19" t="s">
        <v>52</v>
      </c>
      <c r="J321" s="19" t="s">
        <v>38</v>
      </c>
      <c r="K321" s="19" t="str">
        <f>VLOOKUP(Data!$J321,tblCountries[[Actual]:[Mapping]],2,FALSE)</f>
        <v>Hungary</v>
      </c>
      <c r="L321" s="19" t="s">
        <v>9</v>
      </c>
      <c r="M321" s="20"/>
      <c r="N321" t="str">
        <f t="shared" si="4"/>
        <v>até 5</v>
      </c>
    </row>
    <row r="322" spans="2:14" ht="15" customHeight="1">
      <c r="B322" s="11" t="s">
        <v>2325</v>
      </c>
      <c r="C322" s="12">
        <v>41055.061539351853</v>
      </c>
      <c r="D322" s="13">
        <v>137500</v>
      </c>
      <c r="E322" s="14">
        <v>137500</v>
      </c>
      <c r="F322" s="14" t="s">
        <v>6</v>
      </c>
      <c r="G322" s="14">
        <f>Data!$E322*VLOOKUP(Data!$F322,tblXrate[],2,FALSE)</f>
        <v>137500</v>
      </c>
      <c r="H322" s="14" t="s">
        <v>397</v>
      </c>
      <c r="I322" s="14" t="s">
        <v>20</v>
      </c>
      <c r="J322" s="14" t="s">
        <v>15</v>
      </c>
      <c r="K322" s="14" t="str">
        <f>VLOOKUP(Data!$J322,tblCountries[[Actual]:[Mapping]],2,FALSE)</f>
        <v>USA</v>
      </c>
      <c r="L322" s="14" t="s">
        <v>9</v>
      </c>
      <c r="M322" s="15"/>
      <c r="N322" t="str">
        <f t="shared" si="4"/>
        <v>até 5</v>
      </c>
    </row>
    <row r="323" spans="2:14" ht="15" customHeight="1">
      <c r="B323" s="16" t="s">
        <v>2326</v>
      </c>
      <c r="C323" s="17">
        <v>41055.062175925923</v>
      </c>
      <c r="D323" s="18" t="s">
        <v>398</v>
      </c>
      <c r="E323" s="19">
        <v>4545</v>
      </c>
      <c r="F323" s="19" t="s">
        <v>6</v>
      </c>
      <c r="G323" s="19">
        <f>Data!$E323*VLOOKUP(Data!$F323,tblXrate[],2,FALSE)</f>
        <v>4545</v>
      </c>
      <c r="H323" s="19" t="s">
        <v>399</v>
      </c>
      <c r="I323" s="19" t="s">
        <v>20</v>
      </c>
      <c r="J323" s="19" t="s">
        <v>111</v>
      </c>
      <c r="K323" s="19" t="str">
        <f>VLOOKUP(Data!$J323,tblCountries[[Actual]:[Mapping]],2,FALSE)</f>
        <v>Brasil</v>
      </c>
      <c r="L323" s="19" t="s">
        <v>13</v>
      </c>
      <c r="M323" s="20"/>
      <c r="N323" t="str">
        <f t="shared" si="4"/>
        <v>até 5</v>
      </c>
    </row>
    <row r="324" spans="2:14" ht="15" customHeight="1">
      <c r="B324" s="11" t="s">
        <v>2327</v>
      </c>
      <c r="C324" s="12">
        <v>41055.0622337963</v>
      </c>
      <c r="D324" s="13" t="s">
        <v>400</v>
      </c>
      <c r="E324" s="14">
        <v>29000</v>
      </c>
      <c r="F324" s="14" t="s">
        <v>69</v>
      </c>
      <c r="G324" s="14">
        <f>Data!$E324*VLOOKUP(Data!$F324,tblXrate[],2,FALSE)</f>
        <v>45709.169889951241</v>
      </c>
      <c r="H324" s="14" t="s">
        <v>401</v>
      </c>
      <c r="I324" s="14" t="s">
        <v>20</v>
      </c>
      <c r="J324" s="14" t="s">
        <v>71</v>
      </c>
      <c r="K324" s="14" t="str">
        <f>VLOOKUP(Data!$J324,tblCountries[[Actual]:[Mapping]],2,FALSE)</f>
        <v>UK</v>
      </c>
      <c r="L324" s="14" t="s">
        <v>9</v>
      </c>
      <c r="M324" s="15"/>
      <c r="N324" t="str">
        <f t="shared" si="4"/>
        <v>até 5</v>
      </c>
    </row>
    <row r="325" spans="2:14" ht="15" customHeight="1">
      <c r="B325" s="16" t="s">
        <v>2328</v>
      </c>
      <c r="C325" s="17">
        <v>41055.062638888892</v>
      </c>
      <c r="D325" s="18">
        <v>47000</v>
      </c>
      <c r="E325" s="19">
        <v>47000</v>
      </c>
      <c r="F325" s="19" t="s">
        <v>6</v>
      </c>
      <c r="G325" s="19">
        <f>Data!$E325*VLOOKUP(Data!$F325,tblXrate[],2,FALSE)</f>
        <v>47000</v>
      </c>
      <c r="H325" s="19" t="s">
        <v>402</v>
      </c>
      <c r="I325" s="19" t="s">
        <v>67</v>
      </c>
      <c r="J325" s="19" t="s">
        <v>15</v>
      </c>
      <c r="K325" s="19" t="str">
        <f>VLOOKUP(Data!$J325,tblCountries[[Actual]:[Mapping]],2,FALSE)</f>
        <v>USA</v>
      </c>
      <c r="L325" s="19" t="s">
        <v>9</v>
      </c>
      <c r="M325" s="20"/>
      <c r="N325" t="str">
        <f t="shared" si="4"/>
        <v>até 5</v>
      </c>
    </row>
    <row r="326" spans="2:14" ht="15" customHeight="1">
      <c r="B326" s="11" t="s">
        <v>2329</v>
      </c>
      <c r="C326" s="12">
        <v>41055.062951388885</v>
      </c>
      <c r="D326" s="13">
        <v>65000</v>
      </c>
      <c r="E326" s="14">
        <v>65000</v>
      </c>
      <c r="F326" s="14" t="s">
        <v>6</v>
      </c>
      <c r="G326" s="14">
        <f>Data!$E326*VLOOKUP(Data!$F326,tblXrate[],2,FALSE)</f>
        <v>65000</v>
      </c>
      <c r="H326" s="14" t="s">
        <v>42</v>
      </c>
      <c r="I326" s="14" t="s">
        <v>20</v>
      </c>
      <c r="J326" s="14" t="s">
        <v>15</v>
      </c>
      <c r="K326" s="14" t="str">
        <f>VLOOKUP(Data!$J326,tblCountries[[Actual]:[Mapping]],2,FALSE)</f>
        <v>USA</v>
      </c>
      <c r="L326" s="14" t="s">
        <v>13</v>
      </c>
      <c r="M326" s="15"/>
      <c r="N326" t="str">
        <f t="shared" si="4"/>
        <v>até 5</v>
      </c>
    </row>
    <row r="327" spans="2:14" ht="15" customHeight="1">
      <c r="B327" s="16" t="s">
        <v>2330</v>
      </c>
      <c r="C327" s="17">
        <v>41055.063148148147</v>
      </c>
      <c r="D327" s="18" t="s">
        <v>403</v>
      </c>
      <c r="E327" s="19">
        <v>456000</v>
      </c>
      <c r="F327" s="19" t="s">
        <v>3951</v>
      </c>
      <c r="G327" s="19">
        <f>Data!$E327*VLOOKUP(Data!$F327,tblXrate[],2,FALSE)</f>
        <v>10809.503829551191</v>
      </c>
      <c r="H327" s="19" t="s">
        <v>404</v>
      </c>
      <c r="I327" s="19" t="s">
        <v>3999</v>
      </c>
      <c r="J327" s="19" t="s">
        <v>347</v>
      </c>
      <c r="K327" s="19" t="str">
        <f>VLOOKUP(Data!$J327,tblCountries[[Actual]:[Mapping]],2,FALSE)</f>
        <v>Philippines</v>
      </c>
      <c r="L327" s="19" t="s">
        <v>9</v>
      </c>
      <c r="M327" s="20"/>
      <c r="N327" t="str">
        <f t="shared" si="4"/>
        <v>até 5</v>
      </c>
    </row>
    <row r="328" spans="2:14" ht="15" customHeight="1">
      <c r="B328" s="11" t="s">
        <v>2331</v>
      </c>
      <c r="C328" s="12">
        <v>41055.06349537037</v>
      </c>
      <c r="D328" s="13">
        <v>92000</v>
      </c>
      <c r="E328" s="14">
        <v>92000</v>
      </c>
      <c r="F328" s="14" t="s">
        <v>6</v>
      </c>
      <c r="G328" s="14">
        <f>Data!$E328*VLOOKUP(Data!$F328,tblXrate[],2,FALSE)</f>
        <v>92000</v>
      </c>
      <c r="H328" s="14" t="s">
        <v>405</v>
      </c>
      <c r="I328" s="14" t="s">
        <v>52</v>
      </c>
      <c r="J328" s="14" t="s">
        <v>15</v>
      </c>
      <c r="K328" s="14" t="str">
        <f>VLOOKUP(Data!$J328,tblCountries[[Actual]:[Mapping]],2,FALSE)</f>
        <v>USA</v>
      </c>
      <c r="L328" s="14" t="s">
        <v>9</v>
      </c>
      <c r="M328" s="15"/>
      <c r="N328" t="str">
        <f t="shared" ref="N328:N391" si="5">VLOOKUP(M328,$O$1:$Q$6,3,1)</f>
        <v>até 5</v>
      </c>
    </row>
    <row r="329" spans="2:14" ht="15" customHeight="1">
      <c r="B329" s="16" t="s">
        <v>2332</v>
      </c>
      <c r="C329" s="17">
        <v>41055.063680555555</v>
      </c>
      <c r="D329" s="18" t="s">
        <v>406</v>
      </c>
      <c r="E329" s="19">
        <v>22000</v>
      </c>
      <c r="F329" s="19" t="s">
        <v>6</v>
      </c>
      <c r="G329" s="19">
        <f>Data!$E329*VLOOKUP(Data!$F329,tblXrate[],2,FALSE)</f>
        <v>22000</v>
      </c>
      <c r="H329" s="19" t="s">
        <v>407</v>
      </c>
      <c r="I329" s="19" t="s">
        <v>52</v>
      </c>
      <c r="J329" s="19" t="s">
        <v>166</v>
      </c>
      <c r="K329" s="19" t="str">
        <f>VLOOKUP(Data!$J329,tblCountries[[Actual]:[Mapping]],2,FALSE)</f>
        <v>Mexico</v>
      </c>
      <c r="L329" s="19" t="s">
        <v>9</v>
      </c>
      <c r="M329" s="20"/>
      <c r="N329" t="str">
        <f t="shared" si="5"/>
        <v>até 5</v>
      </c>
    </row>
    <row r="330" spans="2:14" ht="15" customHeight="1">
      <c r="B330" s="11" t="s">
        <v>2333</v>
      </c>
      <c r="C330" s="12">
        <v>41055.06386574074</v>
      </c>
      <c r="D330" s="13">
        <v>108000</v>
      </c>
      <c r="E330" s="14">
        <v>108000</v>
      </c>
      <c r="F330" s="14" t="s">
        <v>6</v>
      </c>
      <c r="G330" s="14">
        <f>Data!$E330*VLOOKUP(Data!$F330,tblXrate[],2,FALSE)</f>
        <v>108000</v>
      </c>
      <c r="H330" s="14" t="s">
        <v>408</v>
      </c>
      <c r="I330" s="14" t="s">
        <v>52</v>
      </c>
      <c r="J330" s="14" t="s">
        <v>15</v>
      </c>
      <c r="K330" s="14" t="str">
        <f>VLOOKUP(Data!$J330,tblCountries[[Actual]:[Mapping]],2,FALSE)</f>
        <v>USA</v>
      </c>
      <c r="L330" s="14" t="s">
        <v>18</v>
      </c>
      <c r="M330" s="15"/>
      <c r="N330" t="str">
        <f t="shared" si="5"/>
        <v>até 5</v>
      </c>
    </row>
    <row r="331" spans="2:14" ht="15" customHeight="1">
      <c r="B331" s="16" t="s">
        <v>2334</v>
      </c>
      <c r="C331" s="17">
        <v>41055.063981481479</v>
      </c>
      <c r="D331" s="18">
        <v>61000</v>
      </c>
      <c r="E331" s="19">
        <v>61000</v>
      </c>
      <c r="F331" s="19" t="s">
        <v>6</v>
      </c>
      <c r="G331" s="19">
        <f>Data!$E331*VLOOKUP(Data!$F331,tblXrate[],2,FALSE)</f>
        <v>61000</v>
      </c>
      <c r="H331" s="19" t="s">
        <v>153</v>
      </c>
      <c r="I331" s="19" t="s">
        <v>20</v>
      </c>
      <c r="J331" s="19" t="s">
        <v>15</v>
      </c>
      <c r="K331" s="19" t="str">
        <f>VLOOKUP(Data!$J331,tblCountries[[Actual]:[Mapping]],2,FALSE)</f>
        <v>USA</v>
      </c>
      <c r="L331" s="19" t="s">
        <v>25</v>
      </c>
      <c r="M331" s="20"/>
      <c r="N331" t="str">
        <f t="shared" si="5"/>
        <v>até 5</v>
      </c>
    </row>
    <row r="332" spans="2:14" ht="15" customHeight="1">
      <c r="B332" s="11" t="s">
        <v>2335</v>
      </c>
      <c r="C332" s="12">
        <v>41055.064050925925</v>
      </c>
      <c r="D332" s="13" t="s">
        <v>409</v>
      </c>
      <c r="E332" s="14">
        <v>65000</v>
      </c>
      <c r="F332" s="14" t="s">
        <v>86</v>
      </c>
      <c r="G332" s="14">
        <f>Data!$E332*VLOOKUP(Data!$F332,tblXrate[],2,FALSE)</f>
        <v>63918.498996971248</v>
      </c>
      <c r="H332" s="14" t="s">
        <v>410</v>
      </c>
      <c r="I332" s="14" t="s">
        <v>52</v>
      </c>
      <c r="J332" s="14" t="s">
        <v>109</v>
      </c>
      <c r="K332" s="14" t="str">
        <f>VLOOKUP(Data!$J332,tblCountries[[Actual]:[Mapping]],2,FALSE)</f>
        <v>Canada</v>
      </c>
      <c r="L332" s="14" t="s">
        <v>18</v>
      </c>
      <c r="M332" s="15"/>
      <c r="N332" t="str">
        <f t="shared" si="5"/>
        <v>até 5</v>
      </c>
    </row>
    <row r="333" spans="2:14" ht="15" customHeight="1">
      <c r="B333" s="16" t="s">
        <v>2336</v>
      </c>
      <c r="C333" s="17">
        <v>41055.064189814817</v>
      </c>
      <c r="D333" s="18">
        <v>50000</v>
      </c>
      <c r="E333" s="19">
        <v>50000</v>
      </c>
      <c r="F333" s="19" t="s">
        <v>6</v>
      </c>
      <c r="G333" s="19">
        <f>Data!$E333*VLOOKUP(Data!$F333,tblXrate[],2,FALSE)</f>
        <v>50000</v>
      </c>
      <c r="H333" s="19" t="s">
        <v>411</v>
      </c>
      <c r="I333" s="19" t="s">
        <v>20</v>
      </c>
      <c r="J333" s="19" t="s">
        <v>15</v>
      </c>
      <c r="K333" s="19" t="str">
        <f>VLOOKUP(Data!$J333,tblCountries[[Actual]:[Mapping]],2,FALSE)</f>
        <v>USA</v>
      </c>
      <c r="L333" s="19" t="s">
        <v>13</v>
      </c>
      <c r="M333" s="20"/>
      <c r="N333" t="str">
        <f t="shared" si="5"/>
        <v>até 5</v>
      </c>
    </row>
    <row r="334" spans="2:14" ht="15" customHeight="1">
      <c r="B334" s="11" t="s">
        <v>2337</v>
      </c>
      <c r="C334" s="12">
        <v>41055.064618055556</v>
      </c>
      <c r="D334" s="13">
        <v>150000</v>
      </c>
      <c r="E334" s="14">
        <v>150000</v>
      </c>
      <c r="F334" s="14" t="s">
        <v>6</v>
      </c>
      <c r="G334" s="14">
        <f>Data!$E334*VLOOKUP(Data!$F334,tblXrate[],2,FALSE)</f>
        <v>150000</v>
      </c>
      <c r="H334" s="14" t="s">
        <v>412</v>
      </c>
      <c r="I334" s="14" t="s">
        <v>310</v>
      </c>
      <c r="J334" s="14" t="s">
        <v>15</v>
      </c>
      <c r="K334" s="14" t="str">
        <f>VLOOKUP(Data!$J334,tblCountries[[Actual]:[Mapping]],2,FALSE)</f>
        <v>USA</v>
      </c>
      <c r="L334" s="14" t="s">
        <v>13</v>
      </c>
      <c r="M334" s="15"/>
      <c r="N334" t="str">
        <f t="shared" si="5"/>
        <v>até 5</v>
      </c>
    </row>
    <row r="335" spans="2:14" ht="15" customHeight="1">
      <c r="B335" s="16" t="s">
        <v>2338</v>
      </c>
      <c r="C335" s="17">
        <v>41055.065011574072</v>
      </c>
      <c r="D335" s="18" t="s">
        <v>413</v>
      </c>
      <c r="E335" s="19">
        <v>400000</v>
      </c>
      <c r="F335" s="19" t="s">
        <v>40</v>
      </c>
      <c r="G335" s="19">
        <f>Data!$E335*VLOOKUP(Data!$F335,tblXrate[],2,FALSE)</f>
        <v>7123.1666749770275</v>
      </c>
      <c r="H335" s="19" t="s">
        <v>414</v>
      </c>
      <c r="I335" s="19" t="s">
        <v>20</v>
      </c>
      <c r="J335" s="19" t="s">
        <v>8</v>
      </c>
      <c r="K335" s="19" t="str">
        <f>VLOOKUP(Data!$J335,tblCountries[[Actual]:[Mapping]],2,FALSE)</f>
        <v>India</v>
      </c>
      <c r="L335" s="19" t="s">
        <v>9</v>
      </c>
      <c r="M335" s="20"/>
      <c r="N335" t="str">
        <f t="shared" si="5"/>
        <v>até 5</v>
      </c>
    </row>
    <row r="336" spans="2:14" ht="15" customHeight="1">
      <c r="B336" s="11" t="s">
        <v>2339</v>
      </c>
      <c r="C336" s="12">
        <v>41055.065104166664</v>
      </c>
      <c r="D336" s="13">
        <v>150000</v>
      </c>
      <c r="E336" s="14">
        <v>150000</v>
      </c>
      <c r="F336" s="14" t="s">
        <v>6</v>
      </c>
      <c r="G336" s="14">
        <f>Data!$E336*VLOOKUP(Data!$F336,tblXrate[],2,FALSE)</f>
        <v>150000</v>
      </c>
      <c r="H336" s="14" t="s">
        <v>415</v>
      </c>
      <c r="I336" s="14" t="s">
        <v>52</v>
      </c>
      <c r="J336" s="14" t="s">
        <v>416</v>
      </c>
      <c r="K336" s="14" t="str">
        <f>VLOOKUP(Data!$J336,tblCountries[[Actual]:[Mapping]],2,FALSE)</f>
        <v>Israel</v>
      </c>
      <c r="L336" s="14" t="s">
        <v>9</v>
      </c>
      <c r="M336" s="15"/>
      <c r="N336" t="str">
        <f t="shared" si="5"/>
        <v>até 5</v>
      </c>
    </row>
    <row r="337" spans="2:14" ht="15" customHeight="1">
      <c r="B337" s="16" t="s">
        <v>2340</v>
      </c>
      <c r="C337" s="17">
        <v>41055.065925925926</v>
      </c>
      <c r="D337" s="18">
        <v>45000</v>
      </c>
      <c r="E337" s="19">
        <v>45000</v>
      </c>
      <c r="F337" s="19" t="s">
        <v>6</v>
      </c>
      <c r="G337" s="19">
        <f>Data!$E337*VLOOKUP(Data!$F337,tblXrate[],2,FALSE)</f>
        <v>45000</v>
      </c>
      <c r="H337" s="19" t="s">
        <v>417</v>
      </c>
      <c r="I337" s="19" t="s">
        <v>67</v>
      </c>
      <c r="J337" s="19" t="s">
        <v>15</v>
      </c>
      <c r="K337" s="19" t="str">
        <f>VLOOKUP(Data!$J337,tblCountries[[Actual]:[Mapping]],2,FALSE)</f>
        <v>USA</v>
      </c>
      <c r="L337" s="19" t="s">
        <v>9</v>
      </c>
      <c r="M337" s="20"/>
      <c r="N337" t="str">
        <f t="shared" si="5"/>
        <v>até 5</v>
      </c>
    </row>
    <row r="338" spans="2:14" ht="15" customHeight="1">
      <c r="B338" s="11" t="s">
        <v>2341</v>
      </c>
      <c r="C338" s="12">
        <v>41055.065995370373</v>
      </c>
      <c r="D338" s="13">
        <v>135000</v>
      </c>
      <c r="E338" s="14">
        <v>135000</v>
      </c>
      <c r="F338" s="14" t="s">
        <v>6</v>
      </c>
      <c r="G338" s="14">
        <f>Data!$E338*VLOOKUP(Data!$F338,tblXrate[],2,FALSE)</f>
        <v>135000</v>
      </c>
      <c r="H338" s="14" t="s">
        <v>418</v>
      </c>
      <c r="I338" s="14" t="s">
        <v>52</v>
      </c>
      <c r="J338" s="14" t="s">
        <v>15</v>
      </c>
      <c r="K338" s="14" t="str">
        <f>VLOOKUP(Data!$J338,tblCountries[[Actual]:[Mapping]],2,FALSE)</f>
        <v>USA</v>
      </c>
      <c r="L338" s="14" t="s">
        <v>13</v>
      </c>
      <c r="M338" s="15"/>
      <c r="N338" t="str">
        <f t="shared" si="5"/>
        <v>até 5</v>
      </c>
    </row>
    <row r="339" spans="2:14" ht="15" customHeight="1">
      <c r="B339" s="16" t="s">
        <v>2342</v>
      </c>
      <c r="C339" s="17">
        <v>41055.066180555557</v>
      </c>
      <c r="D339" s="18" t="s">
        <v>419</v>
      </c>
      <c r="E339" s="19">
        <v>360000</v>
      </c>
      <c r="F339" s="19" t="s">
        <v>40</v>
      </c>
      <c r="G339" s="19">
        <f>Data!$E339*VLOOKUP(Data!$F339,tblXrate[],2,FALSE)</f>
        <v>6410.8500074793246</v>
      </c>
      <c r="H339" s="19" t="s">
        <v>420</v>
      </c>
      <c r="I339" s="19" t="s">
        <v>20</v>
      </c>
      <c r="J339" s="19" t="s">
        <v>8</v>
      </c>
      <c r="K339" s="19" t="str">
        <f>VLOOKUP(Data!$J339,tblCountries[[Actual]:[Mapping]],2,FALSE)</f>
        <v>India</v>
      </c>
      <c r="L339" s="19" t="s">
        <v>18</v>
      </c>
      <c r="M339" s="20"/>
      <c r="N339" t="str">
        <f t="shared" si="5"/>
        <v>até 5</v>
      </c>
    </row>
    <row r="340" spans="2:14" ht="15" customHeight="1">
      <c r="B340" s="11" t="s">
        <v>2343</v>
      </c>
      <c r="C340" s="12">
        <v>41055.066377314812</v>
      </c>
      <c r="D340" s="13">
        <v>29000</v>
      </c>
      <c r="E340" s="14">
        <v>29000</v>
      </c>
      <c r="F340" s="14" t="s">
        <v>6</v>
      </c>
      <c r="G340" s="14">
        <f>Data!$E340*VLOOKUP(Data!$F340,tblXrate[],2,FALSE)</f>
        <v>29000</v>
      </c>
      <c r="H340" s="14" t="s">
        <v>421</v>
      </c>
      <c r="I340" s="14" t="s">
        <v>52</v>
      </c>
      <c r="J340" s="14" t="s">
        <v>15</v>
      </c>
      <c r="K340" s="14" t="str">
        <f>VLOOKUP(Data!$J340,tblCountries[[Actual]:[Mapping]],2,FALSE)</f>
        <v>USA</v>
      </c>
      <c r="L340" s="14" t="s">
        <v>9</v>
      </c>
      <c r="M340" s="15"/>
      <c r="N340" t="str">
        <f t="shared" si="5"/>
        <v>até 5</v>
      </c>
    </row>
    <row r="341" spans="2:14" ht="15" customHeight="1">
      <c r="B341" s="16" t="s">
        <v>2344</v>
      </c>
      <c r="C341" s="17">
        <v>41055.067743055559</v>
      </c>
      <c r="D341" s="18">
        <v>13000</v>
      </c>
      <c r="E341" s="19">
        <v>13000</v>
      </c>
      <c r="F341" s="19" t="s">
        <v>6</v>
      </c>
      <c r="G341" s="19">
        <f>Data!$E341*VLOOKUP(Data!$F341,tblXrate[],2,FALSE)</f>
        <v>13000</v>
      </c>
      <c r="H341" s="19" t="s">
        <v>422</v>
      </c>
      <c r="I341" s="19" t="s">
        <v>52</v>
      </c>
      <c r="J341" s="19" t="s">
        <v>8</v>
      </c>
      <c r="K341" s="19" t="str">
        <f>VLOOKUP(Data!$J341,tblCountries[[Actual]:[Mapping]],2,FALSE)</f>
        <v>India</v>
      </c>
      <c r="L341" s="19" t="s">
        <v>13</v>
      </c>
      <c r="M341" s="20"/>
      <c r="N341" t="str">
        <f t="shared" si="5"/>
        <v>até 5</v>
      </c>
    </row>
    <row r="342" spans="2:14" ht="15" customHeight="1">
      <c r="B342" s="11" t="s">
        <v>2345</v>
      </c>
      <c r="C342" s="12">
        <v>41055.068124999998</v>
      </c>
      <c r="D342" s="13" t="s">
        <v>423</v>
      </c>
      <c r="E342" s="14">
        <v>63000</v>
      </c>
      <c r="F342" s="14" t="s">
        <v>6</v>
      </c>
      <c r="G342" s="14">
        <f>Data!$E342*VLOOKUP(Data!$F342,tblXrate[],2,FALSE)</f>
        <v>63000</v>
      </c>
      <c r="H342" s="14" t="s">
        <v>108</v>
      </c>
      <c r="I342" s="14" t="s">
        <v>20</v>
      </c>
      <c r="J342" s="14" t="s">
        <v>15</v>
      </c>
      <c r="K342" s="14" t="str">
        <f>VLOOKUP(Data!$J342,tblCountries[[Actual]:[Mapping]],2,FALSE)</f>
        <v>USA</v>
      </c>
      <c r="L342" s="14" t="s">
        <v>13</v>
      </c>
      <c r="M342" s="15"/>
      <c r="N342" t="str">
        <f t="shared" si="5"/>
        <v>até 5</v>
      </c>
    </row>
    <row r="343" spans="2:14" ht="15" customHeight="1">
      <c r="B343" s="16" t="s">
        <v>2346</v>
      </c>
      <c r="C343" s="17">
        <v>41055.068124999998</v>
      </c>
      <c r="D343" s="18">
        <v>95000</v>
      </c>
      <c r="E343" s="19">
        <v>95000</v>
      </c>
      <c r="F343" s="19" t="s">
        <v>6</v>
      </c>
      <c r="G343" s="19">
        <f>Data!$E343*VLOOKUP(Data!$F343,tblXrate[],2,FALSE)</f>
        <v>95000</v>
      </c>
      <c r="H343" s="19" t="s">
        <v>424</v>
      </c>
      <c r="I343" s="19" t="s">
        <v>20</v>
      </c>
      <c r="J343" s="19" t="s">
        <v>15</v>
      </c>
      <c r="K343" s="19" t="str">
        <f>VLOOKUP(Data!$J343,tblCountries[[Actual]:[Mapping]],2,FALSE)</f>
        <v>USA</v>
      </c>
      <c r="L343" s="19" t="s">
        <v>9</v>
      </c>
      <c r="M343" s="20"/>
      <c r="N343" t="str">
        <f t="shared" si="5"/>
        <v>até 5</v>
      </c>
    </row>
    <row r="344" spans="2:14" ht="15" customHeight="1">
      <c r="B344" s="11" t="s">
        <v>2347</v>
      </c>
      <c r="C344" s="12">
        <v>41055.068645833337</v>
      </c>
      <c r="D344" s="13" t="s">
        <v>426</v>
      </c>
      <c r="E344" s="14">
        <v>100000</v>
      </c>
      <c r="F344" s="14" t="s">
        <v>6</v>
      </c>
      <c r="G344" s="14">
        <f>Data!$E344*VLOOKUP(Data!$F344,tblXrate[],2,FALSE)</f>
        <v>100000</v>
      </c>
      <c r="H344" s="14" t="s">
        <v>427</v>
      </c>
      <c r="I344" s="14" t="s">
        <v>20</v>
      </c>
      <c r="J344" s="14" t="s">
        <v>71</v>
      </c>
      <c r="K344" s="14" t="str">
        <f>VLOOKUP(Data!$J344,tblCountries[[Actual]:[Mapping]],2,FALSE)</f>
        <v>UK</v>
      </c>
      <c r="L344" s="14" t="s">
        <v>9</v>
      </c>
      <c r="M344" s="15"/>
      <c r="N344" t="str">
        <f t="shared" si="5"/>
        <v>até 5</v>
      </c>
    </row>
    <row r="345" spans="2:14" ht="15" customHeight="1">
      <c r="B345" s="16" t="s">
        <v>2348</v>
      </c>
      <c r="C345" s="17">
        <v>41055.069178240738</v>
      </c>
      <c r="D345" s="18" t="s">
        <v>428</v>
      </c>
      <c r="E345" s="19">
        <v>3800</v>
      </c>
      <c r="F345" s="19" t="s">
        <v>6</v>
      </c>
      <c r="G345" s="19">
        <f>Data!$E345*VLOOKUP(Data!$F345,tblXrate[],2,FALSE)</f>
        <v>3800</v>
      </c>
      <c r="H345" s="19" t="s">
        <v>429</v>
      </c>
      <c r="I345" s="19" t="s">
        <v>3999</v>
      </c>
      <c r="J345" s="19" t="s">
        <v>8</v>
      </c>
      <c r="K345" s="19" t="str">
        <f>VLOOKUP(Data!$J345,tblCountries[[Actual]:[Mapping]],2,FALSE)</f>
        <v>India</v>
      </c>
      <c r="L345" s="19" t="s">
        <v>9</v>
      </c>
      <c r="M345" s="20"/>
      <c r="N345" t="str">
        <f t="shared" si="5"/>
        <v>até 5</v>
      </c>
    </row>
    <row r="346" spans="2:14" ht="15" customHeight="1">
      <c r="B346" s="11" t="s">
        <v>2349</v>
      </c>
      <c r="C346" s="12">
        <v>41055.069502314815</v>
      </c>
      <c r="D346" s="13">
        <v>950</v>
      </c>
      <c r="E346" s="14">
        <v>11400</v>
      </c>
      <c r="F346" s="14" t="s">
        <v>6</v>
      </c>
      <c r="G346" s="14">
        <f>Data!$E346*VLOOKUP(Data!$F346,tblXrate[],2,FALSE)</f>
        <v>11400</v>
      </c>
      <c r="H346" s="14" t="s">
        <v>430</v>
      </c>
      <c r="I346" s="14" t="s">
        <v>356</v>
      </c>
      <c r="J346" s="14" t="s">
        <v>143</v>
      </c>
      <c r="K346" s="14" t="str">
        <f>VLOOKUP(Data!$J346,tblCountries[[Actual]:[Mapping]],2,FALSE)</f>
        <v>Brazil</v>
      </c>
      <c r="L346" s="14" t="s">
        <v>9</v>
      </c>
      <c r="M346" s="15"/>
      <c r="N346" t="str">
        <f t="shared" si="5"/>
        <v>até 5</v>
      </c>
    </row>
    <row r="347" spans="2:14" ht="15" customHeight="1">
      <c r="B347" s="16" t="s">
        <v>2350</v>
      </c>
      <c r="C347" s="17">
        <v>41055.069652777776</v>
      </c>
      <c r="D347" s="18">
        <v>56000</v>
      </c>
      <c r="E347" s="19">
        <v>56000</v>
      </c>
      <c r="F347" s="19" t="s">
        <v>86</v>
      </c>
      <c r="G347" s="19">
        <f>Data!$E347*VLOOKUP(Data!$F347,tblXrate[],2,FALSE)</f>
        <v>55068.245289698301</v>
      </c>
      <c r="H347" s="19" t="s">
        <v>431</v>
      </c>
      <c r="I347" s="19" t="s">
        <v>20</v>
      </c>
      <c r="J347" s="19" t="s">
        <v>88</v>
      </c>
      <c r="K347" s="19" t="str">
        <f>VLOOKUP(Data!$J347,tblCountries[[Actual]:[Mapping]],2,FALSE)</f>
        <v>Canada</v>
      </c>
      <c r="L347" s="19" t="s">
        <v>9</v>
      </c>
      <c r="M347" s="20"/>
      <c r="N347" t="str">
        <f t="shared" si="5"/>
        <v>até 5</v>
      </c>
    </row>
    <row r="348" spans="2:14" ht="15" customHeight="1">
      <c r="B348" s="11" t="s">
        <v>2351</v>
      </c>
      <c r="C348" s="12">
        <v>41055.069768518515</v>
      </c>
      <c r="D348" s="13">
        <v>53000</v>
      </c>
      <c r="E348" s="14">
        <v>53000</v>
      </c>
      <c r="F348" s="14" t="s">
        <v>6</v>
      </c>
      <c r="G348" s="14">
        <f>Data!$E348*VLOOKUP(Data!$F348,tblXrate[],2,FALSE)</f>
        <v>53000</v>
      </c>
      <c r="H348" s="14" t="s">
        <v>432</v>
      </c>
      <c r="I348" s="14" t="s">
        <v>52</v>
      </c>
      <c r="J348" s="14" t="s">
        <v>15</v>
      </c>
      <c r="K348" s="14" t="str">
        <f>VLOOKUP(Data!$J348,tblCountries[[Actual]:[Mapping]],2,FALSE)</f>
        <v>USA</v>
      </c>
      <c r="L348" s="14" t="s">
        <v>18</v>
      </c>
      <c r="M348" s="15"/>
      <c r="N348" t="str">
        <f t="shared" si="5"/>
        <v>até 5</v>
      </c>
    </row>
    <row r="349" spans="2:14" ht="15" customHeight="1">
      <c r="B349" s="16" t="s">
        <v>2352</v>
      </c>
      <c r="C349" s="17">
        <v>41055.070034722223</v>
      </c>
      <c r="D349" s="18">
        <v>130000</v>
      </c>
      <c r="E349" s="19">
        <v>130000</v>
      </c>
      <c r="F349" s="19" t="s">
        <v>6</v>
      </c>
      <c r="G349" s="19">
        <f>Data!$E349*VLOOKUP(Data!$F349,tblXrate[],2,FALSE)</f>
        <v>130000</v>
      </c>
      <c r="H349" s="19" t="s">
        <v>433</v>
      </c>
      <c r="I349" s="19" t="s">
        <v>279</v>
      </c>
      <c r="J349" s="19" t="s">
        <v>15</v>
      </c>
      <c r="K349" s="19" t="str">
        <f>VLOOKUP(Data!$J349,tblCountries[[Actual]:[Mapping]],2,FALSE)</f>
        <v>USA</v>
      </c>
      <c r="L349" s="19" t="s">
        <v>9</v>
      </c>
      <c r="M349" s="20"/>
      <c r="N349" t="str">
        <f t="shared" si="5"/>
        <v>até 5</v>
      </c>
    </row>
    <row r="350" spans="2:14" ht="15" customHeight="1">
      <c r="B350" s="11" t="s">
        <v>2353</v>
      </c>
      <c r="C350" s="12">
        <v>41055.070509259262</v>
      </c>
      <c r="D350" s="13" t="s">
        <v>434</v>
      </c>
      <c r="E350" s="14">
        <v>370000</v>
      </c>
      <c r="F350" s="14" t="s">
        <v>40</v>
      </c>
      <c r="G350" s="14">
        <f>Data!$E350*VLOOKUP(Data!$F350,tblXrate[],2,FALSE)</f>
        <v>6588.9291743537506</v>
      </c>
      <c r="H350" s="14" t="s">
        <v>435</v>
      </c>
      <c r="I350" s="14" t="s">
        <v>20</v>
      </c>
      <c r="J350" s="14" t="s">
        <v>8</v>
      </c>
      <c r="K350" s="14" t="str">
        <f>VLOOKUP(Data!$J350,tblCountries[[Actual]:[Mapping]],2,FALSE)</f>
        <v>India</v>
      </c>
      <c r="L350" s="14" t="s">
        <v>13</v>
      </c>
      <c r="M350" s="15"/>
      <c r="N350" t="str">
        <f t="shared" si="5"/>
        <v>até 5</v>
      </c>
    </row>
    <row r="351" spans="2:14" ht="15" customHeight="1">
      <c r="B351" s="16" t="s">
        <v>2354</v>
      </c>
      <c r="C351" s="17">
        <v>41055.070752314816</v>
      </c>
      <c r="D351" s="18">
        <v>160000</v>
      </c>
      <c r="E351" s="19">
        <v>160000</v>
      </c>
      <c r="F351" s="19" t="s">
        <v>86</v>
      </c>
      <c r="G351" s="19">
        <f>Data!$E351*VLOOKUP(Data!$F351,tblXrate[],2,FALSE)</f>
        <v>157337.8436848523</v>
      </c>
      <c r="H351" s="19" t="s">
        <v>356</v>
      </c>
      <c r="I351" s="19" t="s">
        <v>356</v>
      </c>
      <c r="J351" s="19" t="s">
        <v>88</v>
      </c>
      <c r="K351" s="19" t="str">
        <f>VLOOKUP(Data!$J351,tblCountries[[Actual]:[Mapping]],2,FALSE)</f>
        <v>Canada</v>
      </c>
      <c r="L351" s="19" t="s">
        <v>18</v>
      </c>
      <c r="M351" s="20"/>
      <c r="N351" t="str">
        <f t="shared" si="5"/>
        <v>até 5</v>
      </c>
    </row>
    <row r="352" spans="2:14" ht="15" customHeight="1">
      <c r="B352" s="11" t="s">
        <v>2355</v>
      </c>
      <c r="C352" s="12">
        <v>41055.070763888885</v>
      </c>
      <c r="D352" s="13">
        <v>44200</v>
      </c>
      <c r="E352" s="14">
        <v>44200</v>
      </c>
      <c r="F352" s="14" t="s">
        <v>6</v>
      </c>
      <c r="G352" s="14">
        <f>Data!$E352*VLOOKUP(Data!$F352,tblXrate[],2,FALSE)</f>
        <v>44200</v>
      </c>
      <c r="H352" s="14" t="s">
        <v>436</v>
      </c>
      <c r="I352" s="14" t="s">
        <v>20</v>
      </c>
      <c r="J352" s="14" t="s">
        <v>15</v>
      </c>
      <c r="K352" s="14" t="str">
        <f>VLOOKUP(Data!$J352,tblCountries[[Actual]:[Mapping]],2,FALSE)</f>
        <v>USA</v>
      </c>
      <c r="L352" s="14" t="s">
        <v>13</v>
      </c>
      <c r="M352" s="15"/>
      <c r="N352" t="str">
        <f t="shared" si="5"/>
        <v>até 5</v>
      </c>
    </row>
    <row r="353" spans="2:14" ht="15" customHeight="1">
      <c r="B353" s="16" t="s">
        <v>2356</v>
      </c>
      <c r="C353" s="17">
        <v>41055.070914351854</v>
      </c>
      <c r="D353" s="18">
        <v>56000</v>
      </c>
      <c r="E353" s="19">
        <v>56000</v>
      </c>
      <c r="F353" s="19" t="s">
        <v>6</v>
      </c>
      <c r="G353" s="19">
        <f>Data!$E353*VLOOKUP(Data!$F353,tblXrate[],2,FALSE)</f>
        <v>56000</v>
      </c>
      <c r="H353" s="19" t="s">
        <v>437</v>
      </c>
      <c r="I353" s="19" t="s">
        <v>52</v>
      </c>
      <c r="J353" s="19" t="s">
        <v>15</v>
      </c>
      <c r="K353" s="19" t="str">
        <f>VLOOKUP(Data!$J353,tblCountries[[Actual]:[Mapping]],2,FALSE)</f>
        <v>USA</v>
      </c>
      <c r="L353" s="19" t="s">
        <v>18</v>
      </c>
      <c r="M353" s="20"/>
      <c r="N353" t="str">
        <f t="shared" si="5"/>
        <v>até 5</v>
      </c>
    </row>
    <row r="354" spans="2:14" ht="15" customHeight="1">
      <c r="B354" s="11" t="s">
        <v>2357</v>
      </c>
      <c r="C354" s="12">
        <v>41055.071145833332</v>
      </c>
      <c r="D354" s="13">
        <v>72500</v>
      </c>
      <c r="E354" s="14">
        <v>72500</v>
      </c>
      <c r="F354" s="14" t="s">
        <v>6</v>
      </c>
      <c r="G354" s="14">
        <f>Data!$E354*VLOOKUP(Data!$F354,tblXrate[],2,FALSE)</f>
        <v>72500</v>
      </c>
      <c r="H354" s="14" t="s">
        <v>438</v>
      </c>
      <c r="I354" s="14" t="s">
        <v>279</v>
      </c>
      <c r="J354" s="14" t="s">
        <v>15</v>
      </c>
      <c r="K354" s="14" t="str">
        <f>VLOOKUP(Data!$J354,tblCountries[[Actual]:[Mapping]],2,FALSE)</f>
        <v>USA</v>
      </c>
      <c r="L354" s="14" t="s">
        <v>18</v>
      </c>
      <c r="M354" s="15"/>
      <c r="N354" t="str">
        <f t="shared" si="5"/>
        <v>até 5</v>
      </c>
    </row>
    <row r="355" spans="2:14" ht="15" customHeight="1">
      <c r="B355" s="16" t="s">
        <v>2358</v>
      </c>
      <c r="C355" s="17">
        <v>41055.071192129632</v>
      </c>
      <c r="D355" s="18">
        <v>75000</v>
      </c>
      <c r="E355" s="19">
        <v>75000</v>
      </c>
      <c r="F355" s="19" t="s">
        <v>86</v>
      </c>
      <c r="G355" s="19">
        <f>Data!$E355*VLOOKUP(Data!$F355,tblXrate[],2,FALSE)</f>
        <v>73752.11422727452</v>
      </c>
      <c r="H355" s="19" t="s">
        <v>439</v>
      </c>
      <c r="I355" s="19" t="s">
        <v>20</v>
      </c>
      <c r="J355" s="19" t="s">
        <v>205</v>
      </c>
      <c r="K355" s="19" t="str">
        <f>VLOOKUP(Data!$J355,tblCountries[[Actual]:[Mapping]],2,FALSE)</f>
        <v>Canada</v>
      </c>
      <c r="L355" s="19" t="s">
        <v>9</v>
      </c>
      <c r="M355" s="20"/>
      <c r="N355" t="str">
        <f t="shared" si="5"/>
        <v>até 5</v>
      </c>
    </row>
    <row r="356" spans="2:14" ht="15" customHeight="1">
      <c r="B356" s="11" t="s">
        <v>2359</v>
      </c>
      <c r="C356" s="12">
        <v>41055.071446759262</v>
      </c>
      <c r="D356" s="13" t="s">
        <v>440</v>
      </c>
      <c r="E356" s="14">
        <v>170000</v>
      </c>
      <c r="F356" s="14" t="s">
        <v>6</v>
      </c>
      <c r="G356" s="14">
        <f>Data!$E356*VLOOKUP(Data!$F356,tblXrate[],2,FALSE)</f>
        <v>170000</v>
      </c>
      <c r="H356" s="14" t="s">
        <v>441</v>
      </c>
      <c r="I356" s="14" t="s">
        <v>20</v>
      </c>
      <c r="J356" s="14" t="s">
        <v>71</v>
      </c>
      <c r="K356" s="14" t="str">
        <f>VLOOKUP(Data!$J356,tblCountries[[Actual]:[Mapping]],2,FALSE)</f>
        <v>UK</v>
      </c>
      <c r="L356" s="14" t="s">
        <v>186</v>
      </c>
      <c r="M356" s="15"/>
      <c r="N356" t="str">
        <f t="shared" si="5"/>
        <v>até 5</v>
      </c>
    </row>
    <row r="357" spans="2:14" ht="15" customHeight="1">
      <c r="B357" s="16" t="s">
        <v>2360</v>
      </c>
      <c r="C357" s="17">
        <v>41055.072083333333</v>
      </c>
      <c r="D357" s="18">
        <v>68000</v>
      </c>
      <c r="E357" s="19">
        <v>68000</v>
      </c>
      <c r="F357" s="19" t="s">
        <v>6</v>
      </c>
      <c r="G357" s="19">
        <f>Data!$E357*VLOOKUP(Data!$F357,tblXrate[],2,FALSE)</f>
        <v>68000</v>
      </c>
      <c r="H357" s="19" t="s">
        <v>201</v>
      </c>
      <c r="I357" s="19" t="s">
        <v>52</v>
      </c>
      <c r="J357" s="19" t="s">
        <v>15</v>
      </c>
      <c r="K357" s="19" t="str">
        <f>VLOOKUP(Data!$J357,tblCountries[[Actual]:[Mapping]],2,FALSE)</f>
        <v>USA</v>
      </c>
      <c r="L357" s="19" t="s">
        <v>18</v>
      </c>
      <c r="M357" s="20"/>
      <c r="N357" t="str">
        <f t="shared" si="5"/>
        <v>até 5</v>
      </c>
    </row>
    <row r="358" spans="2:14" ht="15" customHeight="1">
      <c r="B358" s="11" t="s">
        <v>2361</v>
      </c>
      <c r="C358" s="12">
        <v>41055.072905092595</v>
      </c>
      <c r="D358" s="13">
        <v>75000</v>
      </c>
      <c r="E358" s="14">
        <v>75000</v>
      </c>
      <c r="F358" s="14" t="s">
        <v>6</v>
      </c>
      <c r="G358" s="14">
        <f>Data!$E358*VLOOKUP(Data!$F358,tblXrate[],2,FALSE)</f>
        <v>75000</v>
      </c>
      <c r="H358" s="14" t="s">
        <v>282</v>
      </c>
      <c r="I358" s="14" t="s">
        <v>20</v>
      </c>
      <c r="J358" s="14" t="s">
        <v>15</v>
      </c>
      <c r="K358" s="14" t="str">
        <f>VLOOKUP(Data!$J358,tblCountries[[Actual]:[Mapping]],2,FALSE)</f>
        <v>USA</v>
      </c>
      <c r="L358" s="14" t="s">
        <v>13</v>
      </c>
      <c r="M358" s="15"/>
      <c r="N358" t="str">
        <f t="shared" si="5"/>
        <v>até 5</v>
      </c>
    </row>
    <row r="359" spans="2:14" ht="15" customHeight="1">
      <c r="B359" s="16" t="s">
        <v>2362</v>
      </c>
      <c r="C359" s="17">
        <v>41055.073495370372</v>
      </c>
      <c r="D359" s="18" t="s">
        <v>442</v>
      </c>
      <c r="E359" s="19">
        <v>62500</v>
      </c>
      <c r="F359" s="19" t="s">
        <v>6</v>
      </c>
      <c r="G359" s="19">
        <f>Data!$E359*VLOOKUP(Data!$F359,tblXrate[],2,FALSE)</f>
        <v>62500</v>
      </c>
      <c r="H359" s="19" t="s">
        <v>443</v>
      </c>
      <c r="I359" s="19" t="s">
        <v>4001</v>
      </c>
      <c r="J359" s="19" t="s">
        <v>15</v>
      </c>
      <c r="K359" s="19" t="str">
        <f>VLOOKUP(Data!$J359,tblCountries[[Actual]:[Mapping]],2,FALSE)</f>
        <v>USA</v>
      </c>
      <c r="L359" s="19" t="s">
        <v>13</v>
      </c>
      <c r="M359" s="20"/>
      <c r="N359" t="str">
        <f t="shared" si="5"/>
        <v>até 5</v>
      </c>
    </row>
    <row r="360" spans="2:14" ht="15" customHeight="1">
      <c r="B360" s="11" t="s">
        <v>2363</v>
      </c>
      <c r="C360" s="12">
        <v>41055.073587962965</v>
      </c>
      <c r="D360" s="13">
        <v>25000</v>
      </c>
      <c r="E360" s="14">
        <v>25000</v>
      </c>
      <c r="F360" s="14" t="s">
        <v>6</v>
      </c>
      <c r="G360" s="14">
        <f>Data!$E360*VLOOKUP(Data!$F360,tblXrate[],2,FALSE)</f>
        <v>25000</v>
      </c>
      <c r="H360" s="14" t="s">
        <v>52</v>
      </c>
      <c r="I360" s="14" t="s">
        <v>52</v>
      </c>
      <c r="J360" s="14" t="s">
        <v>8</v>
      </c>
      <c r="K360" s="14" t="str">
        <f>VLOOKUP(Data!$J360,tblCountries[[Actual]:[Mapping]],2,FALSE)</f>
        <v>India</v>
      </c>
      <c r="L360" s="14" t="s">
        <v>9</v>
      </c>
      <c r="M360" s="15"/>
      <c r="N360" t="str">
        <f t="shared" si="5"/>
        <v>até 5</v>
      </c>
    </row>
    <row r="361" spans="2:14" ht="15" customHeight="1">
      <c r="B361" s="16" t="s">
        <v>2364</v>
      </c>
      <c r="C361" s="17">
        <v>41055.073888888888</v>
      </c>
      <c r="D361" s="18" t="s">
        <v>444</v>
      </c>
      <c r="E361" s="19">
        <v>480000</v>
      </c>
      <c r="F361" s="19" t="s">
        <v>445</v>
      </c>
      <c r="G361" s="19">
        <f>Data!$E361*VLOOKUP(Data!$F361,tblXrate[],2,FALSE)</f>
        <v>68954.520184280962</v>
      </c>
      <c r="H361" s="19" t="s">
        <v>446</v>
      </c>
      <c r="I361" s="19" t="s">
        <v>356</v>
      </c>
      <c r="J361" s="19" t="s">
        <v>447</v>
      </c>
      <c r="K361" s="19" t="str">
        <f>VLOOKUP(Data!$J361,tblCountries[[Actual]:[Mapping]],2,FALSE)</f>
        <v>Sweden</v>
      </c>
      <c r="L361" s="19" t="s">
        <v>25</v>
      </c>
      <c r="M361" s="20"/>
      <c r="N361" t="str">
        <f t="shared" si="5"/>
        <v>até 5</v>
      </c>
    </row>
    <row r="362" spans="2:14" ht="15" customHeight="1">
      <c r="B362" s="11" t="s">
        <v>2365</v>
      </c>
      <c r="C362" s="12">
        <v>41055.075914351852</v>
      </c>
      <c r="D362" s="13">
        <v>85000</v>
      </c>
      <c r="E362" s="14">
        <v>85000</v>
      </c>
      <c r="F362" s="14" t="s">
        <v>6</v>
      </c>
      <c r="G362" s="14">
        <f>Data!$E362*VLOOKUP(Data!$F362,tblXrate[],2,FALSE)</f>
        <v>85000</v>
      </c>
      <c r="H362" s="14" t="s">
        <v>282</v>
      </c>
      <c r="I362" s="14" t="s">
        <v>20</v>
      </c>
      <c r="J362" s="14" t="s">
        <v>15</v>
      </c>
      <c r="K362" s="14" t="str">
        <f>VLOOKUP(Data!$J362,tblCountries[[Actual]:[Mapping]],2,FALSE)</f>
        <v>USA</v>
      </c>
      <c r="L362" s="14" t="s">
        <v>9</v>
      </c>
      <c r="M362" s="15"/>
      <c r="N362" t="str">
        <f t="shared" si="5"/>
        <v>até 5</v>
      </c>
    </row>
    <row r="363" spans="2:14" ht="15" customHeight="1">
      <c r="B363" s="16" t="s">
        <v>2366</v>
      </c>
      <c r="C363" s="17">
        <v>41055.076331018521</v>
      </c>
      <c r="D363" s="18">
        <v>43000</v>
      </c>
      <c r="E363" s="19">
        <v>43000</v>
      </c>
      <c r="F363" s="19" t="s">
        <v>69</v>
      </c>
      <c r="G363" s="19">
        <f>Data!$E363*VLOOKUP(Data!$F363,tblXrate[],2,FALSE)</f>
        <v>67775.665698893223</v>
      </c>
      <c r="H363" s="19" t="s">
        <v>448</v>
      </c>
      <c r="I363" s="19" t="s">
        <v>52</v>
      </c>
      <c r="J363" s="19" t="s">
        <v>71</v>
      </c>
      <c r="K363" s="19" t="str">
        <f>VLOOKUP(Data!$J363,tblCountries[[Actual]:[Mapping]],2,FALSE)</f>
        <v>UK</v>
      </c>
      <c r="L363" s="19" t="s">
        <v>9</v>
      </c>
      <c r="M363" s="20"/>
      <c r="N363" t="str">
        <f t="shared" si="5"/>
        <v>até 5</v>
      </c>
    </row>
    <row r="364" spans="2:14" ht="15" customHeight="1">
      <c r="B364" s="11" t="s">
        <v>2367</v>
      </c>
      <c r="C364" s="12">
        <v>41055.076342592591</v>
      </c>
      <c r="D364" s="13">
        <v>89000</v>
      </c>
      <c r="E364" s="14">
        <v>89000</v>
      </c>
      <c r="F364" s="14" t="s">
        <v>6</v>
      </c>
      <c r="G364" s="14">
        <f>Data!$E364*VLOOKUP(Data!$F364,tblXrate[],2,FALSE)</f>
        <v>89000</v>
      </c>
      <c r="H364" s="14" t="s">
        <v>449</v>
      </c>
      <c r="I364" s="14" t="s">
        <v>52</v>
      </c>
      <c r="J364" s="14" t="s">
        <v>15</v>
      </c>
      <c r="K364" s="14" t="str">
        <f>VLOOKUP(Data!$J364,tblCountries[[Actual]:[Mapping]],2,FALSE)</f>
        <v>USA</v>
      </c>
      <c r="L364" s="14" t="s">
        <v>9</v>
      </c>
      <c r="M364" s="15"/>
      <c r="N364" t="str">
        <f t="shared" si="5"/>
        <v>até 5</v>
      </c>
    </row>
    <row r="365" spans="2:14" ht="15" customHeight="1">
      <c r="B365" s="16" t="s">
        <v>2368</v>
      </c>
      <c r="C365" s="17">
        <v>41055.076388888891</v>
      </c>
      <c r="D365" s="18">
        <v>35000</v>
      </c>
      <c r="E365" s="19">
        <v>35000</v>
      </c>
      <c r="F365" s="19" t="s">
        <v>6</v>
      </c>
      <c r="G365" s="19">
        <f>Data!$E365*VLOOKUP(Data!$F365,tblXrate[],2,FALSE)</f>
        <v>35000</v>
      </c>
      <c r="H365" s="19" t="s">
        <v>450</v>
      </c>
      <c r="I365" s="19" t="s">
        <v>20</v>
      </c>
      <c r="J365" s="19" t="s">
        <v>111</v>
      </c>
      <c r="K365" s="19" t="str">
        <f>VLOOKUP(Data!$J365,tblCountries[[Actual]:[Mapping]],2,FALSE)</f>
        <v>Brasil</v>
      </c>
      <c r="L365" s="19" t="s">
        <v>13</v>
      </c>
      <c r="M365" s="20"/>
      <c r="N365" t="str">
        <f t="shared" si="5"/>
        <v>até 5</v>
      </c>
    </row>
    <row r="366" spans="2:14" ht="15" customHeight="1">
      <c r="B366" s="11" t="s">
        <v>2369</v>
      </c>
      <c r="C366" s="12">
        <v>41055.07671296296</v>
      </c>
      <c r="D366" s="13">
        <v>47500</v>
      </c>
      <c r="E366" s="14">
        <v>47500</v>
      </c>
      <c r="F366" s="14" t="s">
        <v>6</v>
      </c>
      <c r="G366" s="14">
        <f>Data!$E366*VLOOKUP(Data!$F366,tblXrate[],2,FALSE)</f>
        <v>47500</v>
      </c>
      <c r="H366" s="14" t="s">
        <v>451</v>
      </c>
      <c r="I366" s="14" t="s">
        <v>52</v>
      </c>
      <c r="J366" s="14" t="s">
        <v>15</v>
      </c>
      <c r="K366" s="14" t="str">
        <f>VLOOKUP(Data!$J366,tblCountries[[Actual]:[Mapping]],2,FALSE)</f>
        <v>USA</v>
      </c>
      <c r="L366" s="14" t="s">
        <v>13</v>
      </c>
      <c r="M366" s="15"/>
      <c r="N366" t="str">
        <f t="shared" si="5"/>
        <v>até 5</v>
      </c>
    </row>
    <row r="367" spans="2:14" ht="15" customHeight="1">
      <c r="B367" s="16" t="s">
        <v>2370</v>
      </c>
      <c r="C367" s="17">
        <v>41055.076736111114</v>
      </c>
      <c r="D367" s="18">
        <v>130000</v>
      </c>
      <c r="E367" s="19">
        <v>130000</v>
      </c>
      <c r="F367" s="19" t="s">
        <v>6</v>
      </c>
      <c r="G367" s="19">
        <f>Data!$E367*VLOOKUP(Data!$F367,tblXrate[],2,FALSE)</f>
        <v>130000</v>
      </c>
      <c r="H367" s="19" t="s">
        <v>201</v>
      </c>
      <c r="I367" s="19" t="s">
        <v>52</v>
      </c>
      <c r="J367" s="19" t="s">
        <v>15</v>
      </c>
      <c r="K367" s="19" t="str">
        <f>VLOOKUP(Data!$J367,tblCountries[[Actual]:[Mapping]],2,FALSE)</f>
        <v>USA</v>
      </c>
      <c r="L367" s="19" t="s">
        <v>18</v>
      </c>
      <c r="M367" s="20"/>
      <c r="N367" t="str">
        <f t="shared" si="5"/>
        <v>até 5</v>
      </c>
    </row>
    <row r="368" spans="2:14" ht="15" customHeight="1">
      <c r="B368" s="11" t="s">
        <v>2371</v>
      </c>
      <c r="C368" s="12">
        <v>41055.077037037037</v>
      </c>
      <c r="D368" s="13">
        <v>18000</v>
      </c>
      <c r="E368" s="14">
        <v>18000</v>
      </c>
      <c r="F368" s="14" t="s">
        <v>6</v>
      </c>
      <c r="G368" s="14">
        <f>Data!$E368*VLOOKUP(Data!$F368,tblXrate[],2,FALSE)</f>
        <v>18000</v>
      </c>
      <c r="H368" s="14" t="s">
        <v>452</v>
      </c>
      <c r="I368" s="14" t="s">
        <v>4001</v>
      </c>
      <c r="J368" s="14" t="s">
        <v>8</v>
      </c>
      <c r="K368" s="14" t="str">
        <f>VLOOKUP(Data!$J368,tblCountries[[Actual]:[Mapping]],2,FALSE)</f>
        <v>India</v>
      </c>
      <c r="L368" s="14" t="s">
        <v>18</v>
      </c>
      <c r="M368" s="15"/>
      <c r="N368" t="str">
        <f t="shared" si="5"/>
        <v>até 5</v>
      </c>
    </row>
    <row r="369" spans="2:14" ht="15" customHeight="1">
      <c r="B369" s="16" t="s">
        <v>2372</v>
      </c>
      <c r="C369" s="17">
        <v>41055.07707175926</v>
      </c>
      <c r="D369" s="18" t="s">
        <v>453</v>
      </c>
      <c r="E369" s="19">
        <v>480000</v>
      </c>
      <c r="F369" s="19" t="s">
        <v>40</v>
      </c>
      <c r="G369" s="19">
        <f>Data!$E369*VLOOKUP(Data!$F369,tblXrate[],2,FALSE)</f>
        <v>8547.8000099724322</v>
      </c>
      <c r="H369" s="19" t="s">
        <v>454</v>
      </c>
      <c r="I369" s="19" t="s">
        <v>52</v>
      </c>
      <c r="J369" s="19" t="s">
        <v>8</v>
      </c>
      <c r="K369" s="19" t="str">
        <f>VLOOKUP(Data!$J369,tblCountries[[Actual]:[Mapping]],2,FALSE)</f>
        <v>India</v>
      </c>
      <c r="L369" s="19" t="s">
        <v>25</v>
      </c>
      <c r="M369" s="20"/>
      <c r="N369" t="str">
        <f t="shared" si="5"/>
        <v>até 5</v>
      </c>
    </row>
    <row r="370" spans="2:14" ht="15" customHeight="1">
      <c r="B370" s="11" t="s">
        <v>2373</v>
      </c>
      <c r="C370" s="12">
        <v>41055.077361111114</v>
      </c>
      <c r="D370" s="13">
        <v>41932</v>
      </c>
      <c r="E370" s="14">
        <v>41932</v>
      </c>
      <c r="F370" s="14" t="s">
        <v>6</v>
      </c>
      <c r="G370" s="14">
        <f>Data!$E370*VLOOKUP(Data!$F370,tblXrate[],2,FALSE)</f>
        <v>41932</v>
      </c>
      <c r="H370" s="14" t="s">
        <v>283</v>
      </c>
      <c r="I370" s="14" t="s">
        <v>52</v>
      </c>
      <c r="J370" s="14" t="s">
        <v>15</v>
      </c>
      <c r="K370" s="14" t="str">
        <f>VLOOKUP(Data!$J370,tblCountries[[Actual]:[Mapping]],2,FALSE)</f>
        <v>USA</v>
      </c>
      <c r="L370" s="14" t="s">
        <v>18</v>
      </c>
      <c r="M370" s="15"/>
      <c r="N370" t="str">
        <f t="shared" si="5"/>
        <v>até 5</v>
      </c>
    </row>
    <row r="371" spans="2:14" ht="15" customHeight="1">
      <c r="B371" s="16" t="s">
        <v>2374</v>
      </c>
      <c r="C371" s="17">
        <v>41055.077789351853</v>
      </c>
      <c r="D371" s="18" t="s">
        <v>455</v>
      </c>
      <c r="E371" s="19">
        <v>220700</v>
      </c>
      <c r="F371" s="19" t="s">
        <v>6</v>
      </c>
      <c r="G371" s="19">
        <f>Data!$E371*VLOOKUP(Data!$F371,tblXrate[],2,FALSE)</f>
        <v>220700</v>
      </c>
      <c r="H371" s="19" t="s">
        <v>356</v>
      </c>
      <c r="I371" s="19" t="s">
        <v>356</v>
      </c>
      <c r="J371" s="19" t="s">
        <v>143</v>
      </c>
      <c r="K371" s="19" t="str">
        <f>VLOOKUP(Data!$J371,tblCountries[[Actual]:[Mapping]],2,FALSE)</f>
        <v>Brazil</v>
      </c>
      <c r="L371" s="19" t="s">
        <v>13</v>
      </c>
      <c r="M371" s="20"/>
      <c r="N371" t="str">
        <f t="shared" si="5"/>
        <v>até 5</v>
      </c>
    </row>
    <row r="372" spans="2:14" ht="15" customHeight="1">
      <c r="B372" s="11" t="s">
        <v>2375</v>
      </c>
      <c r="C372" s="12">
        <v>41055.077824074076</v>
      </c>
      <c r="D372" s="13">
        <v>194000</v>
      </c>
      <c r="E372" s="14">
        <v>194000</v>
      </c>
      <c r="F372" s="14" t="s">
        <v>6</v>
      </c>
      <c r="G372" s="14">
        <f>Data!$E372*VLOOKUP(Data!$F372,tblXrate[],2,FALSE)</f>
        <v>194000</v>
      </c>
      <c r="H372" s="14" t="s">
        <v>456</v>
      </c>
      <c r="I372" s="14" t="s">
        <v>4001</v>
      </c>
      <c r="J372" s="14" t="s">
        <v>15</v>
      </c>
      <c r="K372" s="14" t="str">
        <f>VLOOKUP(Data!$J372,tblCountries[[Actual]:[Mapping]],2,FALSE)</f>
        <v>USA</v>
      </c>
      <c r="L372" s="14" t="s">
        <v>18</v>
      </c>
      <c r="M372" s="15"/>
      <c r="N372" t="str">
        <f t="shared" si="5"/>
        <v>até 5</v>
      </c>
    </row>
    <row r="373" spans="2:14" ht="15" customHeight="1">
      <c r="B373" s="16" t="s">
        <v>2376</v>
      </c>
      <c r="C373" s="17">
        <v>41055.07949074074</v>
      </c>
      <c r="D373" s="18">
        <v>9000000</v>
      </c>
      <c r="E373" s="19">
        <v>9000000</v>
      </c>
      <c r="F373" s="19" t="s">
        <v>40</v>
      </c>
      <c r="G373" s="19">
        <f>Data!$E373*VLOOKUP(Data!$F373,tblXrate[],2,FALSE)</f>
        <v>160271.25018698312</v>
      </c>
      <c r="H373" s="19" t="s">
        <v>14</v>
      </c>
      <c r="I373" s="19" t="s">
        <v>20</v>
      </c>
      <c r="J373" s="19" t="s">
        <v>8</v>
      </c>
      <c r="K373" s="19" t="str">
        <f>VLOOKUP(Data!$J373,tblCountries[[Actual]:[Mapping]],2,FALSE)</f>
        <v>India</v>
      </c>
      <c r="L373" s="19" t="s">
        <v>9</v>
      </c>
      <c r="M373" s="20"/>
      <c r="N373" t="str">
        <f t="shared" si="5"/>
        <v>até 5</v>
      </c>
    </row>
    <row r="374" spans="2:14" ht="15" customHeight="1">
      <c r="B374" s="11" t="s">
        <v>2377</v>
      </c>
      <c r="C374" s="12">
        <v>41055.079710648148</v>
      </c>
      <c r="D374" s="13" t="s">
        <v>457</v>
      </c>
      <c r="E374" s="14">
        <v>500000</v>
      </c>
      <c r="F374" s="14" t="s">
        <v>40</v>
      </c>
      <c r="G374" s="14">
        <f>Data!$E374*VLOOKUP(Data!$F374,tblXrate[],2,FALSE)</f>
        <v>8903.9583437212841</v>
      </c>
      <c r="H374" s="14" t="s">
        <v>458</v>
      </c>
      <c r="I374" s="14" t="s">
        <v>52</v>
      </c>
      <c r="J374" s="14" t="s">
        <v>8</v>
      </c>
      <c r="K374" s="14" t="str">
        <f>VLOOKUP(Data!$J374,tblCountries[[Actual]:[Mapping]],2,FALSE)</f>
        <v>India</v>
      </c>
      <c r="L374" s="14" t="s">
        <v>18</v>
      </c>
      <c r="M374" s="15"/>
      <c r="N374" t="str">
        <f t="shared" si="5"/>
        <v>até 5</v>
      </c>
    </row>
    <row r="375" spans="2:14" ht="15" customHeight="1">
      <c r="B375" s="16" t="s">
        <v>2378</v>
      </c>
      <c r="C375" s="17">
        <v>41055.081516203703</v>
      </c>
      <c r="D375" s="18">
        <v>80000</v>
      </c>
      <c r="E375" s="19">
        <v>80000</v>
      </c>
      <c r="F375" s="19" t="s">
        <v>86</v>
      </c>
      <c r="G375" s="19">
        <f>Data!$E375*VLOOKUP(Data!$F375,tblXrate[],2,FALSE)</f>
        <v>78668.921842426149</v>
      </c>
      <c r="H375" s="19" t="s">
        <v>459</v>
      </c>
      <c r="I375" s="19" t="s">
        <v>20</v>
      </c>
      <c r="J375" s="19" t="s">
        <v>88</v>
      </c>
      <c r="K375" s="19" t="str">
        <f>VLOOKUP(Data!$J375,tblCountries[[Actual]:[Mapping]],2,FALSE)</f>
        <v>Canada</v>
      </c>
      <c r="L375" s="19" t="s">
        <v>9</v>
      </c>
      <c r="M375" s="20"/>
      <c r="N375" t="str">
        <f t="shared" si="5"/>
        <v>até 5</v>
      </c>
    </row>
    <row r="376" spans="2:14" ht="15" customHeight="1">
      <c r="B376" s="11" t="s">
        <v>2379</v>
      </c>
      <c r="C376" s="12">
        <v>41055.081712962965</v>
      </c>
      <c r="D376" s="13">
        <v>1500</v>
      </c>
      <c r="E376" s="14">
        <v>18000</v>
      </c>
      <c r="F376" s="14" t="s">
        <v>22</v>
      </c>
      <c r="G376" s="14">
        <f>Data!$E376*VLOOKUP(Data!$F376,tblXrate[],2,FALSE)</f>
        <v>22867.189901848938</v>
      </c>
      <c r="H376" s="14" t="s">
        <v>460</v>
      </c>
      <c r="I376" s="14" t="s">
        <v>52</v>
      </c>
      <c r="J376" s="14" t="s">
        <v>30</v>
      </c>
      <c r="K376" s="14" t="str">
        <f>VLOOKUP(Data!$J376,tblCountries[[Actual]:[Mapping]],2,FALSE)</f>
        <v>Portugal</v>
      </c>
      <c r="L376" s="14" t="s">
        <v>18</v>
      </c>
      <c r="M376" s="15"/>
      <c r="N376" t="str">
        <f t="shared" si="5"/>
        <v>até 5</v>
      </c>
    </row>
    <row r="377" spans="2:14" ht="15" customHeight="1">
      <c r="B377" s="16" t="s">
        <v>2380</v>
      </c>
      <c r="C377" s="17">
        <v>41055.08216435185</v>
      </c>
      <c r="D377" s="18" t="s">
        <v>330</v>
      </c>
      <c r="E377" s="19">
        <v>60000</v>
      </c>
      <c r="F377" s="19" t="s">
        <v>69</v>
      </c>
      <c r="G377" s="19">
        <f>Data!$E377*VLOOKUP(Data!$F377,tblXrate[],2,FALSE)</f>
        <v>94570.696324037053</v>
      </c>
      <c r="H377" s="19" t="s">
        <v>461</v>
      </c>
      <c r="I377" s="19" t="s">
        <v>4001</v>
      </c>
      <c r="J377" s="19" t="s">
        <v>71</v>
      </c>
      <c r="K377" s="19" t="str">
        <f>VLOOKUP(Data!$J377,tblCountries[[Actual]:[Mapping]],2,FALSE)</f>
        <v>UK</v>
      </c>
      <c r="L377" s="19" t="s">
        <v>18</v>
      </c>
      <c r="M377" s="20"/>
      <c r="N377" t="str">
        <f t="shared" si="5"/>
        <v>até 5</v>
      </c>
    </row>
    <row r="378" spans="2:14" ht="15" customHeight="1">
      <c r="B378" s="11" t="s">
        <v>2381</v>
      </c>
      <c r="C378" s="12">
        <v>41055.082430555558</v>
      </c>
      <c r="D378" s="13">
        <v>95000</v>
      </c>
      <c r="E378" s="14">
        <v>95000</v>
      </c>
      <c r="F378" s="14" t="s">
        <v>6</v>
      </c>
      <c r="G378" s="14">
        <f>Data!$E378*VLOOKUP(Data!$F378,tblXrate[],2,FALSE)</f>
        <v>95000</v>
      </c>
      <c r="H378" s="14" t="s">
        <v>424</v>
      </c>
      <c r="I378" s="14" t="s">
        <v>20</v>
      </c>
      <c r="J378" s="14" t="s">
        <v>15</v>
      </c>
      <c r="K378" s="14" t="str">
        <f>VLOOKUP(Data!$J378,tblCountries[[Actual]:[Mapping]],2,FALSE)</f>
        <v>USA</v>
      </c>
      <c r="L378" s="14" t="s">
        <v>13</v>
      </c>
      <c r="M378" s="15"/>
      <c r="N378" t="str">
        <f t="shared" si="5"/>
        <v>até 5</v>
      </c>
    </row>
    <row r="379" spans="2:14" ht="15" customHeight="1">
      <c r="B379" s="16" t="s">
        <v>2382</v>
      </c>
      <c r="C379" s="17">
        <v>41055.082881944443</v>
      </c>
      <c r="D379" s="18" t="s">
        <v>462</v>
      </c>
      <c r="E379" s="19">
        <v>540000</v>
      </c>
      <c r="F379" s="19" t="s">
        <v>40</v>
      </c>
      <c r="G379" s="19">
        <f>Data!$E379*VLOOKUP(Data!$F379,tblXrate[],2,FALSE)</f>
        <v>9616.275011218986</v>
      </c>
      <c r="H379" s="19" t="s">
        <v>463</v>
      </c>
      <c r="I379" s="19" t="s">
        <v>279</v>
      </c>
      <c r="J379" s="19" t="s">
        <v>8</v>
      </c>
      <c r="K379" s="19" t="str">
        <f>VLOOKUP(Data!$J379,tblCountries[[Actual]:[Mapping]],2,FALSE)</f>
        <v>India</v>
      </c>
      <c r="L379" s="19" t="s">
        <v>9</v>
      </c>
      <c r="M379" s="20"/>
      <c r="N379" t="str">
        <f t="shared" si="5"/>
        <v>até 5</v>
      </c>
    </row>
    <row r="380" spans="2:14" ht="15" customHeight="1">
      <c r="B380" s="11" t="s">
        <v>2383</v>
      </c>
      <c r="C380" s="12">
        <v>41055.083101851851</v>
      </c>
      <c r="D380" s="13">
        <v>48000</v>
      </c>
      <c r="E380" s="14">
        <v>48000</v>
      </c>
      <c r="F380" s="14" t="s">
        <v>6</v>
      </c>
      <c r="G380" s="14">
        <f>Data!$E380*VLOOKUP(Data!$F380,tblXrate[],2,FALSE)</f>
        <v>48000</v>
      </c>
      <c r="H380" s="14" t="s">
        <v>464</v>
      </c>
      <c r="I380" s="14" t="s">
        <v>20</v>
      </c>
      <c r="J380" s="14" t="s">
        <v>15</v>
      </c>
      <c r="K380" s="14" t="str">
        <f>VLOOKUP(Data!$J380,tblCountries[[Actual]:[Mapping]],2,FALSE)</f>
        <v>USA</v>
      </c>
      <c r="L380" s="14" t="s">
        <v>25</v>
      </c>
      <c r="M380" s="15"/>
      <c r="N380" t="str">
        <f t="shared" si="5"/>
        <v>até 5</v>
      </c>
    </row>
    <row r="381" spans="2:14" ht="15" customHeight="1">
      <c r="B381" s="16" t="s">
        <v>2384</v>
      </c>
      <c r="C381" s="17">
        <v>41055.08315972222</v>
      </c>
      <c r="D381" s="18" t="s">
        <v>465</v>
      </c>
      <c r="E381" s="19">
        <v>46000</v>
      </c>
      <c r="F381" s="19" t="s">
        <v>6</v>
      </c>
      <c r="G381" s="19">
        <f>Data!$E381*VLOOKUP(Data!$F381,tblXrate[],2,FALSE)</f>
        <v>46000</v>
      </c>
      <c r="H381" s="19" t="s">
        <v>466</v>
      </c>
      <c r="I381" s="19" t="s">
        <v>20</v>
      </c>
      <c r="J381" s="19" t="s">
        <v>15</v>
      </c>
      <c r="K381" s="19" t="str">
        <f>VLOOKUP(Data!$J381,tblCountries[[Actual]:[Mapping]],2,FALSE)</f>
        <v>USA</v>
      </c>
      <c r="L381" s="19" t="s">
        <v>9</v>
      </c>
      <c r="M381" s="20"/>
      <c r="N381" t="str">
        <f t="shared" si="5"/>
        <v>até 5</v>
      </c>
    </row>
    <row r="382" spans="2:14" ht="15" customHeight="1">
      <c r="B382" s="11" t="s">
        <v>2385</v>
      </c>
      <c r="C382" s="12">
        <v>41055.083194444444</v>
      </c>
      <c r="D382" s="13">
        <v>15000</v>
      </c>
      <c r="E382" s="14">
        <v>15000</v>
      </c>
      <c r="F382" s="14" t="s">
        <v>6</v>
      </c>
      <c r="G382" s="14">
        <f>Data!$E382*VLOOKUP(Data!$F382,tblXrate[],2,FALSE)</f>
        <v>15000</v>
      </c>
      <c r="H382" s="14" t="s">
        <v>467</v>
      </c>
      <c r="I382" s="14" t="s">
        <v>3999</v>
      </c>
      <c r="J382" s="14" t="s">
        <v>27</v>
      </c>
      <c r="K382" s="14" t="str">
        <f>VLOOKUP(Data!$J382,tblCountries[[Actual]:[Mapping]],2,FALSE)</f>
        <v>Ukraine</v>
      </c>
      <c r="L382" s="14" t="s">
        <v>18</v>
      </c>
      <c r="M382" s="15"/>
      <c r="N382" t="str">
        <f t="shared" si="5"/>
        <v>até 5</v>
      </c>
    </row>
    <row r="383" spans="2:14" ht="15" customHeight="1">
      <c r="B383" s="16" t="s">
        <v>2386</v>
      </c>
      <c r="C383" s="17">
        <v>41055.083379629628</v>
      </c>
      <c r="D383" s="18" t="s">
        <v>468</v>
      </c>
      <c r="E383" s="19">
        <v>620000</v>
      </c>
      <c r="F383" s="19" t="s">
        <v>40</v>
      </c>
      <c r="G383" s="19">
        <f>Data!$E383*VLOOKUP(Data!$F383,tblXrate[],2,FALSE)</f>
        <v>11040.908346214392</v>
      </c>
      <c r="H383" s="19" t="s">
        <v>469</v>
      </c>
      <c r="I383" s="19" t="s">
        <v>52</v>
      </c>
      <c r="J383" s="19" t="s">
        <v>8</v>
      </c>
      <c r="K383" s="19" t="str">
        <f>VLOOKUP(Data!$J383,tblCountries[[Actual]:[Mapping]],2,FALSE)</f>
        <v>India</v>
      </c>
      <c r="L383" s="19" t="s">
        <v>25</v>
      </c>
      <c r="M383" s="20"/>
      <c r="N383" t="str">
        <f t="shared" si="5"/>
        <v>até 5</v>
      </c>
    </row>
    <row r="384" spans="2:14" ht="15" customHeight="1">
      <c r="B384" s="11" t="s">
        <v>2387</v>
      </c>
      <c r="C384" s="12">
        <v>41055.083449074074</v>
      </c>
      <c r="D384" s="13" t="s">
        <v>470</v>
      </c>
      <c r="E384" s="14">
        <v>28000</v>
      </c>
      <c r="F384" s="14" t="s">
        <v>69</v>
      </c>
      <c r="G384" s="14">
        <f>Data!$E384*VLOOKUP(Data!$F384,tblXrate[],2,FALSE)</f>
        <v>44132.991617883956</v>
      </c>
      <c r="H384" s="14" t="s">
        <v>471</v>
      </c>
      <c r="I384" s="14" t="s">
        <v>52</v>
      </c>
      <c r="J384" s="14" t="s">
        <v>71</v>
      </c>
      <c r="K384" s="14" t="str">
        <f>VLOOKUP(Data!$J384,tblCountries[[Actual]:[Mapping]],2,FALSE)</f>
        <v>UK</v>
      </c>
      <c r="L384" s="14" t="s">
        <v>18</v>
      </c>
      <c r="M384" s="15"/>
      <c r="N384" t="str">
        <f t="shared" si="5"/>
        <v>até 5</v>
      </c>
    </row>
    <row r="385" spans="2:14" ht="15" customHeight="1">
      <c r="B385" s="16" t="s">
        <v>2388</v>
      </c>
      <c r="C385" s="17">
        <v>41055.083495370367</v>
      </c>
      <c r="D385" s="18">
        <v>47000</v>
      </c>
      <c r="E385" s="19">
        <v>47000</v>
      </c>
      <c r="F385" s="19" t="s">
        <v>6</v>
      </c>
      <c r="G385" s="19">
        <f>Data!$E385*VLOOKUP(Data!$F385,tblXrate[],2,FALSE)</f>
        <v>47000</v>
      </c>
      <c r="H385" s="19" t="s">
        <v>472</v>
      </c>
      <c r="I385" s="19" t="s">
        <v>52</v>
      </c>
      <c r="J385" s="19" t="s">
        <v>15</v>
      </c>
      <c r="K385" s="19" t="str">
        <f>VLOOKUP(Data!$J385,tblCountries[[Actual]:[Mapping]],2,FALSE)</f>
        <v>USA</v>
      </c>
      <c r="L385" s="19" t="s">
        <v>18</v>
      </c>
      <c r="M385" s="20"/>
      <c r="N385" t="str">
        <f t="shared" si="5"/>
        <v>até 5</v>
      </c>
    </row>
    <row r="386" spans="2:14" ht="15" customHeight="1">
      <c r="B386" s="11" t="s">
        <v>2389</v>
      </c>
      <c r="C386" s="12">
        <v>41055.083819444444</v>
      </c>
      <c r="D386" s="13">
        <v>44000</v>
      </c>
      <c r="E386" s="14">
        <v>44000</v>
      </c>
      <c r="F386" s="14" t="s">
        <v>6</v>
      </c>
      <c r="G386" s="14">
        <f>Data!$E386*VLOOKUP(Data!$F386,tblXrate[],2,FALSE)</f>
        <v>44000</v>
      </c>
      <c r="H386" s="14" t="s">
        <v>473</v>
      </c>
      <c r="I386" s="14" t="s">
        <v>20</v>
      </c>
      <c r="J386" s="14" t="s">
        <v>15</v>
      </c>
      <c r="K386" s="14" t="str">
        <f>VLOOKUP(Data!$J386,tblCountries[[Actual]:[Mapping]],2,FALSE)</f>
        <v>USA</v>
      </c>
      <c r="L386" s="14" t="s">
        <v>18</v>
      </c>
      <c r="M386" s="15"/>
      <c r="N386" t="str">
        <f t="shared" si="5"/>
        <v>até 5</v>
      </c>
    </row>
    <row r="387" spans="2:14" ht="15" customHeight="1">
      <c r="B387" s="16" t="s">
        <v>2390</v>
      </c>
      <c r="C387" s="17">
        <v>41055.083865740744</v>
      </c>
      <c r="D387" s="18">
        <v>55000</v>
      </c>
      <c r="E387" s="19">
        <v>55000</v>
      </c>
      <c r="F387" s="19" t="s">
        <v>6</v>
      </c>
      <c r="G387" s="19">
        <f>Data!$E387*VLOOKUP(Data!$F387,tblXrate[],2,FALSE)</f>
        <v>55000</v>
      </c>
      <c r="H387" s="19" t="s">
        <v>310</v>
      </c>
      <c r="I387" s="19" t="s">
        <v>310</v>
      </c>
      <c r="J387" s="19" t="s">
        <v>15</v>
      </c>
      <c r="K387" s="19" t="str">
        <f>VLOOKUP(Data!$J387,tblCountries[[Actual]:[Mapping]],2,FALSE)</f>
        <v>USA</v>
      </c>
      <c r="L387" s="19" t="s">
        <v>9</v>
      </c>
      <c r="M387" s="20"/>
      <c r="N387" t="str">
        <f t="shared" si="5"/>
        <v>até 5</v>
      </c>
    </row>
    <row r="388" spans="2:14" ht="15" customHeight="1">
      <c r="B388" s="11" t="s">
        <v>2391</v>
      </c>
      <c r="C388" s="12">
        <v>41055.083958333336</v>
      </c>
      <c r="D388" s="13">
        <v>12000</v>
      </c>
      <c r="E388" s="14">
        <v>12000</v>
      </c>
      <c r="F388" s="14" t="s">
        <v>6</v>
      </c>
      <c r="G388" s="14">
        <f>Data!$E388*VLOOKUP(Data!$F388,tblXrate[],2,FALSE)</f>
        <v>12000</v>
      </c>
      <c r="H388" s="14" t="s">
        <v>474</v>
      </c>
      <c r="I388" s="14" t="s">
        <v>3999</v>
      </c>
      <c r="J388" s="14" t="s">
        <v>48</v>
      </c>
      <c r="K388" s="14" t="str">
        <f>VLOOKUP(Data!$J388,tblCountries[[Actual]:[Mapping]],2,FALSE)</f>
        <v>South Africa</v>
      </c>
      <c r="L388" s="14" t="s">
        <v>9</v>
      </c>
      <c r="M388" s="15"/>
      <c r="N388" t="str">
        <f t="shared" si="5"/>
        <v>até 5</v>
      </c>
    </row>
    <row r="389" spans="2:14" ht="15" customHeight="1">
      <c r="B389" s="16" t="s">
        <v>2392</v>
      </c>
      <c r="C389" s="17">
        <v>41055.084108796298</v>
      </c>
      <c r="D389" s="18">
        <v>50000</v>
      </c>
      <c r="E389" s="19">
        <v>50000</v>
      </c>
      <c r="F389" s="19" t="s">
        <v>6</v>
      </c>
      <c r="G389" s="19">
        <f>Data!$E389*VLOOKUP(Data!$F389,tblXrate[],2,FALSE)</f>
        <v>50000</v>
      </c>
      <c r="H389" s="19" t="s">
        <v>475</v>
      </c>
      <c r="I389" s="19" t="s">
        <v>52</v>
      </c>
      <c r="J389" s="19" t="s">
        <v>15</v>
      </c>
      <c r="K389" s="19" t="str">
        <f>VLOOKUP(Data!$J389,tblCountries[[Actual]:[Mapping]],2,FALSE)</f>
        <v>USA</v>
      </c>
      <c r="L389" s="19" t="s">
        <v>18</v>
      </c>
      <c r="M389" s="20"/>
      <c r="N389" t="str">
        <f t="shared" si="5"/>
        <v>até 5</v>
      </c>
    </row>
    <row r="390" spans="2:14" ht="15" customHeight="1">
      <c r="B390" s="11" t="s">
        <v>2393</v>
      </c>
      <c r="C390" s="12">
        <v>41055.084386574075</v>
      </c>
      <c r="D390" s="13" t="s">
        <v>476</v>
      </c>
      <c r="E390" s="14">
        <v>750000</v>
      </c>
      <c r="F390" s="14" t="s">
        <v>40</v>
      </c>
      <c r="G390" s="14">
        <f>Data!$E390*VLOOKUP(Data!$F390,tblXrate[],2,FALSE)</f>
        <v>13355.937515581925</v>
      </c>
      <c r="H390" s="14" t="s">
        <v>207</v>
      </c>
      <c r="I390" s="14" t="s">
        <v>20</v>
      </c>
      <c r="J390" s="14" t="s">
        <v>8</v>
      </c>
      <c r="K390" s="14" t="str">
        <f>VLOOKUP(Data!$J390,tblCountries[[Actual]:[Mapping]],2,FALSE)</f>
        <v>India</v>
      </c>
      <c r="L390" s="14" t="s">
        <v>25</v>
      </c>
      <c r="M390" s="15"/>
      <c r="N390" t="str">
        <f t="shared" si="5"/>
        <v>até 5</v>
      </c>
    </row>
    <row r="391" spans="2:14" ht="15" customHeight="1">
      <c r="B391" s="16" t="s">
        <v>2394</v>
      </c>
      <c r="C391" s="17">
        <v>41055.084745370368</v>
      </c>
      <c r="D391" s="18" t="s">
        <v>477</v>
      </c>
      <c r="E391" s="19">
        <v>99147</v>
      </c>
      <c r="F391" s="19" t="s">
        <v>6</v>
      </c>
      <c r="G391" s="19">
        <f>Data!$E391*VLOOKUP(Data!$F391,tblXrate[],2,FALSE)</f>
        <v>99147</v>
      </c>
      <c r="H391" s="19" t="s">
        <v>478</v>
      </c>
      <c r="I391" s="19" t="s">
        <v>67</v>
      </c>
      <c r="J391" s="19" t="s">
        <v>65</v>
      </c>
      <c r="K391" s="19" t="str">
        <f>VLOOKUP(Data!$J391,tblCountries[[Actual]:[Mapping]],2,FALSE)</f>
        <v>Russia</v>
      </c>
      <c r="L391" s="19" t="s">
        <v>9</v>
      </c>
      <c r="M391" s="20"/>
      <c r="N391" t="str">
        <f t="shared" si="5"/>
        <v>até 5</v>
      </c>
    </row>
    <row r="392" spans="2:14" ht="15" customHeight="1">
      <c r="B392" s="11" t="s">
        <v>2395</v>
      </c>
      <c r="C392" s="12">
        <v>41055.085821759261</v>
      </c>
      <c r="D392" s="13">
        <v>45880</v>
      </c>
      <c r="E392" s="14">
        <v>45880</v>
      </c>
      <c r="F392" s="14" t="s">
        <v>6</v>
      </c>
      <c r="G392" s="14">
        <f>Data!$E392*VLOOKUP(Data!$F392,tblXrate[],2,FALSE)</f>
        <v>45880</v>
      </c>
      <c r="H392" s="14" t="s">
        <v>479</v>
      </c>
      <c r="I392" s="14" t="s">
        <v>52</v>
      </c>
      <c r="J392" s="14" t="s">
        <v>15</v>
      </c>
      <c r="K392" s="14" t="str">
        <f>VLOOKUP(Data!$J392,tblCountries[[Actual]:[Mapping]],2,FALSE)</f>
        <v>USA</v>
      </c>
      <c r="L392" s="14" t="s">
        <v>13</v>
      </c>
      <c r="M392" s="15"/>
      <c r="N392" t="str">
        <f t="shared" ref="N392:N455" si="6">VLOOKUP(M392,$O$1:$Q$6,3,1)</f>
        <v>até 5</v>
      </c>
    </row>
    <row r="393" spans="2:14" ht="15" customHeight="1">
      <c r="B393" s="16" t="s">
        <v>2396</v>
      </c>
      <c r="C393" s="17">
        <v>41055.0859375</v>
      </c>
      <c r="D393" s="18">
        <v>70000</v>
      </c>
      <c r="E393" s="19">
        <v>70000</v>
      </c>
      <c r="F393" s="19" t="s">
        <v>6</v>
      </c>
      <c r="G393" s="19">
        <f>Data!$E393*VLOOKUP(Data!$F393,tblXrate[],2,FALSE)</f>
        <v>70000</v>
      </c>
      <c r="H393" s="19" t="s">
        <v>480</v>
      </c>
      <c r="I393" s="19" t="s">
        <v>52</v>
      </c>
      <c r="J393" s="19" t="s">
        <v>15</v>
      </c>
      <c r="K393" s="19" t="str">
        <f>VLOOKUP(Data!$J393,tblCountries[[Actual]:[Mapping]],2,FALSE)</f>
        <v>USA</v>
      </c>
      <c r="L393" s="19" t="s">
        <v>9</v>
      </c>
      <c r="M393" s="20"/>
      <c r="N393" t="str">
        <f t="shared" si="6"/>
        <v>até 5</v>
      </c>
    </row>
    <row r="394" spans="2:14" ht="15" customHeight="1">
      <c r="B394" s="11" t="s">
        <v>2397</v>
      </c>
      <c r="C394" s="12">
        <v>41055.086122685185</v>
      </c>
      <c r="D394" s="13">
        <v>100000</v>
      </c>
      <c r="E394" s="14">
        <v>100000</v>
      </c>
      <c r="F394" s="14" t="s">
        <v>6</v>
      </c>
      <c r="G394" s="14">
        <f>Data!$E394*VLOOKUP(Data!$F394,tblXrate[],2,FALSE)</f>
        <v>100000</v>
      </c>
      <c r="H394" s="14" t="s">
        <v>481</v>
      </c>
      <c r="I394" s="14" t="s">
        <v>20</v>
      </c>
      <c r="J394" s="14" t="s">
        <v>15</v>
      </c>
      <c r="K394" s="14" t="str">
        <f>VLOOKUP(Data!$J394,tblCountries[[Actual]:[Mapping]],2,FALSE)</f>
        <v>USA</v>
      </c>
      <c r="L394" s="14" t="s">
        <v>13</v>
      </c>
      <c r="M394" s="15"/>
      <c r="N394" t="str">
        <f t="shared" si="6"/>
        <v>até 5</v>
      </c>
    </row>
    <row r="395" spans="2:14" ht="15" customHeight="1">
      <c r="B395" s="16" t="s">
        <v>2398</v>
      </c>
      <c r="C395" s="17">
        <v>41055.086168981485</v>
      </c>
      <c r="D395" s="18" t="s">
        <v>482</v>
      </c>
      <c r="E395" s="19">
        <v>1440000</v>
      </c>
      <c r="F395" s="19" t="s">
        <v>483</v>
      </c>
      <c r="G395" s="19">
        <f>Data!$E395*VLOOKUP(Data!$F395,tblXrate[],2,FALSE)</f>
        <v>17598.017290051986</v>
      </c>
      <c r="H395" s="19" t="s">
        <v>484</v>
      </c>
      <c r="I395" s="19" t="s">
        <v>20</v>
      </c>
      <c r="J395" s="19" t="s">
        <v>425</v>
      </c>
      <c r="K395" s="19" t="str">
        <f>VLOOKUP(Data!$J395,tblCountries[[Actual]:[Mapping]],2,FALSE)</f>
        <v>Bangladesh</v>
      </c>
      <c r="L395" s="19" t="s">
        <v>18</v>
      </c>
      <c r="M395" s="20"/>
      <c r="N395" t="str">
        <f t="shared" si="6"/>
        <v>até 5</v>
      </c>
    </row>
    <row r="396" spans="2:14" ht="15" customHeight="1">
      <c r="B396" s="11" t="s">
        <v>2399</v>
      </c>
      <c r="C396" s="12">
        <v>41055.086875000001</v>
      </c>
      <c r="D396" s="13">
        <v>85000</v>
      </c>
      <c r="E396" s="14">
        <v>85000</v>
      </c>
      <c r="F396" s="14" t="s">
        <v>6</v>
      </c>
      <c r="G396" s="14">
        <f>Data!$E396*VLOOKUP(Data!$F396,tblXrate[],2,FALSE)</f>
        <v>85000</v>
      </c>
      <c r="H396" s="14" t="s">
        <v>485</v>
      </c>
      <c r="I396" s="14" t="s">
        <v>279</v>
      </c>
      <c r="J396" s="14" t="s">
        <v>15</v>
      </c>
      <c r="K396" s="14" t="str">
        <f>VLOOKUP(Data!$J396,tblCountries[[Actual]:[Mapping]],2,FALSE)</f>
        <v>USA</v>
      </c>
      <c r="L396" s="14" t="s">
        <v>18</v>
      </c>
      <c r="M396" s="15"/>
      <c r="N396" t="str">
        <f t="shared" si="6"/>
        <v>até 5</v>
      </c>
    </row>
    <row r="397" spans="2:14" ht="15" customHeight="1">
      <c r="B397" s="16" t="s">
        <v>2400</v>
      </c>
      <c r="C397" s="17">
        <v>41055.087372685186</v>
      </c>
      <c r="D397" s="18">
        <v>47000</v>
      </c>
      <c r="E397" s="19">
        <v>47000</v>
      </c>
      <c r="F397" s="19" t="s">
        <v>6</v>
      </c>
      <c r="G397" s="19">
        <f>Data!$E397*VLOOKUP(Data!$F397,tblXrate[],2,FALSE)</f>
        <v>47000</v>
      </c>
      <c r="H397" s="19" t="s">
        <v>486</v>
      </c>
      <c r="I397" s="19" t="s">
        <v>52</v>
      </c>
      <c r="J397" s="19" t="s">
        <v>15</v>
      </c>
      <c r="K397" s="19" t="str">
        <f>VLOOKUP(Data!$J397,tblCountries[[Actual]:[Mapping]],2,FALSE)</f>
        <v>USA</v>
      </c>
      <c r="L397" s="19" t="s">
        <v>9</v>
      </c>
      <c r="M397" s="20"/>
      <c r="N397" t="str">
        <f t="shared" si="6"/>
        <v>até 5</v>
      </c>
    </row>
    <row r="398" spans="2:14" ht="15" customHeight="1">
      <c r="B398" s="11" t="s">
        <v>2401</v>
      </c>
      <c r="C398" s="12">
        <v>41055.087476851855</v>
      </c>
      <c r="D398" s="13">
        <v>40000</v>
      </c>
      <c r="E398" s="14">
        <v>40000</v>
      </c>
      <c r="F398" s="14" t="s">
        <v>6</v>
      </c>
      <c r="G398" s="14">
        <f>Data!$E398*VLOOKUP(Data!$F398,tblXrate[],2,FALSE)</f>
        <v>40000</v>
      </c>
      <c r="H398" s="14" t="s">
        <v>487</v>
      </c>
      <c r="I398" s="14" t="s">
        <v>52</v>
      </c>
      <c r="J398" s="14" t="s">
        <v>15</v>
      </c>
      <c r="K398" s="14" t="str">
        <f>VLOOKUP(Data!$J398,tblCountries[[Actual]:[Mapping]],2,FALSE)</f>
        <v>USA</v>
      </c>
      <c r="L398" s="14" t="s">
        <v>18</v>
      </c>
      <c r="M398" s="15"/>
      <c r="N398" t="str">
        <f t="shared" si="6"/>
        <v>até 5</v>
      </c>
    </row>
    <row r="399" spans="2:14" ht="15" customHeight="1">
      <c r="B399" s="16" t="s">
        <v>2402</v>
      </c>
      <c r="C399" s="17">
        <v>41055.087939814817</v>
      </c>
      <c r="D399" s="18">
        <v>30000</v>
      </c>
      <c r="E399" s="19">
        <v>30000</v>
      </c>
      <c r="F399" s="19" t="s">
        <v>6</v>
      </c>
      <c r="G399" s="19">
        <f>Data!$E399*VLOOKUP(Data!$F399,tblXrate[],2,FALSE)</f>
        <v>30000</v>
      </c>
      <c r="H399" s="19" t="s">
        <v>452</v>
      </c>
      <c r="I399" s="19" t="s">
        <v>4001</v>
      </c>
      <c r="J399" s="19" t="s">
        <v>8</v>
      </c>
      <c r="K399" s="19" t="str">
        <f>VLOOKUP(Data!$J399,tblCountries[[Actual]:[Mapping]],2,FALSE)</f>
        <v>India</v>
      </c>
      <c r="L399" s="19" t="s">
        <v>18</v>
      </c>
      <c r="M399" s="20"/>
      <c r="N399" t="str">
        <f t="shared" si="6"/>
        <v>até 5</v>
      </c>
    </row>
    <row r="400" spans="2:14" ht="15" customHeight="1">
      <c r="B400" s="11" t="s">
        <v>2403</v>
      </c>
      <c r="C400" s="12">
        <v>41055.088148148148</v>
      </c>
      <c r="D400" s="13">
        <v>72000</v>
      </c>
      <c r="E400" s="14">
        <v>72000</v>
      </c>
      <c r="F400" s="14" t="s">
        <v>86</v>
      </c>
      <c r="G400" s="14">
        <f>Data!$E400*VLOOKUP(Data!$F400,tblXrate[],2,FALSE)</f>
        <v>70802.029658183528</v>
      </c>
      <c r="H400" s="14" t="s">
        <v>488</v>
      </c>
      <c r="I400" s="14" t="s">
        <v>488</v>
      </c>
      <c r="J400" s="14" t="s">
        <v>88</v>
      </c>
      <c r="K400" s="14" t="str">
        <f>VLOOKUP(Data!$J400,tblCountries[[Actual]:[Mapping]],2,FALSE)</f>
        <v>Canada</v>
      </c>
      <c r="L400" s="14" t="s">
        <v>9</v>
      </c>
      <c r="M400" s="15"/>
      <c r="N400" t="str">
        <f t="shared" si="6"/>
        <v>até 5</v>
      </c>
    </row>
    <row r="401" spans="2:14" ht="15" customHeight="1">
      <c r="B401" s="16" t="s">
        <v>2404</v>
      </c>
      <c r="C401" s="17">
        <v>41055.088518518518</v>
      </c>
      <c r="D401" s="18">
        <v>34000</v>
      </c>
      <c r="E401" s="19">
        <v>34000</v>
      </c>
      <c r="F401" s="19" t="s">
        <v>6</v>
      </c>
      <c r="G401" s="19">
        <f>Data!$E401*VLOOKUP(Data!$F401,tblXrate[],2,FALSE)</f>
        <v>34000</v>
      </c>
      <c r="H401" s="19" t="s">
        <v>489</v>
      </c>
      <c r="I401" s="19" t="s">
        <v>20</v>
      </c>
      <c r="J401" s="19" t="s">
        <v>15</v>
      </c>
      <c r="K401" s="19" t="str">
        <f>VLOOKUP(Data!$J401,tblCountries[[Actual]:[Mapping]],2,FALSE)</f>
        <v>USA</v>
      </c>
      <c r="L401" s="19" t="s">
        <v>9</v>
      </c>
      <c r="M401" s="20"/>
      <c r="N401" t="str">
        <f t="shared" si="6"/>
        <v>até 5</v>
      </c>
    </row>
    <row r="402" spans="2:14" ht="15" customHeight="1">
      <c r="B402" s="11" t="s">
        <v>2405</v>
      </c>
      <c r="C402" s="12">
        <v>41055.088761574072</v>
      </c>
      <c r="D402" s="13">
        <v>52000</v>
      </c>
      <c r="E402" s="14">
        <v>52000</v>
      </c>
      <c r="F402" s="14" t="s">
        <v>6</v>
      </c>
      <c r="G402" s="14">
        <f>Data!$E402*VLOOKUP(Data!$F402,tblXrate[],2,FALSE)</f>
        <v>52000</v>
      </c>
      <c r="H402" s="14" t="s">
        <v>153</v>
      </c>
      <c r="I402" s="14" t="s">
        <v>20</v>
      </c>
      <c r="J402" s="14" t="s">
        <v>15</v>
      </c>
      <c r="K402" s="14" t="str">
        <f>VLOOKUP(Data!$J402,tblCountries[[Actual]:[Mapping]],2,FALSE)</f>
        <v>USA</v>
      </c>
      <c r="L402" s="14" t="s">
        <v>9</v>
      </c>
      <c r="M402" s="15"/>
      <c r="N402" t="str">
        <f t="shared" si="6"/>
        <v>até 5</v>
      </c>
    </row>
    <row r="403" spans="2:14" ht="15" customHeight="1">
      <c r="B403" s="16" t="s">
        <v>2406</v>
      </c>
      <c r="C403" s="17">
        <v>41055.089004629626</v>
      </c>
      <c r="D403" s="18">
        <v>300000</v>
      </c>
      <c r="E403" s="19">
        <v>300000</v>
      </c>
      <c r="F403" s="19" t="s">
        <v>40</v>
      </c>
      <c r="G403" s="19">
        <f>Data!$E403*VLOOKUP(Data!$F403,tblXrate[],2,FALSE)</f>
        <v>5342.3750062327708</v>
      </c>
      <c r="H403" s="19" t="s">
        <v>490</v>
      </c>
      <c r="I403" s="19" t="s">
        <v>279</v>
      </c>
      <c r="J403" s="19" t="s">
        <v>8</v>
      </c>
      <c r="K403" s="19" t="str">
        <f>VLOOKUP(Data!$J403,tblCountries[[Actual]:[Mapping]],2,FALSE)</f>
        <v>India</v>
      </c>
      <c r="L403" s="19" t="s">
        <v>25</v>
      </c>
      <c r="M403" s="20"/>
      <c r="N403" t="str">
        <f t="shared" si="6"/>
        <v>até 5</v>
      </c>
    </row>
    <row r="404" spans="2:14" ht="15" customHeight="1">
      <c r="B404" s="11" t="s">
        <v>2407</v>
      </c>
      <c r="C404" s="12">
        <v>41055.090243055558</v>
      </c>
      <c r="D404" s="13">
        <v>400000</v>
      </c>
      <c r="E404" s="14">
        <v>400000</v>
      </c>
      <c r="F404" s="14" t="s">
        <v>40</v>
      </c>
      <c r="G404" s="14">
        <f>Data!$E404*VLOOKUP(Data!$F404,tblXrate[],2,FALSE)</f>
        <v>7123.1666749770275</v>
      </c>
      <c r="H404" s="14" t="s">
        <v>20</v>
      </c>
      <c r="I404" s="14" t="s">
        <v>20</v>
      </c>
      <c r="J404" s="14" t="s">
        <v>8</v>
      </c>
      <c r="K404" s="14" t="str">
        <f>VLOOKUP(Data!$J404,tblCountries[[Actual]:[Mapping]],2,FALSE)</f>
        <v>India</v>
      </c>
      <c r="L404" s="14" t="s">
        <v>9</v>
      </c>
      <c r="M404" s="15"/>
      <c r="N404" t="str">
        <f t="shared" si="6"/>
        <v>até 5</v>
      </c>
    </row>
    <row r="405" spans="2:14" ht="15" customHeight="1">
      <c r="B405" s="16" t="s">
        <v>2408</v>
      </c>
      <c r="C405" s="17">
        <v>41055.090682870374</v>
      </c>
      <c r="D405" s="18">
        <v>63586.95</v>
      </c>
      <c r="E405" s="19">
        <v>63586</v>
      </c>
      <c r="F405" s="19" t="s">
        <v>6</v>
      </c>
      <c r="G405" s="19">
        <f>Data!$E405*VLOOKUP(Data!$F405,tblXrate[],2,FALSE)</f>
        <v>63586</v>
      </c>
      <c r="H405" s="19" t="s">
        <v>491</v>
      </c>
      <c r="I405" s="19" t="s">
        <v>52</v>
      </c>
      <c r="J405" s="19" t="s">
        <v>492</v>
      </c>
      <c r="K405" s="19" t="str">
        <f>VLOOKUP(Data!$J405,tblCountries[[Actual]:[Mapping]],2,FALSE)</f>
        <v>UAE</v>
      </c>
      <c r="L405" s="19" t="s">
        <v>18</v>
      </c>
      <c r="M405" s="20"/>
      <c r="N405" t="str">
        <f t="shared" si="6"/>
        <v>até 5</v>
      </c>
    </row>
    <row r="406" spans="2:14" ht="15" customHeight="1">
      <c r="B406" s="11" t="s">
        <v>2409</v>
      </c>
      <c r="C406" s="12">
        <v>41055.091435185182</v>
      </c>
      <c r="D406" s="13" t="s">
        <v>68</v>
      </c>
      <c r="E406" s="14">
        <v>35000</v>
      </c>
      <c r="F406" s="14" t="s">
        <v>69</v>
      </c>
      <c r="G406" s="14">
        <f>Data!$E406*VLOOKUP(Data!$F406,tblXrate[],2,FALSE)</f>
        <v>55166.239522354947</v>
      </c>
      <c r="H406" s="14" t="s">
        <v>493</v>
      </c>
      <c r="I406" s="14" t="s">
        <v>310</v>
      </c>
      <c r="J406" s="14" t="s">
        <v>71</v>
      </c>
      <c r="K406" s="14" t="str">
        <f>VLOOKUP(Data!$J406,tblCountries[[Actual]:[Mapping]],2,FALSE)</f>
        <v>UK</v>
      </c>
      <c r="L406" s="14" t="s">
        <v>9</v>
      </c>
      <c r="M406" s="15"/>
      <c r="N406" t="str">
        <f t="shared" si="6"/>
        <v>até 5</v>
      </c>
    </row>
    <row r="407" spans="2:14" ht="15" customHeight="1">
      <c r="B407" s="16" t="s">
        <v>2410</v>
      </c>
      <c r="C407" s="17">
        <v>41055.09233796296</v>
      </c>
      <c r="D407" s="18">
        <v>60000</v>
      </c>
      <c r="E407" s="19">
        <v>60000</v>
      </c>
      <c r="F407" s="19" t="s">
        <v>6</v>
      </c>
      <c r="G407" s="19">
        <f>Data!$E407*VLOOKUP(Data!$F407,tblXrate[],2,FALSE)</f>
        <v>60000</v>
      </c>
      <c r="H407" s="19" t="s">
        <v>494</v>
      </c>
      <c r="I407" s="19" t="s">
        <v>20</v>
      </c>
      <c r="J407" s="19" t="s">
        <v>15</v>
      </c>
      <c r="K407" s="19" t="str">
        <f>VLOOKUP(Data!$J407,tblCountries[[Actual]:[Mapping]],2,FALSE)</f>
        <v>USA</v>
      </c>
      <c r="L407" s="19" t="s">
        <v>9</v>
      </c>
      <c r="M407" s="20"/>
      <c r="N407" t="str">
        <f t="shared" si="6"/>
        <v>até 5</v>
      </c>
    </row>
    <row r="408" spans="2:14" ht="15" customHeight="1">
      <c r="B408" s="11" t="s">
        <v>2411</v>
      </c>
      <c r="C408" s="12">
        <v>41055.09302083333</v>
      </c>
      <c r="D408" s="13">
        <v>19200</v>
      </c>
      <c r="E408" s="14">
        <v>19200</v>
      </c>
      <c r="F408" s="14" t="s">
        <v>6</v>
      </c>
      <c r="G408" s="14">
        <f>Data!$E408*VLOOKUP(Data!$F408,tblXrate[],2,FALSE)</f>
        <v>19200</v>
      </c>
      <c r="H408" s="14" t="s">
        <v>495</v>
      </c>
      <c r="I408" s="14" t="s">
        <v>52</v>
      </c>
      <c r="J408" s="14" t="s">
        <v>73</v>
      </c>
      <c r="K408" s="14" t="str">
        <f>VLOOKUP(Data!$J408,tblCountries[[Actual]:[Mapping]],2,FALSE)</f>
        <v>Romania</v>
      </c>
      <c r="L408" s="14" t="s">
        <v>13</v>
      </c>
      <c r="M408" s="15"/>
      <c r="N408" t="str">
        <f t="shared" si="6"/>
        <v>até 5</v>
      </c>
    </row>
    <row r="409" spans="2:14" ht="15" customHeight="1">
      <c r="B409" s="16" t="s">
        <v>2412</v>
      </c>
      <c r="C409" s="17">
        <v>41055.093113425923</v>
      </c>
      <c r="D409" s="18" t="s">
        <v>496</v>
      </c>
      <c r="E409" s="19">
        <v>14000000</v>
      </c>
      <c r="F409" s="19" t="s">
        <v>497</v>
      </c>
      <c r="G409" s="19">
        <f>Data!$E409*VLOOKUP(Data!$F409,tblXrate[],2,FALSE)</f>
        <v>28109.627547434993</v>
      </c>
      <c r="H409" s="19" t="s">
        <v>498</v>
      </c>
      <c r="I409" s="19" t="s">
        <v>20</v>
      </c>
      <c r="J409" s="19" t="s">
        <v>499</v>
      </c>
      <c r="K409" s="19" t="str">
        <f>VLOOKUP(Data!$J409,tblCountries[[Actual]:[Mapping]],2,FALSE)</f>
        <v>Costa Rica</v>
      </c>
      <c r="L409" s="19" t="s">
        <v>13</v>
      </c>
      <c r="M409" s="20"/>
      <c r="N409" t="str">
        <f t="shared" si="6"/>
        <v>até 5</v>
      </c>
    </row>
    <row r="410" spans="2:14" ht="15" customHeight="1">
      <c r="B410" s="11" t="s">
        <v>2413</v>
      </c>
      <c r="C410" s="12">
        <v>41055.093391203707</v>
      </c>
      <c r="D410" s="13">
        <v>56000</v>
      </c>
      <c r="E410" s="14">
        <v>56000</v>
      </c>
      <c r="F410" s="14" t="s">
        <v>6</v>
      </c>
      <c r="G410" s="14">
        <f>Data!$E410*VLOOKUP(Data!$F410,tblXrate[],2,FALSE)</f>
        <v>56000</v>
      </c>
      <c r="H410" s="14" t="s">
        <v>500</v>
      </c>
      <c r="I410" s="14" t="s">
        <v>20</v>
      </c>
      <c r="J410" s="14" t="s">
        <v>15</v>
      </c>
      <c r="K410" s="14" t="str">
        <f>VLOOKUP(Data!$J410,tblCountries[[Actual]:[Mapping]],2,FALSE)</f>
        <v>USA</v>
      </c>
      <c r="L410" s="14" t="s">
        <v>9</v>
      </c>
      <c r="M410" s="15"/>
      <c r="N410" t="str">
        <f t="shared" si="6"/>
        <v>até 5</v>
      </c>
    </row>
    <row r="411" spans="2:14" ht="15" customHeight="1">
      <c r="B411" s="16" t="s">
        <v>2414</v>
      </c>
      <c r="C411" s="17">
        <v>41055.093611111108</v>
      </c>
      <c r="D411" s="18">
        <v>52000</v>
      </c>
      <c r="E411" s="19">
        <v>52000</v>
      </c>
      <c r="F411" s="19" t="s">
        <v>6</v>
      </c>
      <c r="G411" s="19">
        <f>Data!$E411*VLOOKUP(Data!$F411,tblXrate[],2,FALSE)</f>
        <v>52000</v>
      </c>
      <c r="H411" s="19" t="s">
        <v>501</v>
      </c>
      <c r="I411" s="19" t="s">
        <v>310</v>
      </c>
      <c r="J411" s="19" t="s">
        <v>15</v>
      </c>
      <c r="K411" s="19" t="str">
        <f>VLOOKUP(Data!$J411,tblCountries[[Actual]:[Mapping]],2,FALSE)</f>
        <v>USA</v>
      </c>
      <c r="L411" s="19" t="s">
        <v>9</v>
      </c>
      <c r="M411" s="20"/>
      <c r="N411" t="str">
        <f t="shared" si="6"/>
        <v>até 5</v>
      </c>
    </row>
    <row r="412" spans="2:14" ht="15" customHeight="1">
      <c r="B412" s="11" t="s">
        <v>2415</v>
      </c>
      <c r="C412" s="12">
        <v>41055.093969907408</v>
      </c>
      <c r="D412" s="13">
        <v>51613</v>
      </c>
      <c r="E412" s="14">
        <v>51613</v>
      </c>
      <c r="F412" s="14" t="s">
        <v>6</v>
      </c>
      <c r="G412" s="14">
        <f>Data!$E412*VLOOKUP(Data!$F412,tblXrate[],2,FALSE)</f>
        <v>51613</v>
      </c>
      <c r="H412" s="14" t="s">
        <v>502</v>
      </c>
      <c r="I412" s="14" t="s">
        <v>20</v>
      </c>
      <c r="J412" s="14" t="s">
        <v>15</v>
      </c>
      <c r="K412" s="14" t="str">
        <f>VLOOKUP(Data!$J412,tblCountries[[Actual]:[Mapping]],2,FALSE)</f>
        <v>USA</v>
      </c>
      <c r="L412" s="14" t="s">
        <v>13</v>
      </c>
      <c r="M412" s="15"/>
      <c r="N412" t="str">
        <f t="shared" si="6"/>
        <v>até 5</v>
      </c>
    </row>
    <row r="413" spans="2:14" ht="15" customHeight="1">
      <c r="B413" s="16" t="s">
        <v>2416</v>
      </c>
      <c r="C413" s="17">
        <v>41055.095150462963</v>
      </c>
      <c r="D413" s="18">
        <v>35000</v>
      </c>
      <c r="E413" s="19">
        <v>35000</v>
      </c>
      <c r="F413" s="19" t="s">
        <v>6</v>
      </c>
      <c r="G413" s="19">
        <f>Data!$E413*VLOOKUP(Data!$F413,tblXrate[],2,FALSE)</f>
        <v>35000</v>
      </c>
      <c r="H413" s="19" t="s">
        <v>503</v>
      </c>
      <c r="I413" s="19" t="s">
        <v>20</v>
      </c>
      <c r="J413" s="19" t="s">
        <v>65</v>
      </c>
      <c r="K413" s="19" t="str">
        <f>VLOOKUP(Data!$J413,tblCountries[[Actual]:[Mapping]],2,FALSE)</f>
        <v>Russia</v>
      </c>
      <c r="L413" s="19" t="s">
        <v>9</v>
      </c>
      <c r="M413" s="20"/>
      <c r="N413" t="str">
        <f t="shared" si="6"/>
        <v>até 5</v>
      </c>
    </row>
    <row r="414" spans="2:14" ht="15" customHeight="1">
      <c r="B414" s="11" t="s">
        <v>2417</v>
      </c>
      <c r="C414" s="12">
        <v>41055.095347222225</v>
      </c>
      <c r="D414" s="13">
        <v>56000</v>
      </c>
      <c r="E414" s="14">
        <v>56000</v>
      </c>
      <c r="F414" s="14" t="s">
        <v>6</v>
      </c>
      <c r="G414" s="14">
        <f>Data!$E414*VLOOKUP(Data!$F414,tblXrate[],2,FALSE)</f>
        <v>56000</v>
      </c>
      <c r="H414" s="14" t="s">
        <v>504</v>
      </c>
      <c r="I414" s="14" t="s">
        <v>52</v>
      </c>
      <c r="J414" s="14" t="s">
        <v>15</v>
      </c>
      <c r="K414" s="14" t="str">
        <f>VLOOKUP(Data!$J414,tblCountries[[Actual]:[Mapping]],2,FALSE)</f>
        <v>USA</v>
      </c>
      <c r="L414" s="14" t="s">
        <v>13</v>
      </c>
      <c r="M414" s="15"/>
      <c r="N414" t="str">
        <f t="shared" si="6"/>
        <v>até 5</v>
      </c>
    </row>
    <row r="415" spans="2:14" ht="15" customHeight="1">
      <c r="B415" s="16" t="s">
        <v>2418</v>
      </c>
      <c r="C415" s="17">
        <v>41055.095578703702</v>
      </c>
      <c r="D415" s="18" t="s">
        <v>505</v>
      </c>
      <c r="E415" s="19">
        <v>115000</v>
      </c>
      <c r="F415" s="19" t="s">
        <v>6</v>
      </c>
      <c r="G415" s="19">
        <f>Data!$E415*VLOOKUP(Data!$F415,tblXrate[],2,FALSE)</f>
        <v>115000</v>
      </c>
      <c r="H415" s="19" t="s">
        <v>356</v>
      </c>
      <c r="I415" s="19" t="s">
        <v>356</v>
      </c>
      <c r="J415" s="19" t="s">
        <v>15</v>
      </c>
      <c r="K415" s="19" t="str">
        <f>VLOOKUP(Data!$J415,tblCountries[[Actual]:[Mapping]],2,FALSE)</f>
        <v>USA</v>
      </c>
      <c r="L415" s="19" t="s">
        <v>18</v>
      </c>
      <c r="M415" s="20"/>
      <c r="N415" t="str">
        <f t="shared" si="6"/>
        <v>até 5</v>
      </c>
    </row>
    <row r="416" spans="2:14" ht="15" customHeight="1">
      <c r="B416" s="11" t="s">
        <v>2419</v>
      </c>
      <c r="C416" s="12">
        <v>41055.095868055556</v>
      </c>
      <c r="D416" s="13" t="s">
        <v>506</v>
      </c>
      <c r="E416" s="14">
        <v>66000</v>
      </c>
      <c r="F416" s="14" t="s">
        <v>69</v>
      </c>
      <c r="G416" s="14">
        <f>Data!$E416*VLOOKUP(Data!$F416,tblXrate[],2,FALSE)</f>
        <v>104027.76595644075</v>
      </c>
      <c r="H416" s="14" t="s">
        <v>507</v>
      </c>
      <c r="I416" s="14" t="s">
        <v>52</v>
      </c>
      <c r="J416" s="14" t="s">
        <v>71</v>
      </c>
      <c r="K416" s="14" t="str">
        <f>VLOOKUP(Data!$J416,tblCountries[[Actual]:[Mapping]],2,FALSE)</f>
        <v>UK</v>
      </c>
      <c r="L416" s="14" t="s">
        <v>25</v>
      </c>
      <c r="M416" s="15"/>
      <c r="N416" t="str">
        <f t="shared" si="6"/>
        <v>até 5</v>
      </c>
    </row>
    <row r="417" spans="2:14" ht="15" customHeight="1">
      <c r="B417" s="16" t="s">
        <v>2420</v>
      </c>
      <c r="C417" s="17">
        <v>41055.096666666665</v>
      </c>
      <c r="D417" s="18" t="s">
        <v>508</v>
      </c>
      <c r="E417" s="19">
        <v>200000</v>
      </c>
      <c r="F417" s="19" t="s">
        <v>40</v>
      </c>
      <c r="G417" s="19">
        <f>Data!$E417*VLOOKUP(Data!$F417,tblXrate[],2,FALSE)</f>
        <v>3561.5833374885137</v>
      </c>
      <c r="H417" s="19" t="s">
        <v>356</v>
      </c>
      <c r="I417" s="19" t="s">
        <v>356</v>
      </c>
      <c r="J417" s="19" t="s">
        <v>8</v>
      </c>
      <c r="K417" s="19" t="str">
        <f>VLOOKUP(Data!$J417,tblCountries[[Actual]:[Mapping]],2,FALSE)</f>
        <v>India</v>
      </c>
      <c r="L417" s="19" t="s">
        <v>25</v>
      </c>
      <c r="M417" s="20"/>
      <c r="N417" t="str">
        <f t="shared" si="6"/>
        <v>até 5</v>
      </c>
    </row>
    <row r="418" spans="2:14" ht="15" customHeight="1">
      <c r="B418" s="11" t="s">
        <v>2421</v>
      </c>
      <c r="C418" s="12">
        <v>41055.097083333334</v>
      </c>
      <c r="D418" s="13">
        <v>72000</v>
      </c>
      <c r="E418" s="14">
        <v>72000</v>
      </c>
      <c r="F418" s="14" t="s">
        <v>6</v>
      </c>
      <c r="G418" s="14">
        <f>Data!$E418*VLOOKUP(Data!$F418,tblXrate[],2,FALSE)</f>
        <v>72000</v>
      </c>
      <c r="H418" s="14" t="s">
        <v>509</v>
      </c>
      <c r="I418" s="14" t="s">
        <v>4001</v>
      </c>
      <c r="J418" s="14" t="s">
        <v>15</v>
      </c>
      <c r="K418" s="14" t="str">
        <f>VLOOKUP(Data!$J418,tblCountries[[Actual]:[Mapping]],2,FALSE)</f>
        <v>USA</v>
      </c>
      <c r="L418" s="14" t="s">
        <v>9</v>
      </c>
      <c r="M418" s="15"/>
      <c r="N418" t="str">
        <f t="shared" si="6"/>
        <v>até 5</v>
      </c>
    </row>
    <row r="419" spans="2:14" ht="15" customHeight="1">
      <c r="B419" s="16" t="s">
        <v>2422</v>
      </c>
      <c r="C419" s="17">
        <v>41055.097129629627</v>
      </c>
      <c r="D419" s="18">
        <v>90000</v>
      </c>
      <c r="E419" s="19">
        <v>90000</v>
      </c>
      <c r="F419" s="19" t="s">
        <v>6</v>
      </c>
      <c r="G419" s="19">
        <f>Data!$E419*VLOOKUP(Data!$F419,tblXrate[],2,FALSE)</f>
        <v>90000</v>
      </c>
      <c r="H419" s="19" t="s">
        <v>14</v>
      </c>
      <c r="I419" s="19" t="s">
        <v>20</v>
      </c>
      <c r="J419" s="19" t="s">
        <v>15</v>
      </c>
      <c r="K419" s="19" t="str">
        <f>VLOOKUP(Data!$J419,tblCountries[[Actual]:[Mapping]],2,FALSE)</f>
        <v>USA</v>
      </c>
      <c r="L419" s="19" t="s">
        <v>13</v>
      </c>
      <c r="M419" s="20"/>
      <c r="N419" t="str">
        <f t="shared" si="6"/>
        <v>até 5</v>
      </c>
    </row>
    <row r="420" spans="2:14" ht="15" customHeight="1">
      <c r="B420" s="11" t="s">
        <v>2423</v>
      </c>
      <c r="C420" s="12">
        <v>41055.097395833334</v>
      </c>
      <c r="D420" s="13" t="s">
        <v>510</v>
      </c>
      <c r="E420" s="14">
        <v>8500</v>
      </c>
      <c r="F420" s="14" t="s">
        <v>6</v>
      </c>
      <c r="G420" s="14">
        <f>Data!$E420*VLOOKUP(Data!$F420,tblXrate[],2,FALSE)</f>
        <v>8500</v>
      </c>
      <c r="H420" s="14" t="s">
        <v>177</v>
      </c>
      <c r="I420" s="14" t="s">
        <v>310</v>
      </c>
      <c r="J420" s="14" t="s">
        <v>73</v>
      </c>
      <c r="K420" s="14" t="str">
        <f>VLOOKUP(Data!$J420,tblCountries[[Actual]:[Mapping]],2,FALSE)</f>
        <v>Romania</v>
      </c>
      <c r="L420" s="14" t="s">
        <v>18</v>
      </c>
      <c r="M420" s="15"/>
      <c r="N420" t="str">
        <f t="shared" si="6"/>
        <v>até 5</v>
      </c>
    </row>
    <row r="421" spans="2:14" ht="15" customHeight="1">
      <c r="B421" s="16" t="s">
        <v>2424</v>
      </c>
      <c r="C421" s="17">
        <v>41055.09747685185</v>
      </c>
      <c r="D421" s="18">
        <v>12000</v>
      </c>
      <c r="E421" s="19">
        <v>12000</v>
      </c>
      <c r="F421" s="19" t="s">
        <v>6</v>
      </c>
      <c r="G421" s="19">
        <f>Data!$E421*VLOOKUP(Data!$F421,tblXrate[],2,FALSE)</f>
        <v>12000</v>
      </c>
      <c r="H421" s="19" t="s">
        <v>511</v>
      </c>
      <c r="I421" s="19" t="s">
        <v>20</v>
      </c>
      <c r="J421" s="19" t="s">
        <v>512</v>
      </c>
      <c r="K421" s="19" t="str">
        <f>VLOOKUP(Data!$J421,tblCountries[[Actual]:[Mapping]],2,FALSE)</f>
        <v>iran</v>
      </c>
      <c r="L421" s="19" t="s">
        <v>18</v>
      </c>
      <c r="M421" s="20"/>
      <c r="N421" t="str">
        <f t="shared" si="6"/>
        <v>até 5</v>
      </c>
    </row>
    <row r="422" spans="2:14" ht="15" customHeight="1">
      <c r="B422" s="11" t="s">
        <v>2425</v>
      </c>
      <c r="C422" s="12">
        <v>41055.098807870374</v>
      </c>
      <c r="D422" s="13" t="s">
        <v>513</v>
      </c>
      <c r="E422" s="14">
        <v>250000</v>
      </c>
      <c r="F422" s="14" t="s">
        <v>6</v>
      </c>
      <c r="G422" s="14">
        <f>Data!$E422*VLOOKUP(Data!$F422,tblXrate[],2,FALSE)</f>
        <v>250000</v>
      </c>
      <c r="H422" s="14" t="s">
        <v>83</v>
      </c>
      <c r="I422" s="14" t="s">
        <v>356</v>
      </c>
      <c r="J422" s="14" t="s">
        <v>15</v>
      </c>
      <c r="K422" s="14" t="str">
        <f>VLOOKUP(Data!$J422,tblCountries[[Actual]:[Mapping]],2,FALSE)</f>
        <v>USA</v>
      </c>
      <c r="L422" s="14" t="s">
        <v>13</v>
      </c>
      <c r="M422" s="15"/>
      <c r="N422" t="str">
        <f t="shared" si="6"/>
        <v>até 5</v>
      </c>
    </row>
    <row r="423" spans="2:14" ht="15" customHeight="1">
      <c r="B423" s="16" t="s">
        <v>2426</v>
      </c>
      <c r="C423" s="17">
        <v>41055.100277777776</v>
      </c>
      <c r="D423" s="18">
        <v>5900</v>
      </c>
      <c r="E423" s="19">
        <v>70800</v>
      </c>
      <c r="F423" s="19" t="s">
        <v>22</v>
      </c>
      <c r="G423" s="19">
        <f>Data!$E423*VLOOKUP(Data!$F423,tblXrate[],2,FALSE)</f>
        <v>89944.280280605832</v>
      </c>
      <c r="H423" s="19" t="s">
        <v>514</v>
      </c>
      <c r="I423" s="19" t="s">
        <v>20</v>
      </c>
      <c r="J423" s="19" t="s">
        <v>515</v>
      </c>
      <c r="K423" s="19" t="str">
        <f>VLOOKUP(Data!$J423,tblCountries[[Actual]:[Mapping]],2,FALSE)</f>
        <v>Finland</v>
      </c>
      <c r="L423" s="19" t="s">
        <v>13</v>
      </c>
      <c r="M423" s="20"/>
      <c r="N423" t="str">
        <f t="shared" si="6"/>
        <v>até 5</v>
      </c>
    </row>
    <row r="424" spans="2:14" ht="15" customHeight="1">
      <c r="B424" s="11" t="s">
        <v>2427</v>
      </c>
      <c r="C424" s="12">
        <v>41055.100810185184</v>
      </c>
      <c r="D424" s="13" t="s">
        <v>516</v>
      </c>
      <c r="E424" s="14">
        <v>240000</v>
      </c>
      <c r="F424" s="14" t="s">
        <v>40</v>
      </c>
      <c r="G424" s="14">
        <f>Data!$E424*VLOOKUP(Data!$F424,tblXrate[],2,FALSE)</f>
        <v>4273.9000049862161</v>
      </c>
      <c r="H424" s="14" t="s">
        <v>517</v>
      </c>
      <c r="I424" s="14" t="s">
        <v>52</v>
      </c>
      <c r="J424" s="14" t="s">
        <v>8</v>
      </c>
      <c r="K424" s="14" t="str">
        <f>VLOOKUP(Data!$J424,tblCountries[[Actual]:[Mapping]],2,FALSE)</f>
        <v>India</v>
      </c>
      <c r="L424" s="14" t="s">
        <v>13</v>
      </c>
      <c r="M424" s="15"/>
      <c r="N424" t="str">
        <f t="shared" si="6"/>
        <v>até 5</v>
      </c>
    </row>
    <row r="425" spans="2:14" ht="15" customHeight="1">
      <c r="B425" s="16" t="s">
        <v>2428</v>
      </c>
      <c r="C425" s="17">
        <v>41055.102662037039</v>
      </c>
      <c r="D425" s="18" t="s">
        <v>518</v>
      </c>
      <c r="E425" s="19">
        <v>30000</v>
      </c>
      <c r="F425" s="19" t="s">
        <v>6</v>
      </c>
      <c r="G425" s="19">
        <f>Data!$E425*VLOOKUP(Data!$F425,tblXrate[],2,FALSE)</f>
        <v>30000</v>
      </c>
      <c r="H425" s="19" t="s">
        <v>519</v>
      </c>
      <c r="I425" s="19" t="s">
        <v>52</v>
      </c>
      <c r="J425" s="19" t="s">
        <v>15</v>
      </c>
      <c r="K425" s="19" t="str">
        <f>VLOOKUP(Data!$J425,tblCountries[[Actual]:[Mapping]],2,FALSE)</f>
        <v>USA</v>
      </c>
      <c r="L425" s="19" t="s">
        <v>18</v>
      </c>
      <c r="M425" s="20"/>
      <c r="N425" t="str">
        <f t="shared" si="6"/>
        <v>até 5</v>
      </c>
    </row>
    <row r="426" spans="2:14" ht="15" customHeight="1">
      <c r="B426" s="11" t="s">
        <v>2429</v>
      </c>
      <c r="C426" s="12">
        <v>41055.103900462964</v>
      </c>
      <c r="D426" s="13" t="s">
        <v>520</v>
      </c>
      <c r="E426" s="14">
        <v>30000</v>
      </c>
      <c r="F426" s="14" t="s">
        <v>6</v>
      </c>
      <c r="G426" s="14">
        <f>Data!$E426*VLOOKUP(Data!$F426,tblXrate[],2,FALSE)</f>
        <v>30000</v>
      </c>
      <c r="H426" s="14" t="s">
        <v>521</v>
      </c>
      <c r="I426" s="14" t="s">
        <v>3999</v>
      </c>
      <c r="J426" s="14" t="s">
        <v>73</v>
      </c>
      <c r="K426" s="14" t="str">
        <f>VLOOKUP(Data!$J426,tblCountries[[Actual]:[Mapping]],2,FALSE)</f>
        <v>Romania</v>
      </c>
      <c r="L426" s="14" t="s">
        <v>25</v>
      </c>
      <c r="M426" s="15"/>
      <c r="N426" t="str">
        <f t="shared" si="6"/>
        <v>até 5</v>
      </c>
    </row>
    <row r="427" spans="2:14" ht="15" customHeight="1">
      <c r="B427" s="16" t="s">
        <v>2430</v>
      </c>
      <c r="C427" s="17">
        <v>41055.105138888888</v>
      </c>
      <c r="D427" s="18">
        <v>24</v>
      </c>
      <c r="E427" s="19">
        <v>24000</v>
      </c>
      <c r="F427" s="19" t="s">
        <v>6</v>
      </c>
      <c r="G427" s="19">
        <f>Data!$E427*VLOOKUP(Data!$F427,tblXrate[],2,FALSE)</f>
        <v>24000</v>
      </c>
      <c r="H427" s="19" t="s">
        <v>522</v>
      </c>
      <c r="I427" s="19" t="s">
        <v>279</v>
      </c>
      <c r="J427" s="19" t="s">
        <v>15</v>
      </c>
      <c r="K427" s="19" t="str">
        <f>VLOOKUP(Data!$J427,tblCountries[[Actual]:[Mapping]],2,FALSE)</f>
        <v>USA</v>
      </c>
      <c r="L427" s="19" t="s">
        <v>25</v>
      </c>
      <c r="M427" s="20"/>
      <c r="N427" t="str">
        <f t="shared" si="6"/>
        <v>até 5</v>
      </c>
    </row>
    <row r="428" spans="2:14" ht="15" customHeight="1">
      <c r="B428" s="11" t="s">
        <v>2431</v>
      </c>
      <c r="C428" s="12">
        <v>41055.106249999997</v>
      </c>
      <c r="D428" s="13">
        <v>60000</v>
      </c>
      <c r="E428" s="14">
        <v>60000</v>
      </c>
      <c r="F428" s="14" t="s">
        <v>6</v>
      </c>
      <c r="G428" s="14">
        <f>Data!$E428*VLOOKUP(Data!$F428,tblXrate[],2,FALSE)</f>
        <v>60000</v>
      </c>
      <c r="H428" s="14" t="s">
        <v>523</v>
      </c>
      <c r="I428" s="14" t="s">
        <v>52</v>
      </c>
      <c r="J428" s="14" t="s">
        <v>15</v>
      </c>
      <c r="K428" s="14" t="str">
        <f>VLOOKUP(Data!$J428,tblCountries[[Actual]:[Mapping]],2,FALSE)</f>
        <v>USA</v>
      </c>
      <c r="L428" s="14" t="s">
        <v>9</v>
      </c>
      <c r="M428" s="15"/>
      <c r="N428" t="str">
        <f t="shared" si="6"/>
        <v>até 5</v>
      </c>
    </row>
    <row r="429" spans="2:14" ht="15" customHeight="1">
      <c r="B429" s="16" t="s">
        <v>2432</v>
      </c>
      <c r="C429" s="17">
        <v>41055.106319444443</v>
      </c>
      <c r="D429" s="18">
        <v>76600</v>
      </c>
      <c r="E429" s="19">
        <v>76600</v>
      </c>
      <c r="F429" s="19" t="s">
        <v>6</v>
      </c>
      <c r="G429" s="19">
        <f>Data!$E429*VLOOKUP(Data!$F429,tblXrate[],2,FALSE)</f>
        <v>76600</v>
      </c>
      <c r="H429" s="19" t="s">
        <v>20</v>
      </c>
      <c r="I429" s="19" t="s">
        <v>20</v>
      </c>
      <c r="J429" s="19" t="s">
        <v>15</v>
      </c>
      <c r="K429" s="19" t="str">
        <f>VLOOKUP(Data!$J429,tblCountries[[Actual]:[Mapping]],2,FALSE)</f>
        <v>USA</v>
      </c>
      <c r="L429" s="19" t="s">
        <v>18</v>
      </c>
      <c r="M429" s="20"/>
      <c r="N429" t="str">
        <f t="shared" si="6"/>
        <v>até 5</v>
      </c>
    </row>
    <row r="430" spans="2:14" ht="15" customHeight="1">
      <c r="B430" s="11" t="s">
        <v>2433</v>
      </c>
      <c r="C430" s="12">
        <v>41055.106365740743</v>
      </c>
      <c r="D430" s="13" t="s">
        <v>524</v>
      </c>
      <c r="E430" s="14">
        <v>65000</v>
      </c>
      <c r="F430" s="14" t="s">
        <v>69</v>
      </c>
      <c r="G430" s="14">
        <f>Data!$E430*VLOOKUP(Data!$F430,tblXrate[],2,FALSE)</f>
        <v>102451.58768437347</v>
      </c>
      <c r="H430" s="14" t="s">
        <v>181</v>
      </c>
      <c r="I430" s="14" t="s">
        <v>488</v>
      </c>
      <c r="J430" s="14" t="s">
        <v>71</v>
      </c>
      <c r="K430" s="14" t="str">
        <f>VLOOKUP(Data!$J430,tblCountries[[Actual]:[Mapping]],2,FALSE)</f>
        <v>UK</v>
      </c>
      <c r="L430" s="14" t="s">
        <v>18</v>
      </c>
      <c r="M430" s="15"/>
      <c r="N430" t="str">
        <f t="shared" si="6"/>
        <v>até 5</v>
      </c>
    </row>
    <row r="431" spans="2:14" ht="15" customHeight="1">
      <c r="B431" s="16" t="s">
        <v>2434</v>
      </c>
      <c r="C431" s="17">
        <v>41055.106944444444</v>
      </c>
      <c r="D431" s="18" t="s">
        <v>525</v>
      </c>
      <c r="E431" s="19">
        <v>6629</v>
      </c>
      <c r="F431" s="19" t="s">
        <v>6</v>
      </c>
      <c r="G431" s="19">
        <f>Data!$E431*VLOOKUP(Data!$F431,tblXrate[],2,FALSE)</f>
        <v>6629</v>
      </c>
      <c r="H431" s="19" t="s">
        <v>279</v>
      </c>
      <c r="I431" s="19" t="s">
        <v>279</v>
      </c>
      <c r="J431" s="19" t="s">
        <v>526</v>
      </c>
      <c r="K431" s="19" t="str">
        <f>VLOOKUP(Data!$J431,tblCountries[[Actual]:[Mapping]],2,FALSE)</f>
        <v>Dominican Republic</v>
      </c>
      <c r="L431" s="19" t="s">
        <v>13</v>
      </c>
      <c r="M431" s="20"/>
      <c r="N431" t="str">
        <f t="shared" si="6"/>
        <v>até 5</v>
      </c>
    </row>
    <row r="432" spans="2:14" ht="15" customHeight="1">
      <c r="B432" s="11" t="s">
        <v>2435</v>
      </c>
      <c r="C432" s="12">
        <v>41055.107372685183</v>
      </c>
      <c r="D432" s="13">
        <v>90000</v>
      </c>
      <c r="E432" s="14">
        <v>90000</v>
      </c>
      <c r="F432" s="14" t="s">
        <v>6</v>
      </c>
      <c r="G432" s="14">
        <f>Data!$E432*VLOOKUP(Data!$F432,tblXrate[],2,FALSE)</f>
        <v>90000</v>
      </c>
      <c r="H432" s="14" t="s">
        <v>527</v>
      </c>
      <c r="I432" s="14" t="s">
        <v>20</v>
      </c>
      <c r="J432" s="14" t="s">
        <v>15</v>
      </c>
      <c r="K432" s="14" t="str">
        <f>VLOOKUP(Data!$J432,tblCountries[[Actual]:[Mapping]],2,FALSE)</f>
        <v>USA</v>
      </c>
      <c r="L432" s="14" t="s">
        <v>25</v>
      </c>
      <c r="M432" s="15"/>
      <c r="N432" t="str">
        <f t="shared" si="6"/>
        <v>até 5</v>
      </c>
    </row>
    <row r="433" spans="2:14" ht="15" customHeight="1">
      <c r="B433" s="16" t="s">
        <v>2436</v>
      </c>
      <c r="C433" s="17">
        <v>41055.107754629629</v>
      </c>
      <c r="D433" s="18">
        <v>8500</v>
      </c>
      <c r="E433" s="19">
        <v>8500</v>
      </c>
      <c r="F433" s="19" t="s">
        <v>6</v>
      </c>
      <c r="G433" s="19">
        <f>Data!$E433*VLOOKUP(Data!$F433,tblXrate[],2,FALSE)</f>
        <v>8500</v>
      </c>
      <c r="H433" s="19" t="s">
        <v>528</v>
      </c>
      <c r="I433" s="19" t="s">
        <v>20</v>
      </c>
      <c r="J433" s="19" t="s">
        <v>184</v>
      </c>
      <c r="K433" s="19" t="str">
        <f>VLOOKUP(Data!$J433,tblCountries[[Actual]:[Mapping]],2,FALSE)</f>
        <v>Colombia</v>
      </c>
      <c r="L433" s="19" t="s">
        <v>25</v>
      </c>
      <c r="M433" s="20"/>
      <c r="N433" t="str">
        <f t="shared" si="6"/>
        <v>até 5</v>
      </c>
    </row>
    <row r="434" spans="2:14" ht="15" customHeight="1">
      <c r="B434" s="11" t="s">
        <v>2437</v>
      </c>
      <c r="C434" s="12">
        <v>41055.107766203706</v>
      </c>
      <c r="D434" s="13">
        <v>75000</v>
      </c>
      <c r="E434" s="14">
        <v>75000</v>
      </c>
      <c r="F434" s="14" t="s">
        <v>6</v>
      </c>
      <c r="G434" s="14">
        <f>Data!$E434*VLOOKUP(Data!$F434,tblXrate[],2,FALSE)</f>
        <v>75000</v>
      </c>
      <c r="H434" s="14" t="s">
        <v>529</v>
      </c>
      <c r="I434" s="14" t="s">
        <v>20</v>
      </c>
      <c r="J434" s="14" t="s">
        <v>15</v>
      </c>
      <c r="K434" s="14" t="str">
        <f>VLOOKUP(Data!$J434,tblCountries[[Actual]:[Mapping]],2,FALSE)</f>
        <v>USA</v>
      </c>
      <c r="L434" s="14" t="s">
        <v>9</v>
      </c>
      <c r="M434" s="15"/>
      <c r="N434" t="str">
        <f t="shared" si="6"/>
        <v>até 5</v>
      </c>
    </row>
    <row r="435" spans="2:14" ht="15" customHeight="1">
      <c r="B435" s="16" t="s">
        <v>2438</v>
      </c>
      <c r="C435" s="17">
        <v>41055.109606481485</v>
      </c>
      <c r="D435" s="18">
        <v>72000</v>
      </c>
      <c r="E435" s="19">
        <v>72000</v>
      </c>
      <c r="F435" s="19" t="s">
        <v>6</v>
      </c>
      <c r="G435" s="19">
        <f>Data!$E435*VLOOKUP(Data!$F435,tblXrate[],2,FALSE)</f>
        <v>72000</v>
      </c>
      <c r="H435" s="19" t="s">
        <v>530</v>
      </c>
      <c r="I435" s="19" t="s">
        <v>20</v>
      </c>
      <c r="J435" s="19" t="s">
        <v>15</v>
      </c>
      <c r="K435" s="19" t="str">
        <f>VLOOKUP(Data!$J435,tblCountries[[Actual]:[Mapping]],2,FALSE)</f>
        <v>USA</v>
      </c>
      <c r="L435" s="19" t="s">
        <v>18</v>
      </c>
      <c r="M435" s="20"/>
      <c r="N435" t="str">
        <f t="shared" si="6"/>
        <v>até 5</v>
      </c>
    </row>
    <row r="436" spans="2:14" ht="15" customHeight="1">
      <c r="B436" s="11" t="s">
        <v>2439</v>
      </c>
      <c r="C436" s="12">
        <v>41055.110115740739</v>
      </c>
      <c r="D436" s="13">
        <v>65000</v>
      </c>
      <c r="E436" s="14">
        <v>65000</v>
      </c>
      <c r="F436" s="14" t="s">
        <v>6</v>
      </c>
      <c r="G436" s="14">
        <f>Data!$E436*VLOOKUP(Data!$F436,tblXrate[],2,FALSE)</f>
        <v>65000</v>
      </c>
      <c r="H436" s="14" t="s">
        <v>531</v>
      </c>
      <c r="I436" s="14" t="s">
        <v>20</v>
      </c>
      <c r="J436" s="14" t="s">
        <v>15</v>
      </c>
      <c r="K436" s="14" t="str">
        <f>VLOOKUP(Data!$J436,tblCountries[[Actual]:[Mapping]],2,FALSE)</f>
        <v>USA</v>
      </c>
      <c r="L436" s="14" t="s">
        <v>9</v>
      </c>
      <c r="M436" s="15"/>
      <c r="N436" t="str">
        <f t="shared" si="6"/>
        <v>até 5</v>
      </c>
    </row>
    <row r="437" spans="2:14" ht="15" customHeight="1">
      <c r="B437" s="16" t="s">
        <v>2440</v>
      </c>
      <c r="C437" s="17">
        <v>41055.111064814817</v>
      </c>
      <c r="D437" s="18">
        <v>120000</v>
      </c>
      <c r="E437" s="19">
        <v>120000</v>
      </c>
      <c r="F437" s="19" t="s">
        <v>6</v>
      </c>
      <c r="G437" s="19">
        <f>Data!$E437*VLOOKUP(Data!$F437,tblXrate[],2,FALSE)</f>
        <v>120000</v>
      </c>
      <c r="H437" s="19" t="s">
        <v>139</v>
      </c>
      <c r="I437" s="19" t="s">
        <v>4001</v>
      </c>
      <c r="J437" s="19" t="s">
        <v>15</v>
      </c>
      <c r="K437" s="19" t="str">
        <f>VLOOKUP(Data!$J437,tblCountries[[Actual]:[Mapping]],2,FALSE)</f>
        <v>USA</v>
      </c>
      <c r="L437" s="19" t="s">
        <v>25</v>
      </c>
      <c r="M437" s="20"/>
      <c r="N437" t="str">
        <f t="shared" si="6"/>
        <v>até 5</v>
      </c>
    </row>
    <row r="438" spans="2:14" ht="15" customHeight="1">
      <c r="B438" s="11" t="s">
        <v>2441</v>
      </c>
      <c r="C438" s="12">
        <v>41055.111562500002</v>
      </c>
      <c r="D438" s="13" t="s">
        <v>532</v>
      </c>
      <c r="E438" s="14">
        <v>4000000</v>
      </c>
      <c r="F438" s="14" t="s">
        <v>40</v>
      </c>
      <c r="G438" s="14">
        <f>Data!$E438*VLOOKUP(Data!$F438,tblXrate[],2,FALSE)</f>
        <v>71231.666749770273</v>
      </c>
      <c r="H438" s="14" t="s">
        <v>533</v>
      </c>
      <c r="I438" s="14" t="s">
        <v>310</v>
      </c>
      <c r="J438" s="14" t="s">
        <v>8</v>
      </c>
      <c r="K438" s="14" t="str">
        <f>VLOOKUP(Data!$J438,tblCountries[[Actual]:[Mapping]],2,FALSE)</f>
        <v>India</v>
      </c>
      <c r="L438" s="14" t="s">
        <v>13</v>
      </c>
      <c r="M438" s="15"/>
      <c r="N438" t="str">
        <f t="shared" si="6"/>
        <v>até 5</v>
      </c>
    </row>
    <row r="439" spans="2:14" ht="15" customHeight="1">
      <c r="B439" s="16" t="s">
        <v>2442</v>
      </c>
      <c r="C439" s="17">
        <v>41055.11273148148</v>
      </c>
      <c r="D439" s="18" t="s">
        <v>534</v>
      </c>
      <c r="E439" s="19">
        <v>300000</v>
      </c>
      <c r="F439" s="19" t="s">
        <v>40</v>
      </c>
      <c r="G439" s="19">
        <f>Data!$E439*VLOOKUP(Data!$F439,tblXrate[],2,FALSE)</f>
        <v>5342.3750062327708</v>
      </c>
      <c r="H439" s="19" t="s">
        <v>535</v>
      </c>
      <c r="I439" s="19" t="s">
        <v>52</v>
      </c>
      <c r="J439" s="19" t="s">
        <v>8</v>
      </c>
      <c r="K439" s="19" t="str">
        <f>VLOOKUP(Data!$J439,tblCountries[[Actual]:[Mapping]],2,FALSE)</f>
        <v>India</v>
      </c>
      <c r="L439" s="19" t="s">
        <v>9</v>
      </c>
      <c r="M439" s="20"/>
      <c r="N439" t="str">
        <f t="shared" si="6"/>
        <v>até 5</v>
      </c>
    </row>
    <row r="440" spans="2:14" ht="15" customHeight="1">
      <c r="B440" s="11" t="s">
        <v>2443</v>
      </c>
      <c r="C440" s="12">
        <v>41055.113437499997</v>
      </c>
      <c r="D440" s="13">
        <v>1100000</v>
      </c>
      <c r="E440" s="14">
        <v>1100000</v>
      </c>
      <c r="F440" s="14" t="s">
        <v>40</v>
      </c>
      <c r="G440" s="14">
        <f>Data!$E440*VLOOKUP(Data!$F440,tblXrate[],2,FALSE)</f>
        <v>19588.708356186824</v>
      </c>
      <c r="H440" s="14" t="s">
        <v>536</v>
      </c>
      <c r="I440" s="14" t="s">
        <v>52</v>
      </c>
      <c r="J440" s="14" t="s">
        <v>8</v>
      </c>
      <c r="K440" s="14" t="str">
        <f>VLOOKUP(Data!$J440,tblCountries[[Actual]:[Mapping]],2,FALSE)</f>
        <v>India</v>
      </c>
      <c r="L440" s="14" t="s">
        <v>9</v>
      </c>
      <c r="M440" s="15"/>
      <c r="N440" t="str">
        <f t="shared" si="6"/>
        <v>até 5</v>
      </c>
    </row>
    <row r="441" spans="2:14" ht="15" customHeight="1">
      <c r="B441" s="16" t="s">
        <v>2444</v>
      </c>
      <c r="C441" s="17">
        <v>41055.115486111114</v>
      </c>
      <c r="D441" s="18">
        <v>80000</v>
      </c>
      <c r="E441" s="19">
        <v>80000</v>
      </c>
      <c r="F441" s="19" t="s">
        <v>6</v>
      </c>
      <c r="G441" s="19">
        <f>Data!$E441*VLOOKUP(Data!$F441,tblXrate[],2,FALSE)</f>
        <v>80000</v>
      </c>
      <c r="H441" s="19" t="s">
        <v>537</v>
      </c>
      <c r="I441" s="19" t="s">
        <v>20</v>
      </c>
      <c r="J441" s="19" t="s">
        <v>15</v>
      </c>
      <c r="K441" s="19" t="str">
        <f>VLOOKUP(Data!$J441,tblCountries[[Actual]:[Mapping]],2,FALSE)</f>
        <v>USA</v>
      </c>
      <c r="L441" s="19" t="s">
        <v>9</v>
      </c>
      <c r="M441" s="20"/>
      <c r="N441" t="str">
        <f t="shared" si="6"/>
        <v>até 5</v>
      </c>
    </row>
    <row r="442" spans="2:14" ht="15" customHeight="1">
      <c r="B442" s="11" t="s">
        <v>2445</v>
      </c>
      <c r="C442" s="12">
        <v>41055.115925925929</v>
      </c>
      <c r="D442" s="13" t="s">
        <v>538</v>
      </c>
      <c r="E442" s="14">
        <v>3000000</v>
      </c>
      <c r="F442" s="14" t="s">
        <v>40</v>
      </c>
      <c r="G442" s="14">
        <f>Data!$E442*VLOOKUP(Data!$F442,tblXrate[],2,FALSE)</f>
        <v>53423.750062327701</v>
      </c>
      <c r="H442" s="14" t="s">
        <v>539</v>
      </c>
      <c r="I442" s="14" t="s">
        <v>52</v>
      </c>
      <c r="J442" s="14" t="s">
        <v>8</v>
      </c>
      <c r="K442" s="14" t="str">
        <f>VLOOKUP(Data!$J442,tblCountries[[Actual]:[Mapping]],2,FALSE)</f>
        <v>India</v>
      </c>
      <c r="L442" s="14" t="s">
        <v>9</v>
      </c>
      <c r="M442" s="15"/>
      <c r="N442" t="str">
        <f t="shared" si="6"/>
        <v>até 5</v>
      </c>
    </row>
    <row r="443" spans="2:14" ht="15" customHeight="1">
      <c r="B443" s="16" t="s">
        <v>2446</v>
      </c>
      <c r="C443" s="17">
        <v>41055.117037037038</v>
      </c>
      <c r="D443" s="18">
        <v>110000</v>
      </c>
      <c r="E443" s="19">
        <v>110000</v>
      </c>
      <c r="F443" s="19" t="s">
        <v>86</v>
      </c>
      <c r="G443" s="19">
        <f>Data!$E443*VLOOKUP(Data!$F443,tblXrate[],2,FALSE)</f>
        <v>108169.76753333595</v>
      </c>
      <c r="H443" s="19" t="s">
        <v>540</v>
      </c>
      <c r="I443" s="19" t="s">
        <v>488</v>
      </c>
      <c r="J443" s="19" t="s">
        <v>541</v>
      </c>
      <c r="K443" s="19" t="str">
        <f>VLOOKUP(Data!$J443,tblCountries[[Actual]:[Mapping]],2,FALSE)</f>
        <v>Canada</v>
      </c>
      <c r="L443" s="19" t="s">
        <v>18</v>
      </c>
      <c r="M443" s="20"/>
      <c r="N443" t="str">
        <f t="shared" si="6"/>
        <v>até 5</v>
      </c>
    </row>
    <row r="444" spans="2:14" ht="15" customHeight="1">
      <c r="B444" s="11" t="s">
        <v>2447</v>
      </c>
      <c r="C444" s="12">
        <v>41055.117638888885</v>
      </c>
      <c r="D444" s="13">
        <v>51000</v>
      </c>
      <c r="E444" s="14">
        <v>51000</v>
      </c>
      <c r="F444" s="14" t="s">
        <v>6</v>
      </c>
      <c r="G444" s="14">
        <f>Data!$E444*VLOOKUP(Data!$F444,tblXrate[],2,FALSE)</f>
        <v>51000</v>
      </c>
      <c r="H444" s="14" t="s">
        <v>542</v>
      </c>
      <c r="I444" s="14" t="s">
        <v>52</v>
      </c>
      <c r="J444" s="14" t="s">
        <v>15</v>
      </c>
      <c r="K444" s="14" t="str">
        <f>VLOOKUP(Data!$J444,tblCountries[[Actual]:[Mapping]],2,FALSE)</f>
        <v>USA</v>
      </c>
      <c r="L444" s="14" t="s">
        <v>18</v>
      </c>
      <c r="M444" s="15"/>
      <c r="N444" t="str">
        <f t="shared" si="6"/>
        <v>até 5</v>
      </c>
    </row>
    <row r="445" spans="2:14" ht="15" customHeight="1">
      <c r="B445" s="16" t="s">
        <v>2448</v>
      </c>
      <c r="C445" s="17">
        <v>41055.11824074074</v>
      </c>
      <c r="D445" s="18" t="s">
        <v>543</v>
      </c>
      <c r="E445" s="19">
        <v>5000</v>
      </c>
      <c r="F445" s="19" t="s">
        <v>6</v>
      </c>
      <c r="G445" s="19">
        <f>Data!$E445*VLOOKUP(Data!$F445,tblXrate[],2,FALSE)</f>
        <v>5000</v>
      </c>
      <c r="H445" s="19" t="s">
        <v>544</v>
      </c>
      <c r="I445" s="19" t="s">
        <v>3999</v>
      </c>
      <c r="J445" s="19" t="s">
        <v>8</v>
      </c>
      <c r="K445" s="19" t="str">
        <f>VLOOKUP(Data!$J445,tblCountries[[Actual]:[Mapping]],2,FALSE)</f>
        <v>India</v>
      </c>
      <c r="L445" s="19" t="s">
        <v>9</v>
      </c>
      <c r="M445" s="20"/>
      <c r="N445" t="str">
        <f t="shared" si="6"/>
        <v>até 5</v>
      </c>
    </row>
    <row r="446" spans="2:14" ht="15" customHeight="1">
      <c r="B446" s="11" t="s">
        <v>2449</v>
      </c>
      <c r="C446" s="12">
        <v>41055.120474537034</v>
      </c>
      <c r="D446" s="13">
        <v>74000</v>
      </c>
      <c r="E446" s="14">
        <v>74000</v>
      </c>
      <c r="F446" s="14" t="s">
        <v>6</v>
      </c>
      <c r="G446" s="14">
        <f>Data!$E446*VLOOKUP(Data!$F446,tblXrate[],2,FALSE)</f>
        <v>74000</v>
      </c>
      <c r="H446" s="14" t="s">
        <v>279</v>
      </c>
      <c r="I446" s="14" t="s">
        <v>279</v>
      </c>
      <c r="J446" s="14" t="s">
        <v>15</v>
      </c>
      <c r="K446" s="14" t="str">
        <f>VLOOKUP(Data!$J446,tblCountries[[Actual]:[Mapping]],2,FALSE)</f>
        <v>USA</v>
      </c>
      <c r="L446" s="14" t="s">
        <v>9</v>
      </c>
      <c r="M446" s="15"/>
      <c r="N446" t="str">
        <f t="shared" si="6"/>
        <v>até 5</v>
      </c>
    </row>
    <row r="447" spans="2:14" ht="15" customHeight="1">
      <c r="B447" s="16" t="s">
        <v>2450</v>
      </c>
      <c r="C447" s="17">
        <v>41055.120694444442</v>
      </c>
      <c r="D447" s="18" t="s">
        <v>330</v>
      </c>
      <c r="E447" s="19">
        <v>60000</v>
      </c>
      <c r="F447" s="19" t="s">
        <v>69</v>
      </c>
      <c r="G447" s="19">
        <f>Data!$E447*VLOOKUP(Data!$F447,tblXrate[],2,FALSE)</f>
        <v>94570.696324037053</v>
      </c>
      <c r="H447" s="19" t="s">
        <v>325</v>
      </c>
      <c r="I447" s="19" t="s">
        <v>356</v>
      </c>
      <c r="J447" s="19" t="s">
        <v>71</v>
      </c>
      <c r="K447" s="19" t="str">
        <f>VLOOKUP(Data!$J447,tblCountries[[Actual]:[Mapping]],2,FALSE)</f>
        <v>UK</v>
      </c>
      <c r="L447" s="19" t="s">
        <v>9</v>
      </c>
      <c r="M447" s="20"/>
      <c r="N447" t="str">
        <f t="shared" si="6"/>
        <v>até 5</v>
      </c>
    </row>
    <row r="448" spans="2:14" ht="15" customHeight="1">
      <c r="B448" s="11" t="s">
        <v>2451</v>
      </c>
      <c r="C448" s="12">
        <v>41055.121840277781</v>
      </c>
      <c r="D448" s="13">
        <v>50000</v>
      </c>
      <c r="E448" s="14">
        <v>50000</v>
      </c>
      <c r="F448" s="14" t="s">
        <v>6</v>
      </c>
      <c r="G448" s="14">
        <f>Data!$E448*VLOOKUP(Data!$F448,tblXrate[],2,FALSE)</f>
        <v>50000</v>
      </c>
      <c r="H448" s="14" t="s">
        <v>545</v>
      </c>
      <c r="I448" s="14" t="s">
        <v>20</v>
      </c>
      <c r="J448" s="14" t="s">
        <v>15</v>
      </c>
      <c r="K448" s="14" t="str">
        <f>VLOOKUP(Data!$J448,tblCountries[[Actual]:[Mapping]],2,FALSE)</f>
        <v>USA</v>
      </c>
      <c r="L448" s="14" t="s">
        <v>9</v>
      </c>
      <c r="M448" s="15"/>
      <c r="N448" t="str">
        <f t="shared" si="6"/>
        <v>até 5</v>
      </c>
    </row>
    <row r="449" spans="2:14" ht="15" customHeight="1">
      <c r="B449" s="16" t="s">
        <v>2452</v>
      </c>
      <c r="C449" s="17">
        <v>41055.121863425928</v>
      </c>
      <c r="D449" s="18" t="s">
        <v>546</v>
      </c>
      <c r="E449" s="19">
        <v>500000</v>
      </c>
      <c r="F449" s="19" t="s">
        <v>40</v>
      </c>
      <c r="G449" s="19">
        <f>Data!$E449*VLOOKUP(Data!$F449,tblXrate[],2,FALSE)</f>
        <v>8903.9583437212841</v>
      </c>
      <c r="H449" s="19" t="s">
        <v>207</v>
      </c>
      <c r="I449" s="19" t="s">
        <v>20</v>
      </c>
      <c r="J449" s="19" t="s">
        <v>8</v>
      </c>
      <c r="K449" s="19" t="str">
        <f>VLOOKUP(Data!$J449,tblCountries[[Actual]:[Mapping]],2,FALSE)</f>
        <v>India</v>
      </c>
      <c r="L449" s="19" t="s">
        <v>9</v>
      </c>
      <c r="M449" s="20"/>
      <c r="N449" t="str">
        <f t="shared" si="6"/>
        <v>até 5</v>
      </c>
    </row>
    <row r="450" spans="2:14" ht="15" customHeight="1">
      <c r="B450" s="11" t="s">
        <v>2453</v>
      </c>
      <c r="C450" s="12">
        <v>41055.123287037037</v>
      </c>
      <c r="D450" s="13">
        <v>78000</v>
      </c>
      <c r="E450" s="14">
        <v>78000</v>
      </c>
      <c r="F450" s="14" t="s">
        <v>6</v>
      </c>
      <c r="G450" s="14">
        <f>Data!$E450*VLOOKUP(Data!$F450,tblXrate[],2,FALSE)</f>
        <v>78000</v>
      </c>
      <c r="H450" s="14" t="s">
        <v>547</v>
      </c>
      <c r="I450" s="14" t="s">
        <v>52</v>
      </c>
      <c r="J450" s="14" t="s">
        <v>548</v>
      </c>
      <c r="K450" s="14" t="str">
        <f>VLOOKUP(Data!$J450,tblCountries[[Actual]:[Mapping]],2,FALSE)</f>
        <v>Somalia</v>
      </c>
      <c r="L450" s="14" t="s">
        <v>9</v>
      </c>
      <c r="M450" s="15"/>
      <c r="N450" t="str">
        <f t="shared" si="6"/>
        <v>até 5</v>
      </c>
    </row>
    <row r="451" spans="2:14" ht="15" customHeight="1">
      <c r="B451" s="16" t="s">
        <v>2454</v>
      </c>
      <c r="C451" s="17">
        <v>41055.123460648145</v>
      </c>
      <c r="D451" s="18">
        <v>900000</v>
      </c>
      <c r="E451" s="19">
        <v>900000</v>
      </c>
      <c r="F451" s="19" t="s">
        <v>40</v>
      </c>
      <c r="G451" s="19">
        <f>Data!$E451*VLOOKUP(Data!$F451,tblXrate[],2,FALSE)</f>
        <v>16027.125018698311</v>
      </c>
      <c r="H451" s="19" t="s">
        <v>549</v>
      </c>
      <c r="I451" s="19" t="s">
        <v>52</v>
      </c>
      <c r="J451" s="19" t="s">
        <v>8</v>
      </c>
      <c r="K451" s="19" t="str">
        <f>VLOOKUP(Data!$J451,tblCountries[[Actual]:[Mapping]],2,FALSE)</f>
        <v>India</v>
      </c>
      <c r="L451" s="19" t="s">
        <v>25</v>
      </c>
      <c r="M451" s="20"/>
      <c r="N451" t="str">
        <f t="shared" si="6"/>
        <v>até 5</v>
      </c>
    </row>
    <row r="452" spans="2:14" ht="15" customHeight="1">
      <c r="B452" s="11" t="s">
        <v>2455</v>
      </c>
      <c r="C452" s="12">
        <v>41055.12605324074</v>
      </c>
      <c r="D452" s="13" t="s">
        <v>550</v>
      </c>
      <c r="E452" s="14">
        <v>7500</v>
      </c>
      <c r="F452" s="14" t="s">
        <v>6</v>
      </c>
      <c r="G452" s="14">
        <f>Data!$E452*VLOOKUP(Data!$F452,tblXrate[],2,FALSE)</f>
        <v>7500</v>
      </c>
      <c r="H452" s="14" t="s">
        <v>551</v>
      </c>
      <c r="I452" s="14" t="s">
        <v>20</v>
      </c>
      <c r="J452" s="14" t="s">
        <v>73</v>
      </c>
      <c r="K452" s="14" t="str">
        <f>VLOOKUP(Data!$J452,tblCountries[[Actual]:[Mapping]],2,FALSE)</f>
        <v>Romania</v>
      </c>
      <c r="L452" s="14" t="s">
        <v>13</v>
      </c>
      <c r="M452" s="15"/>
      <c r="N452" t="str">
        <f t="shared" si="6"/>
        <v>até 5</v>
      </c>
    </row>
    <row r="453" spans="2:14" ht="15" customHeight="1">
      <c r="B453" s="16" t="s">
        <v>2456</v>
      </c>
      <c r="C453" s="17">
        <v>41055.126180555555</v>
      </c>
      <c r="D453" s="18">
        <v>60000</v>
      </c>
      <c r="E453" s="19">
        <v>60000</v>
      </c>
      <c r="F453" s="19" t="s">
        <v>6</v>
      </c>
      <c r="G453" s="19">
        <f>Data!$E453*VLOOKUP(Data!$F453,tblXrate[],2,FALSE)</f>
        <v>60000</v>
      </c>
      <c r="H453" s="19" t="s">
        <v>552</v>
      </c>
      <c r="I453" s="19" t="s">
        <v>20</v>
      </c>
      <c r="J453" s="19" t="s">
        <v>15</v>
      </c>
      <c r="K453" s="19" t="str">
        <f>VLOOKUP(Data!$J453,tblCountries[[Actual]:[Mapping]],2,FALSE)</f>
        <v>USA</v>
      </c>
      <c r="L453" s="19" t="s">
        <v>13</v>
      </c>
      <c r="M453" s="20"/>
      <c r="N453" t="str">
        <f t="shared" si="6"/>
        <v>até 5</v>
      </c>
    </row>
    <row r="454" spans="2:14" ht="15" customHeight="1">
      <c r="B454" s="11" t="s">
        <v>2457</v>
      </c>
      <c r="C454" s="12">
        <v>41055.126875000002</v>
      </c>
      <c r="D454" s="13" t="s">
        <v>553</v>
      </c>
      <c r="E454" s="14">
        <v>800000</v>
      </c>
      <c r="F454" s="14" t="s">
        <v>40</v>
      </c>
      <c r="G454" s="14">
        <f>Data!$E454*VLOOKUP(Data!$F454,tblXrate[],2,FALSE)</f>
        <v>14246.333349954055</v>
      </c>
      <c r="H454" s="14" t="s">
        <v>554</v>
      </c>
      <c r="I454" s="14" t="s">
        <v>4001</v>
      </c>
      <c r="J454" s="14" t="s">
        <v>8</v>
      </c>
      <c r="K454" s="14" t="str">
        <f>VLOOKUP(Data!$J454,tblCountries[[Actual]:[Mapping]],2,FALSE)</f>
        <v>India</v>
      </c>
      <c r="L454" s="14" t="s">
        <v>13</v>
      </c>
      <c r="M454" s="15"/>
      <c r="N454" t="str">
        <f t="shared" si="6"/>
        <v>até 5</v>
      </c>
    </row>
    <row r="455" spans="2:14" ht="15" customHeight="1">
      <c r="B455" s="16" t="s">
        <v>2458</v>
      </c>
      <c r="C455" s="17">
        <v>41055.127187500002</v>
      </c>
      <c r="D455" s="18">
        <v>80000</v>
      </c>
      <c r="E455" s="19">
        <v>80000</v>
      </c>
      <c r="F455" s="19" t="s">
        <v>6</v>
      </c>
      <c r="G455" s="19">
        <f>Data!$E455*VLOOKUP(Data!$F455,tblXrate[],2,FALSE)</f>
        <v>80000</v>
      </c>
      <c r="H455" s="19" t="s">
        <v>555</v>
      </c>
      <c r="I455" s="19" t="s">
        <v>52</v>
      </c>
      <c r="J455" s="19" t="s">
        <v>15</v>
      </c>
      <c r="K455" s="19" t="str">
        <f>VLOOKUP(Data!$J455,tblCountries[[Actual]:[Mapping]],2,FALSE)</f>
        <v>USA</v>
      </c>
      <c r="L455" s="19" t="s">
        <v>25</v>
      </c>
      <c r="M455" s="20"/>
      <c r="N455" t="str">
        <f t="shared" si="6"/>
        <v>até 5</v>
      </c>
    </row>
    <row r="456" spans="2:14" ht="15" customHeight="1">
      <c r="B456" s="11" t="s">
        <v>2459</v>
      </c>
      <c r="C456" s="12">
        <v>41055.127418981479</v>
      </c>
      <c r="D456" s="13" t="s">
        <v>556</v>
      </c>
      <c r="E456" s="14">
        <v>38000</v>
      </c>
      <c r="F456" s="14" t="s">
        <v>69</v>
      </c>
      <c r="G456" s="14">
        <f>Data!$E456*VLOOKUP(Data!$F456,tblXrate[],2,FALSE)</f>
        <v>59894.774338556796</v>
      </c>
      <c r="H456" s="14" t="s">
        <v>557</v>
      </c>
      <c r="I456" s="14" t="s">
        <v>310</v>
      </c>
      <c r="J456" s="14" t="s">
        <v>71</v>
      </c>
      <c r="K456" s="14" t="str">
        <f>VLOOKUP(Data!$J456,tblCountries[[Actual]:[Mapping]],2,FALSE)</f>
        <v>UK</v>
      </c>
      <c r="L456" s="14" t="s">
        <v>9</v>
      </c>
      <c r="M456" s="15"/>
      <c r="N456" t="str">
        <f t="shared" ref="N456:N519" si="7">VLOOKUP(M456,$O$1:$Q$6,3,1)</f>
        <v>até 5</v>
      </c>
    </row>
    <row r="457" spans="2:14" ht="15" customHeight="1">
      <c r="B457" s="16" t="s">
        <v>2460</v>
      </c>
      <c r="C457" s="17">
        <v>41055.127847222226</v>
      </c>
      <c r="D457" s="18" t="s">
        <v>558</v>
      </c>
      <c r="E457" s="19">
        <v>52000</v>
      </c>
      <c r="F457" s="19" t="s">
        <v>86</v>
      </c>
      <c r="G457" s="19">
        <f>Data!$E457*VLOOKUP(Data!$F457,tblXrate[],2,FALSE)</f>
        <v>51134.799197576998</v>
      </c>
      <c r="H457" s="19" t="s">
        <v>559</v>
      </c>
      <c r="I457" s="19" t="s">
        <v>52</v>
      </c>
      <c r="J457" s="19" t="s">
        <v>88</v>
      </c>
      <c r="K457" s="19" t="str">
        <f>VLOOKUP(Data!$J457,tblCountries[[Actual]:[Mapping]],2,FALSE)</f>
        <v>Canada</v>
      </c>
      <c r="L457" s="19" t="s">
        <v>9</v>
      </c>
      <c r="M457" s="20"/>
      <c r="N457" t="str">
        <f t="shared" si="7"/>
        <v>até 5</v>
      </c>
    </row>
    <row r="458" spans="2:14" ht="15" customHeight="1">
      <c r="B458" s="11" t="s">
        <v>2461</v>
      </c>
      <c r="C458" s="12">
        <v>41055.129351851851</v>
      </c>
      <c r="D458" s="13">
        <v>125000</v>
      </c>
      <c r="E458" s="14">
        <v>125000</v>
      </c>
      <c r="F458" s="14" t="s">
        <v>6</v>
      </c>
      <c r="G458" s="14">
        <f>Data!$E458*VLOOKUP(Data!$F458,tblXrate[],2,FALSE)</f>
        <v>125000</v>
      </c>
      <c r="H458" s="14" t="s">
        <v>560</v>
      </c>
      <c r="I458" s="14" t="s">
        <v>52</v>
      </c>
      <c r="J458" s="14" t="s">
        <v>15</v>
      </c>
      <c r="K458" s="14" t="str">
        <f>VLOOKUP(Data!$J458,tblCountries[[Actual]:[Mapping]],2,FALSE)</f>
        <v>USA</v>
      </c>
      <c r="L458" s="14" t="s">
        <v>18</v>
      </c>
      <c r="M458" s="15"/>
      <c r="N458" t="str">
        <f t="shared" si="7"/>
        <v>até 5</v>
      </c>
    </row>
    <row r="459" spans="2:14" ht="15" customHeight="1">
      <c r="B459" s="16" t="s">
        <v>2462</v>
      </c>
      <c r="C459" s="17">
        <v>41055.129594907405</v>
      </c>
      <c r="D459" s="18">
        <v>52000</v>
      </c>
      <c r="E459" s="19">
        <v>52000</v>
      </c>
      <c r="F459" s="19" t="s">
        <v>6</v>
      </c>
      <c r="G459" s="19">
        <f>Data!$E459*VLOOKUP(Data!$F459,tblXrate[],2,FALSE)</f>
        <v>52000</v>
      </c>
      <c r="H459" s="19" t="s">
        <v>561</v>
      </c>
      <c r="I459" s="19" t="s">
        <v>20</v>
      </c>
      <c r="J459" s="19" t="s">
        <v>15</v>
      </c>
      <c r="K459" s="19" t="str">
        <f>VLOOKUP(Data!$J459,tblCountries[[Actual]:[Mapping]],2,FALSE)</f>
        <v>USA</v>
      </c>
      <c r="L459" s="19" t="s">
        <v>18</v>
      </c>
      <c r="M459" s="20"/>
      <c r="N459" t="str">
        <f t="shared" si="7"/>
        <v>até 5</v>
      </c>
    </row>
    <row r="460" spans="2:14" ht="15" customHeight="1">
      <c r="B460" s="11" t="s">
        <v>2463</v>
      </c>
      <c r="C460" s="12">
        <v>41055.130393518521</v>
      </c>
      <c r="D460" s="13">
        <v>45000</v>
      </c>
      <c r="E460" s="14">
        <v>45000</v>
      </c>
      <c r="F460" s="14" t="s">
        <v>6</v>
      </c>
      <c r="G460" s="14">
        <f>Data!$E460*VLOOKUP(Data!$F460,tblXrate[],2,FALSE)</f>
        <v>45000</v>
      </c>
      <c r="H460" s="14" t="s">
        <v>20</v>
      </c>
      <c r="I460" s="14" t="s">
        <v>20</v>
      </c>
      <c r="J460" s="14" t="s">
        <v>15</v>
      </c>
      <c r="K460" s="14" t="str">
        <f>VLOOKUP(Data!$J460,tblCountries[[Actual]:[Mapping]],2,FALSE)</f>
        <v>USA</v>
      </c>
      <c r="L460" s="14" t="s">
        <v>9</v>
      </c>
      <c r="M460" s="15"/>
      <c r="N460" t="str">
        <f t="shared" si="7"/>
        <v>até 5</v>
      </c>
    </row>
    <row r="461" spans="2:14" ht="15" customHeight="1">
      <c r="B461" s="16" t="s">
        <v>2464</v>
      </c>
      <c r="C461" s="17">
        <v>41055.130879629629</v>
      </c>
      <c r="D461" s="18">
        <v>25000</v>
      </c>
      <c r="E461" s="19">
        <v>25000</v>
      </c>
      <c r="F461" s="19" t="s">
        <v>69</v>
      </c>
      <c r="G461" s="19">
        <f>Data!$E461*VLOOKUP(Data!$F461,tblXrate[],2,FALSE)</f>
        <v>39404.456801682099</v>
      </c>
      <c r="H461" s="19" t="s">
        <v>20</v>
      </c>
      <c r="I461" s="19" t="s">
        <v>20</v>
      </c>
      <c r="J461" s="19" t="s">
        <v>71</v>
      </c>
      <c r="K461" s="19" t="str">
        <f>VLOOKUP(Data!$J461,tblCountries[[Actual]:[Mapping]],2,FALSE)</f>
        <v>UK</v>
      </c>
      <c r="L461" s="19" t="s">
        <v>9</v>
      </c>
      <c r="M461" s="20"/>
      <c r="N461" t="str">
        <f t="shared" si="7"/>
        <v>até 5</v>
      </c>
    </row>
    <row r="462" spans="2:14" ht="15" customHeight="1">
      <c r="B462" s="11" t="s">
        <v>2465</v>
      </c>
      <c r="C462" s="12">
        <v>41055.131747685184</v>
      </c>
      <c r="D462" s="13">
        <v>60000</v>
      </c>
      <c r="E462" s="14">
        <v>60000</v>
      </c>
      <c r="F462" s="14" t="s">
        <v>6</v>
      </c>
      <c r="G462" s="14">
        <f>Data!$E462*VLOOKUP(Data!$F462,tblXrate[],2,FALSE)</f>
        <v>60000</v>
      </c>
      <c r="H462" s="14" t="s">
        <v>562</v>
      </c>
      <c r="I462" s="14" t="s">
        <v>52</v>
      </c>
      <c r="J462" s="14" t="s">
        <v>15</v>
      </c>
      <c r="K462" s="14" t="str">
        <f>VLOOKUP(Data!$J462,tblCountries[[Actual]:[Mapping]],2,FALSE)</f>
        <v>USA</v>
      </c>
      <c r="L462" s="14" t="s">
        <v>13</v>
      </c>
      <c r="M462" s="15"/>
      <c r="N462" t="str">
        <f t="shared" si="7"/>
        <v>até 5</v>
      </c>
    </row>
    <row r="463" spans="2:14" ht="15" customHeight="1">
      <c r="B463" s="16" t="s">
        <v>2466</v>
      </c>
      <c r="C463" s="17">
        <v>41055.13181712963</v>
      </c>
      <c r="D463" s="18" t="s">
        <v>563</v>
      </c>
      <c r="E463" s="19">
        <v>70000</v>
      </c>
      <c r="F463" s="19" t="s">
        <v>86</v>
      </c>
      <c r="G463" s="19">
        <f>Data!$E463*VLOOKUP(Data!$F463,tblXrate[],2,FALSE)</f>
        <v>68835.306612122877</v>
      </c>
      <c r="H463" s="19" t="s">
        <v>564</v>
      </c>
      <c r="I463" s="19" t="s">
        <v>52</v>
      </c>
      <c r="J463" s="19" t="s">
        <v>88</v>
      </c>
      <c r="K463" s="19" t="str">
        <f>VLOOKUP(Data!$J463,tblCountries[[Actual]:[Mapping]],2,FALSE)</f>
        <v>Canada</v>
      </c>
      <c r="L463" s="19" t="s">
        <v>25</v>
      </c>
      <c r="M463" s="20"/>
      <c r="N463" t="str">
        <f t="shared" si="7"/>
        <v>até 5</v>
      </c>
    </row>
    <row r="464" spans="2:14" ht="15" customHeight="1">
      <c r="B464" s="11" t="s">
        <v>2467</v>
      </c>
      <c r="C464" s="12">
        <v>41055.132881944446</v>
      </c>
      <c r="D464" s="13" t="s">
        <v>565</v>
      </c>
      <c r="E464" s="14">
        <v>5250</v>
      </c>
      <c r="F464" s="14" t="s">
        <v>6</v>
      </c>
      <c r="G464" s="14">
        <f>Data!$E464*VLOOKUP(Data!$F464,tblXrate[],2,FALSE)</f>
        <v>5250</v>
      </c>
      <c r="H464" s="14" t="s">
        <v>566</v>
      </c>
      <c r="I464" s="14" t="s">
        <v>67</v>
      </c>
      <c r="J464" s="14" t="s">
        <v>567</v>
      </c>
      <c r="K464" s="14" t="str">
        <f>VLOOKUP(Data!$J464,tblCountries[[Actual]:[Mapping]],2,FALSE)</f>
        <v>Republic of Georgia</v>
      </c>
      <c r="L464" s="14" t="s">
        <v>9</v>
      </c>
      <c r="M464" s="15"/>
      <c r="N464" t="str">
        <f t="shared" si="7"/>
        <v>até 5</v>
      </c>
    </row>
    <row r="465" spans="2:14" ht="15" customHeight="1">
      <c r="B465" s="16" t="s">
        <v>2468</v>
      </c>
      <c r="C465" s="17">
        <v>41055.133148148147</v>
      </c>
      <c r="D465" s="18">
        <v>87000</v>
      </c>
      <c r="E465" s="19">
        <v>87000</v>
      </c>
      <c r="F465" s="19" t="s">
        <v>86</v>
      </c>
      <c r="G465" s="19">
        <f>Data!$E465*VLOOKUP(Data!$F465,tblXrate[],2,FALSE)</f>
        <v>85552.452503638444</v>
      </c>
      <c r="H465" s="19" t="s">
        <v>568</v>
      </c>
      <c r="I465" s="19" t="s">
        <v>52</v>
      </c>
      <c r="J465" s="19" t="s">
        <v>88</v>
      </c>
      <c r="K465" s="19" t="str">
        <f>VLOOKUP(Data!$J465,tblCountries[[Actual]:[Mapping]],2,FALSE)</f>
        <v>Canada</v>
      </c>
      <c r="L465" s="19" t="s">
        <v>9</v>
      </c>
      <c r="M465" s="20"/>
      <c r="N465" t="str">
        <f t="shared" si="7"/>
        <v>até 5</v>
      </c>
    </row>
    <row r="466" spans="2:14" ht="15" customHeight="1">
      <c r="B466" s="11" t="s">
        <v>2469</v>
      </c>
      <c r="C466" s="12">
        <v>41055.13417824074</v>
      </c>
      <c r="D466" s="13">
        <v>125000</v>
      </c>
      <c r="E466" s="14">
        <v>125000</v>
      </c>
      <c r="F466" s="14" t="s">
        <v>40</v>
      </c>
      <c r="G466" s="14">
        <f>Data!$E466*VLOOKUP(Data!$F466,tblXrate[],2,FALSE)</f>
        <v>2225.989585930321</v>
      </c>
      <c r="H466" s="14" t="s">
        <v>569</v>
      </c>
      <c r="I466" s="14" t="s">
        <v>20</v>
      </c>
      <c r="J466" s="14" t="s">
        <v>8</v>
      </c>
      <c r="K466" s="14" t="str">
        <f>VLOOKUP(Data!$J466,tblCountries[[Actual]:[Mapping]],2,FALSE)</f>
        <v>India</v>
      </c>
      <c r="L466" s="14" t="s">
        <v>9</v>
      </c>
      <c r="M466" s="15"/>
      <c r="N466" t="str">
        <f t="shared" si="7"/>
        <v>até 5</v>
      </c>
    </row>
    <row r="467" spans="2:14" ht="15" customHeight="1">
      <c r="B467" s="16" t="s">
        <v>2470</v>
      </c>
      <c r="C467" s="17">
        <v>41055.135231481479</v>
      </c>
      <c r="D467" s="18">
        <v>150000</v>
      </c>
      <c r="E467" s="19">
        <v>150000</v>
      </c>
      <c r="F467" s="19" t="s">
        <v>6</v>
      </c>
      <c r="G467" s="19">
        <f>Data!$E467*VLOOKUP(Data!$F467,tblXrate[],2,FALSE)</f>
        <v>150000</v>
      </c>
      <c r="H467" s="19" t="s">
        <v>29</v>
      </c>
      <c r="I467" s="19" t="s">
        <v>4001</v>
      </c>
      <c r="J467" s="19" t="s">
        <v>15</v>
      </c>
      <c r="K467" s="19" t="str">
        <f>VLOOKUP(Data!$J467,tblCountries[[Actual]:[Mapping]],2,FALSE)</f>
        <v>USA</v>
      </c>
      <c r="L467" s="19" t="s">
        <v>18</v>
      </c>
      <c r="M467" s="20"/>
      <c r="N467" t="str">
        <f t="shared" si="7"/>
        <v>até 5</v>
      </c>
    </row>
    <row r="468" spans="2:14" ht="15" customHeight="1">
      <c r="B468" s="11" t="s">
        <v>2471</v>
      </c>
      <c r="C468" s="12">
        <v>41055.135428240741</v>
      </c>
      <c r="D468" s="13">
        <v>50000</v>
      </c>
      <c r="E468" s="14">
        <v>50000</v>
      </c>
      <c r="F468" s="14" t="s">
        <v>6</v>
      </c>
      <c r="G468" s="14">
        <f>Data!$E468*VLOOKUP(Data!$F468,tblXrate[],2,FALSE)</f>
        <v>50000</v>
      </c>
      <c r="H468" s="14" t="s">
        <v>570</v>
      </c>
      <c r="I468" s="14" t="s">
        <v>20</v>
      </c>
      <c r="J468" s="14" t="s">
        <v>15</v>
      </c>
      <c r="K468" s="14" t="str">
        <f>VLOOKUP(Data!$J468,tblCountries[[Actual]:[Mapping]],2,FALSE)</f>
        <v>USA</v>
      </c>
      <c r="L468" s="14" t="s">
        <v>9</v>
      </c>
      <c r="M468" s="15"/>
      <c r="N468" t="str">
        <f t="shared" si="7"/>
        <v>até 5</v>
      </c>
    </row>
    <row r="469" spans="2:14" ht="15" customHeight="1">
      <c r="B469" s="16" t="s">
        <v>2472</v>
      </c>
      <c r="C469" s="17">
        <v>41055.135462962964</v>
      </c>
      <c r="D469" s="18">
        <v>70000</v>
      </c>
      <c r="E469" s="19">
        <v>70000</v>
      </c>
      <c r="F469" s="19" t="s">
        <v>6</v>
      </c>
      <c r="G469" s="19">
        <f>Data!$E469*VLOOKUP(Data!$F469,tblXrate[],2,FALSE)</f>
        <v>70000</v>
      </c>
      <c r="H469" s="19" t="s">
        <v>20</v>
      </c>
      <c r="I469" s="19" t="s">
        <v>20</v>
      </c>
      <c r="J469" s="19" t="s">
        <v>15</v>
      </c>
      <c r="K469" s="19" t="str">
        <f>VLOOKUP(Data!$J469,tblCountries[[Actual]:[Mapping]],2,FALSE)</f>
        <v>USA</v>
      </c>
      <c r="L469" s="19" t="s">
        <v>9</v>
      </c>
      <c r="M469" s="20"/>
      <c r="N469" t="str">
        <f t="shared" si="7"/>
        <v>até 5</v>
      </c>
    </row>
    <row r="470" spans="2:14" ht="15" customHeight="1">
      <c r="B470" s="11" t="s">
        <v>2473</v>
      </c>
      <c r="C470" s="12">
        <v>41055.135763888888</v>
      </c>
      <c r="D470" s="13" t="s">
        <v>571</v>
      </c>
      <c r="E470" s="14">
        <v>28500</v>
      </c>
      <c r="F470" s="14" t="s">
        <v>69</v>
      </c>
      <c r="G470" s="14">
        <f>Data!$E470*VLOOKUP(Data!$F470,tblXrate[],2,FALSE)</f>
        <v>44921.080753917595</v>
      </c>
      <c r="H470" s="14" t="s">
        <v>572</v>
      </c>
      <c r="I470" s="14" t="s">
        <v>52</v>
      </c>
      <c r="J470" s="14" t="s">
        <v>71</v>
      </c>
      <c r="K470" s="14" t="str">
        <f>VLOOKUP(Data!$J470,tblCountries[[Actual]:[Mapping]],2,FALSE)</f>
        <v>UK</v>
      </c>
      <c r="L470" s="14" t="s">
        <v>18</v>
      </c>
      <c r="M470" s="15"/>
      <c r="N470" t="str">
        <f t="shared" si="7"/>
        <v>até 5</v>
      </c>
    </row>
    <row r="471" spans="2:14" ht="15" customHeight="1">
      <c r="B471" s="16" t="s">
        <v>2474</v>
      </c>
      <c r="C471" s="17">
        <v>41055.135995370372</v>
      </c>
      <c r="D471" s="18">
        <v>20000</v>
      </c>
      <c r="E471" s="19">
        <v>20000</v>
      </c>
      <c r="F471" s="19" t="s">
        <v>6</v>
      </c>
      <c r="G471" s="19">
        <f>Data!$E471*VLOOKUP(Data!$F471,tblXrate[],2,FALSE)</f>
        <v>20000</v>
      </c>
      <c r="H471" s="19" t="s">
        <v>67</v>
      </c>
      <c r="I471" s="19" t="s">
        <v>67</v>
      </c>
      <c r="J471" s="19" t="s">
        <v>8</v>
      </c>
      <c r="K471" s="19" t="str">
        <f>VLOOKUP(Data!$J471,tblCountries[[Actual]:[Mapping]],2,FALSE)</f>
        <v>India</v>
      </c>
      <c r="L471" s="19" t="s">
        <v>9</v>
      </c>
      <c r="M471" s="20"/>
      <c r="N471" t="str">
        <f t="shared" si="7"/>
        <v>até 5</v>
      </c>
    </row>
    <row r="472" spans="2:14" ht="15" customHeight="1">
      <c r="B472" s="11" t="s">
        <v>2475</v>
      </c>
      <c r="C472" s="12">
        <v>41055.136782407404</v>
      </c>
      <c r="D472" s="13">
        <v>12000</v>
      </c>
      <c r="E472" s="14">
        <v>12000</v>
      </c>
      <c r="F472" s="14" t="s">
        <v>6</v>
      </c>
      <c r="G472" s="14">
        <f>Data!$E472*VLOOKUP(Data!$F472,tblXrate[],2,FALSE)</f>
        <v>12000</v>
      </c>
      <c r="H472" s="14" t="s">
        <v>573</v>
      </c>
      <c r="I472" s="14" t="s">
        <v>20</v>
      </c>
      <c r="J472" s="14" t="s">
        <v>574</v>
      </c>
      <c r="K472" s="14" t="str">
        <f>VLOOKUP(Data!$J472,tblCountries[[Actual]:[Mapping]],2,FALSE)</f>
        <v>Estonia</v>
      </c>
      <c r="L472" s="14" t="s">
        <v>13</v>
      </c>
      <c r="M472" s="15"/>
      <c r="N472" t="str">
        <f t="shared" si="7"/>
        <v>até 5</v>
      </c>
    </row>
    <row r="473" spans="2:14" ht="15" customHeight="1">
      <c r="B473" s="16" t="s">
        <v>2476</v>
      </c>
      <c r="C473" s="17">
        <v>41055.137025462966</v>
      </c>
      <c r="D473" s="18">
        <v>1250000</v>
      </c>
      <c r="E473" s="19">
        <v>1250000</v>
      </c>
      <c r="F473" s="19" t="s">
        <v>86</v>
      </c>
      <c r="G473" s="19">
        <f>Data!$E473*VLOOKUP(Data!$F473,tblXrate[],2,FALSE)</f>
        <v>1229201.9037879086</v>
      </c>
      <c r="H473" s="19" t="s">
        <v>575</v>
      </c>
      <c r="I473" s="19" t="s">
        <v>310</v>
      </c>
      <c r="J473" s="19" t="s">
        <v>88</v>
      </c>
      <c r="K473" s="19" t="str">
        <f>VLOOKUP(Data!$J473,tblCountries[[Actual]:[Mapping]],2,FALSE)</f>
        <v>Canada</v>
      </c>
      <c r="L473" s="19" t="s">
        <v>9</v>
      </c>
      <c r="M473" s="20"/>
      <c r="N473" t="str">
        <f t="shared" si="7"/>
        <v>até 5</v>
      </c>
    </row>
    <row r="474" spans="2:14" ht="15" customHeight="1">
      <c r="B474" s="11" t="s">
        <v>2477</v>
      </c>
      <c r="C474" s="12">
        <v>41055.138194444444</v>
      </c>
      <c r="D474" s="13">
        <v>30000</v>
      </c>
      <c r="E474" s="14">
        <v>30000</v>
      </c>
      <c r="F474" s="14" t="s">
        <v>6</v>
      </c>
      <c r="G474" s="14">
        <f>Data!$E474*VLOOKUP(Data!$F474,tblXrate[],2,FALSE)</f>
        <v>30000</v>
      </c>
      <c r="H474" s="14" t="s">
        <v>576</v>
      </c>
      <c r="I474" s="14" t="s">
        <v>20</v>
      </c>
      <c r="J474" s="14" t="s">
        <v>15</v>
      </c>
      <c r="K474" s="14" t="str">
        <f>VLOOKUP(Data!$J474,tblCountries[[Actual]:[Mapping]],2,FALSE)</f>
        <v>USA</v>
      </c>
      <c r="L474" s="14" t="s">
        <v>186</v>
      </c>
      <c r="M474" s="15"/>
      <c r="N474" t="str">
        <f t="shared" si="7"/>
        <v>até 5</v>
      </c>
    </row>
    <row r="475" spans="2:14" ht="15" customHeight="1">
      <c r="B475" s="16" t="s">
        <v>2478</v>
      </c>
      <c r="C475" s="17">
        <v>41055.139884259261</v>
      </c>
      <c r="D475" s="18">
        <v>2000</v>
      </c>
      <c r="E475" s="19">
        <v>24000</v>
      </c>
      <c r="F475" s="19" t="s">
        <v>6</v>
      </c>
      <c r="G475" s="19">
        <f>Data!$E475*VLOOKUP(Data!$F475,tblXrate[],2,FALSE)</f>
        <v>24000</v>
      </c>
      <c r="H475" s="19" t="s">
        <v>522</v>
      </c>
      <c r="I475" s="19" t="s">
        <v>279</v>
      </c>
      <c r="J475" s="19" t="s">
        <v>577</v>
      </c>
      <c r="K475" s="19" t="str">
        <f>VLOOKUP(Data!$J475,tblCountries[[Actual]:[Mapping]],2,FALSE)</f>
        <v>mozambique</v>
      </c>
      <c r="L475" s="19" t="s">
        <v>18</v>
      </c>
      <c r="M475" s="20"/>
      <c r="N475" t="str">
        <f t="shared" si="7"/>
        <v>até 5</v>
      </c>
    </row>
    <row r="476" spans="2:14" ht="15" customHeight="1">
      <c r="B476" s="11" t="s">
        <v>2479</v>
      </c>
      <c r="C476" s="12">
        <v>41055.140219907407</v>
      </c>
      <c r="D476" s="13">
        <v>92000</v>
      </c>
      <c r="E476" s="14">
        <v>92000</v>
      </c>
      <c r="F476" s="14" t="s">
        <v>6</v>
      </c>
      <c r="G476" s="14">
        <f>Data!$E476*VLOOKUP(Data!$F476,tblXrate[],2,FALSE)</f>
        <v>92000</v>
      </c>
      <c r="H476" s="14" t="s">
        <v>578</v>
      </c>
      <c r="I476" s="14" t="s">
        <v>279</v>
      </c>
      <c r="J476" s="14" t="s">
        <v>15</v>
      </c>
      <c r="K476" s="14" t="str">
        <f>VLOOKUP(Data!$J476,tblCountries[[Actual]:[Mapping]],2,FALSE)</f>
        <v>USA</v>
      </c>
      <c r="L476" s="14" t="s">
        <v>25</v>
      </c>
      <c r="M476" s="15"/>
      <c r="N476" t="str">
        <f t="shared" si="7"/>
        <v>até 5</v>
      </c>
    </row>
    <row r="477" spans="2:14" ht="15" customHeight="1">
      <c r="B477" s="16" t="s">
        <v>2480</v>
      </c>
      <c r="C477" s="17">
        <v>41055.140659722223</v>
      </c>
      <c r="D477" s="18">
        <v>52000</v>
      </c>
      <c r="E477" s="19">
        <v>52000</v>
      </c>
      <c r="F477" s="19" t="s">
        <v>6</v>
      </c>
      <c r="G477" s="19">
        <f>Data!$E477*VLOOKUP(Data!$F477,tblXrate[],2,FALSE)</f>
        <v>52000</v>
      </c>
      <c r="H477" s="19" t="s">
        <v>579</v>
      </c>
      <c r="I477" s="19" t="s">
        <v>20</v>
      </c>
      <c r="J477" s="19" t="s">
        <v>15</v>
      </c>
      <c r="K477" s="19" t="str">
        <f>VLOOKUP(Data!$J477,tblCountries[[Actual]:[Mapping]],2,FALSE)</f>
        <v>USA</v>
      </c>
      <c r="L477" s="19" t="s">
        <v>9</v>
      </c>
      <c r="M477" s="20"/>
      <c r="N477" t="str">
        <f t="shared" si="7"/>
        <v>até 5</v>
      </c>
    </row>
    <row r="478" spans="2:14" ht="15" customHeight="1">
      <c r="B478" s="11" t="s">
        <v>2481</v>
      </c>
      <c r="C478" s="12">
        <v>41055.141562500001</v>
      </c>
      <c r="D478" s="13" t="s">
        <v>580</v>
      </c>
      <c r="E478" s="14">
        <v>169000</v>
      </c>
      <c r="F478" s="14" t="s">
        <v>6</v>
      </c>
      <c r="G478" s="14">
        <f>Data!$E478*VLOOKUP(Data!$F478,tblXrate[],2,FALSE)</f>
        <v>169000</v>
      </c>
      <c r="H478" s="14" t="s">
        <v>581</v>
      </c>
      <c r="I478" s="14" t="s">
        <v>4001</v>
      </c>
      <c r="J478" s="14" t="s">
        <v>15</v>
      </c>
      <c r="K478" s="14" t="str">
        <f>VLOOKUP(Data!$J478,tblCountries[[Actual]:[Mapping]],2,FALSE)</f>
        <v>USA</v>
      </c>
      <c r="L478" s="14" t="s">
        <v>18</v>
      </c>
      <c r="M478" s="15"/>
      <c r="N478" t="str">
        <f t="shared" si="7"/>
        <v>até 5</v>
      </c>
    </row>
    <row r="479" spans="2:14" ht="15" customHeight="1">
      <c r="B479" s="16" t="s">
        <v>2482</v>
      </c>
      <c r="C479" s="17">
        <v>41055.143020833333</v>
      </c>
      <c r="D479" s="18">
        <v>110000</v>
      </c>
      <c r="E479" s="19">
        <v>110000</v>
      </c>
      <c r="F479" s="19" t="s">
        <v>6</v>
      </c>
      <c r="G479" s="19">
        <f>Data!$E479*VLOOKUP(Data!$F479,tblXrate[],2,FALSE)</f>
        <v>110000</v>
      </c>
      <c r="H479" s="19" t="s">
        <v>582</v>
      </c>
      <c r="I479" s="19" t="s">
        <v>310</v>
      </c>
      <c r="J479" s="19" t="s">
        <v>583</v>
      </c>
      <c r="K479" s="19" t="str">
        <f>VLOOKUP(Data!$J479,tblCountries[[Actual]:[Mapping]],2,FALSE)</f>
        <v>Norway</v>
      </c>
      <c r="L479" s="19" t="s">
        <v>18</v>
      </c>
      <c r="M479" s="20"/>
      <c r="N479" t="str">
        <f t="shared" si="7"/>
        <v>até 5</v>
      </c>
    </row>
    <row r="480" spans="2:14" ht="15" customHeight="1">
      <c r="B480" s="11" t="s">
        <v>2483</v>
      </c>
      <c r="C480" s="12">
        <v>41055.14439814815</v>
      </c>
      <c r="D480" s="13" t="s">
        <v>584</v>
      </c>
      <c r="E480" s="14">
        <v>1080000</v>
      </c>
      <c r="F480" s="14" t="s">
        <v>585</v>
      </c>
      <c r="G480" s="14">
        <f>Data!$E480*VLOOKUP(Data!$F480,tblXrate[],2,FALSE)</f>
        <v>131675.52225194403</v>
      </c>
      <c r="H480" s="14" t="s">
        <v>586</v>
      </c>
      <c r="I480" s="14" t="s">
        <v>52</v>
      </c>
      <c r="J480" s="14" t="s">
        <v>587</v>
      </c>
      <c r="K480" s="14" t="str">
        <f>VLOOKUP(Data!$J480,tblCountries[[Actual]:[Mapping]],2,FALSE)</f>
        <v>South Africa</v>
      </c>
      <c r="L480" s="14" t="s">
        <v>18</v>
      </c>
      <c r="M480" s="15"/>
      <c r="N480" t="str">
        <f t="shared" si="7"/>
        <v>até 5</v>
      </c>
    </row>
    <row r="481" spans="2:14" ht="15" customHeight="1">
      <c r="B481" s="16" t="s">
        <v>2484</v>
      </c>
      <c r="C481" s="17">
        <v>41055.146319444444</v>
      </c>
      <c r="D481" s="18" t="s">
        <v>588</v>
      </c>
      <c r="E481" s="19">
        <v>59000</v>
      </c>
      <c r="F481" s="19" t="s">
        <v>69</v>
      </c>
      <c r="G481" s="19">
        <f>Data!$E481*VLOOKUP(Data!$F481,tblXrate[],2,FALSE)</f>
        <v>92994.518051969761</v>
      </c>
      <c r="H481" s="19" t="s">
        <v>589</v>
      </c>
      <c r="I481" s="19" t="s">
        <v>356</v>
      </c>
      <c r="J481" s="19" t="s">
        <v>71</v>
      </c>
      <c r="K481" s="19" t="str">
        <f>VLOOKUP(Data!$J481,tblCountries[[Actual]:[Mapping]],2,FALSE)</f>
        <v>UK</v>
      </c>
      <c r="L481" s="19" t="s">
        <v>18</v>
      </c>
      <c r="M481" s="20"/>
      <c r="N481" t="str">
        <f t="shared" si="7"/>
        <v>até 5</v>
      </c>
    </row>
    <row r="482" spans="2:14" ht="15" customHeight="1">
      <c r="B482" s="11" t="s">
        <v>2485</v>
      </c>
      <c r="C482" s="12">
        <v>41055.146921296298</v>
      </c>
      <c r="D482" s="13">
        <v>50000</v>
      </c>
      <c r="E482" s="14">
        <v>50000</v>
      </c>
      <c r="F482" s="14" t="s">
        <v>6</v>
      </c>
      <c r="G482" s="14">
        <f>Data!$E482*VLOOKUP(Data!$F482,tblXrate[],2,FALSE)</f>
        <v>50000</v>
      </c>
      <c r="H482" s="14" t="s">
        <v>590</v>
      </c>
      <c r="I482" s="14" t="s">
        <v>20</v>
      </c>
      <c r="J482" s="14" t="s">
        <v>15</v>
      </c>
      <c r="K482" s="14" t="str">
        <f>VLOOKUP(Data!$J482,tblCountries[[Actual]:[Mapping]],2,FALSE)</f>
        <v>USA</v>
      </c>
      <c r="L482" s="14" t="s">
        <v>9</v>
      </c>
      <c r="M482" s="15"/>
      <c r="N482" t="str">
        <f t="shared" si="7"/>
        <v>até 5</v>
      </c>
    </row>
    <row r="483" spans="2:14" ht="15" customHeight="1">
      <c r="B483" s="16" t="s">
        <v>2486</v>
      </c>
      <c r="C483" s="17">
        <v>41055.147372685184</v>
      </c>
      <c r="D483" s="18">
        <v>65000</v>
      </c>
      <c r="E483" s="19">
        <v>65000</v>
      </c>
      <c r="F483" s="19" t="s">
        <v>6</v>
      </c>
      <c r="G483" s="19">
        <f>Data!$E483*VLOOKUP(Data!$F483,tblXrate[],2,FALSE)</f>
        <v>65000</v>
      </c>
      <c r="H483" s="19" t="s">
        <v>117</v>
      </c>
      <c r="I483" s="19" t="s">
        <v>20</v>
      </c>
      <c r="J483" s="19" t="s">
        <v>15</v>
      </c>
      <c r="K483" s="19" t="str">
        <f>VLOOKUP(Data!$J483,tblCountries[[Actual]:[Mapping]],2,FALSE)</f>
        <v>USA</v>
      </c>
      <c r="L483" s="19" t="s">
        <v>18</v>
      </c>
      <c r="M483" s="20"/>
      <c r="N483" t="str">
        <f t="shared" si="7"/>
        <v>até 5</v>
      </c>
    </row>
    <row r="484" spans="2:14" ht="15" customHeight="1">
      <c r="B484" s="11" t="s">
        <v>2487</v>
      </c>
      <c r="C484" s="12">
        <v>41055.147835648146</v>
      </c>
      <c r="D484" s="13">
        <v>46000</v>
      </c>
      <c r="E484" s="14">
        <v>46000</v>
      </c>
      <c r="F484" s="14" t="s">
        <v>86</v>
      </c>
      <c r="G484" s="14">
        <f>Data!$E484*VLOOKUP(Data!$F484,tblXrate[],2,FALSE)</f>
        <v>45234.630059395036</v>
      </c>
      <c r="H484" s="14" t="s">
        <v>591</v>
      </c>
      <c r="I484" s="14" t="s">
        <v>20</v>
      </c>
      <c r="J484" s="14" t="s">
        <v>88</v>
      </c>
      <c r="K484" s="14" t="str">
        <f>VLOOKUP(Data!$J484,tblCountries[[Actual]:[Mapping]],2,FALSE)</f>
        <v>Canada</v>
      </c>
      <c r="L484" s="14" t="s">
        <v>13</v>
      </c>
      <c r="M484" s="15"/>
      <c r="N484" t="str">
        <f t="shared" si="7"/>
        <v>até 5</v>
      </c>
    </row>
    <row r="485" spans="2:14" ht="15" customHeight="1">
      <c r="B485" s="16" t="s">
        <v>2488</v>
      </c>
      <c r="C485" s="17">
        <v>41055.148287037038</v>
      </c>
      <c r="D485" s="18">
        <v>55000</v>
      </c>
      <c r="E485" s="19">
        <v>55000</v>
      </c>
      <c r="F485" s="19" t="s">
        <v>6</v>
      </c>
      <c r="G485" s="19">
        <f>Data!$E485*VLOOKUP(Data!$F485,tblXrate[],2,FALSE)</f>
        <v>55000</v>
      </c>
      <c r="H485" s="19" t="s">
        <v>20</v>
      </c>
      <c r="I485" s="19" t="s">
        <v>20</v>
      </c>
      <c r="J485" s="19" t="s">
        <v>15</v>
      </c>
      <c r="K485" s="19" t="str">
        <f>VLOOKUP(Data!$J485,tblCountries[[Actual]:[Mapping]],2,FALSE)</f>
        <v>USA</v>
      </c>
      <c r="L485" s="19" t="s">
        <v>18</v>
      </c>
      <c r="M485" s="20"/>
      <c r="N485" t="str">
        <f t="shared" si="7"/>
        <v>até 5</v>
      </c>
    </row>
    <row r="486" spans="2:14" ht="15" customHeight="1">
      <c r="B486" s="11" t="s">
        <v>2489</v>
      </c>
      <c r="C486" s="12">
        <v>41055.148657407408</v>
      </c>
      <c r="D486" s="13" t="s">
        <v>592</v>
      </c>
      <c r="E486" s="14">
        <v>20000</v>
      </c>
      <c r="F486" s="14" t="s">
        <v>6</v>
      </c>
      <c r="G486" s="14">
        <f>Data!$E486*VLOOKUP(Data!$F486,tblXrate[],2,FALSE)</f>
        <v>20000</v>
      </c>
      <c r="H486" s="14" t="s">
        <v>356</v>
      </c>
      <c r="I486" s="14" t="s">
        <v>356</v>
      </c>
      <c r="J486" s="14" t="s">
        <v>8</v>
      </c>
      <c r="K486" s="14" t="str">
        <f>VLOOKUP(Data!$J486,tblCountries[[Actual]:[Mapping]],2,FALSE)</f>
        <v>India</v>
      </c>
      <c r="L486" s="14" t="s">
        <v>18</v>
      </c>
      <c r="M486" s="15"/>
      <c r="N486" t="str">
        <f t="shared" si="7"/>
        <v>até 5</v>
      </c>
    </row>
    <row r="487" spans="2:14" ht="15" customHeight="1">
      <c r="B487" s="16" t="s">
        <v>2490</v>
      </c>
      <c r="C487" s="17">
        <v>41055.148784722223</v>
      </c>
      <c r="D487" s="18">
        <v>6000</v>
      </c>
      <c r="E487" s="19">
        <v>6000</v>
      </c>
      <c r="F487" s="19" t="s">
        <v>6</v>
      </c>
      <c r="G487" s="19">
        <f>Data!$E487*VLOOKUP(Data!$F487,tblXrate[],2,FALSE)</f>
        <v>6000</v>
      </c>
      <c r="H487" s="19" t="s">
        <v>360</v>
      </c>
      <c r="I487" s="19" t="s">
        <v>3999</v>
      </c>
      <c r="J487" s="19" t="s">
        <v>8</v>
      </c>
      <c r="K487" s="19" t="str">
        <f>VLOOKUP(Data!$J487,tblCountries[[Actual]:[Mapping]],2,FALSE)</f>
        <v>India</v>
      </c>
      <c r="L487" s="19" t="s">
        <v>13</v>
      </c>
      <c r="M487" s="20"/>
      <c r="N487" t="str">
        <f t="shared" si="7"/>
        <v>até 5</v>
      </c>
    </row>
    <row r="488" spans="2:14" ht="15" customHeight="1">
      <c r="B488" s="11" t="s">
        <v>2491</v>
      </c>
      <c r="C488" s="12">
        <v>41055.151076388887</v>
      </c>
      <c r="D488" s="13">
        <v>190000</v>
      </c>
      <c r="E488" s="14">
        <v>190000</v>
      </c>
      <c r="F488" s="14" t="s">
        <v>69</v>
      </c>
      <c r="G488" s="14">
        <f>Data!$E488*VLOOKUP(Data!$F488,tblXrate[],2,FALSE)</f>
        <v>299473.87169278396</v>
      </c>
      <c r="H488" s="14" t="s">
        <v>593</v>
      </c>
      <c r="I488" s="14" t="s">
        <v>4001</v>
      </c>
      <c r="J488" s="14" t="s">
        <v>71</v>
      </c>
      <c r="K488" s="14" t="str">
        <f>VLOOKUP(Data!$J488,tblCountries[[Actual]:[Mapping]],2,FALSE)</f>
        <v>UK</v>
      </c>
      <c r="L488" s="14" t="s">
        <v>9</v>
      </c>
      <c r="M488" s="15"/>
      <c r="N488" t="str">
        <f t="shared" si="7"/>
        <v>até 5</v>
      </c>
    </row>
    <row r="489" spans="2:14" ht="15" customHeight="1">
      <c r="B489" s="16" t="s">
        <v>2492</v>
      </c>
      <c r="C489" s="17">
        <v>41055.151226851849</v>
      </c>
      <c r="D489" s="18">
        <v>28164</v>
      </c>
      <c r="E489" s="19">
        <v>28164</v>
      </c>
      <c r="F489" s="19" t="s">
        <v>69</v>
      </c>
      <c r="G489" s="19">
        <f>Data!$E489*VLOOKUP(Data!$F489,tblXrate[],2,FALSE)</f>
        <v>44391.484854502989</v>
      </c>
      <c r="H489" s="19" t="s">
        <v>594</v>
      </c>
      <c r="I489" s="19" t="s">
        <v>52</v>
      </c>
      <c r="J489" s="19" t="s">
        <v>71</v>
      </c>
      <c r="K489" s="19" t="str">
        <f>VLOOKUP(Data!$J489,tblCountries[[Actual]:[Mapping]],2,FALSE)</f>
        <v>UK</v>
      </c>
      <c r="L489" s="19" t="s">
        <v>9</v>
      </c>
      <c r="M489" s="20"/>
      <c r="N489" t="str">
        <f t="shared" si="7"/>
        <v>até 5</v>
      </c>
    </row>
    <row r="490" spans="2:14" ht="15" customHeight="1">
      <c r="B490" s="11" t="s">
        <v>2493</v>
      </c>
      <c r="C490" s="12">
        <v>41055.153078703705</v>
      </c>
      <c r="D490" s="13">
        <v>40000</v>
      </c>
      <c r="E490" s="14">
        <v>40000</v>
      </c>
      <c r="F490" s="14" t="s">
        <v>6</v>
      </c>
      <c r="G490" s="14">
        <f>Data!$E490*VLOOKUP(Data!$F490,tblXrate[],2,FALSE)</f>
        <v>40000</v>
      </c>
      <c r="H490" s="14" t="s">
        <v>595</v>
      </c>
      <c r="I490" s="14" t="s">
        <v>20</v>
      </c>
      <c r="J490" s="14" t="s">
        <v>15</v>
      </c>
      <c r="K490" s="14" t="str">
        <f>VLOOKUP(Data!$J490,tblCountries[[Actual]:[Mapping]],2,FALSE)</f>
        <v>USA</v>
      </c>
      <c r="L490" s="14" t="s">
        <v>18</v>
      </c>
      <c r="M490" s="15"/>
      <c r="N490" t="str">
        <f t="shared" si="7"/>
        <v>até 5</v>
      </c>
    </row>
    <row r="491" spans="2:14" ht="15" customHeight="1">
      <c r="B491" s="16" t="s">
        <v>2494</v>
      </c>
      <c r="C491" s="17">
        <v>41055.158819444441</v>
      </c>
      <c r="D491" s="18" t="s">
        <v>596</v>
      </c>
      <c r="E491" s="19">
        <v>108000</v>
      </c>
      <c r="F491" s="19" t="s">
        <v>6</v>
      </c>
      <c r="G491" s="19">
        <f>Data!$E491*VLOOKUP(Data!$F491,tblXrate[],2,FALSE)</f>
        <v>108000</v>
      </c>
      <c r="H491" s="19" t="s">
        <v>52</v>
      </c>
      <c r="I491" s="19" t="s">
        <v>52</v>
      </c>
      <c r="J491" s="19" t="s">
        <v>583</v>
      </c>
      <c r="K491" s="19" t="str">
        <f>VLOOKUP(Data!$J491,tblCountries[[Actual]:[Mapping]],2,FALSE)</f>
        <v>Norway</v>
      </c>
      <c r="L491" s="19" t="s">
        <v>9</v>
      </c>
      <c r="M491" s="20"/>
      <c r="N491" t="str">
        <f t="shared" si="7"/>
        <v>até 5</v>
      </c>
    </row>
    <row r="492" spans="2:14" ht="15" customHeight="1">
      <c r="B492" s="11" t="s">
        <v>2495</v>
      </c>
      <c r="C492" s="12">
        <v>41055.159270833334</v>
      </c>
      <c r="D492" s="13" t="s">
        <v>597</v>
      </c>
      <c r="E492" s="14">
        <v>200000</v>
      </c>
      <c r="F492" s="14" t="s">
        <v>40</v>
      </c>
      <c r="G492" s="14">
        <f>Data!$E492*VLOOKUP(Data!$F492,tblXrate[],2,FALSE)</f>
        <v>3561.5833374885137</v>
      </c>
      <c r="H492" s="14" t="s">
        <v>598</v>
      </c>
      <c r="I492" s="14" t="s">
        <v>20</v>
      </c>
      <c r="J492" s="14" t="s">
        <v>8</v>
      </c>
      <c r="K492" s="14" t="str">
        <f>VLOOKUP(Data!$J492,tblCountries[[Actual]:[Mapping]],2,FALSE)</f>
        <v>India</v>
      </c>
      <c r="L492" s="14" t="s">
        <v>18</v>
      </c>
      <c r="M492" s="15"/>
      <c r="N492" t="str">
        <f t="shared" si="7"/>
        <v>até 5</v>
      </c>
    </row>
    <row r="493" spans="2:14" ht="15" customHeight="1">
      <c r="B493" s="16" t="s">
        <v>2496</v>
      </c>
      <c r="C493" s="17">
        <v>41055.160000000003</v>
      </c>
      <c r="D493" s="18">
        <v>84000</v>
      </c>
      <c r="E493" s="19">
        <v>84000</v>
      </c>
      <c r="F493" s="19" t="s">
        <v>6</v>
      </c>
      <c r="G493" s="19">
        <f>Data!$E493*VLOOKUP(Data!$F493,tblXrate[],2,FALSE)</f>
        <v>84000</v>
      </c>
      <c r="H493" s="19" t="s">
        <v>72</v>
      </c>
      <c r="I493" s="19" t="s">
        <v>20</v>
      </c>
      <c r="J493" s="19" t="s">
        <v>15</v>
      </c>
      <c r="K493" s="19" t="str">
        <f>VLOOKUP(Data!$J493,tblCountries[[Actual]:[Mapping]],2,FALSE)</f>
        <v>USA</v>
      </c>
      <c r="L493" s="19" t="s">
        <v>13</v>
      </c>
      <c r="M493" s="20"/>
      <c r="N493" t="str">
        <f t="shared" si="7"/>
        <v>até 5</v>
      </c>
    </row>
    <row r="494" spans="2:14" ht="15" customHeight="1">
      <c r="B494" s="11" t="s">
        <v>2497</v>
      </c>
      <c r="C494" s="12">
        <v>41055.16138888889</v>
      </c>
      <c r="D494" s="13">
        <v>33000</v>
      </c>
      <c r="E494" s="14">
        <v>33000</v>
      </c>
      <c r="F494" s="14" t="s">
        <v>69</v>
      </c>
      <c r="G494" s="14">
        <f>Data!$E494*VLOOKUP(Data!$F494,tblXrate[],2,FALSE)</f>
        <v>52013.882978220376</v>
      </c>
      <c r="H494" s="14" t="s">
        <v>599</v>
      </c>
      <c r="I494" s="14" t="s">
        <v>52</v>
      </c>
      <c r="J494" s="14" t="s">
        <v>71</v>
      </c>
      <c r="K494" s="14" t="str">
        <f>VLOOKUP(Data!$J494,tblCountries[[Actual]:[Mapping]],2,FALSE)</f>
        <v>UK</v>
      </c>
      <c r="L494" s="14" t="s">
        <v>9</v>
      </c>
      <c r="M494" s="15"/>
      <c r="N494" t="str">
        <f t="shared" si="7"/>
        <v>até 5</v>
      </c>
    </row>
    <row r="495" spans="2:14" ht="15" customHeight="1">
      <c r="B495" s="16" t="s">
        <v>2498</v>
      </c>
      <c r="C495" s="17">
        <v>41055.162141203706</v>
      </c>
      <c r="D495" s="18" t="s">
        <v>600</v>
      </c>
      <c r="E495" s="19">
        <v>720000</v>
      </c>
      <c r="F495" s="19" t="s">
        <v>40</v>
      </c>
      <c r="G495" s="19">
        <f>Data!$E495*VLOOKUP(Data!$F495,tblXrate[],2,FALSE)</f>
        <v>12821.700014958649</v>
      </c>
      <c r="H495" s="19" t="s">
        <v>601</v>
      </c>
      <c r="I495" s="19" t="s">
        <v>52</v>
      </c>
      <c r="J495" s="19" t="s">
        <v>8</v>
      </c>
      <c r="K495" s="19" t="str">
        <f>VLOOKUP(Data!$J495,tblCountries[[Actual]:[Mapping]],2,FALSE)</f>
        <v>India</v>
      </c>
      <c r="L495" s="19" t="s">
        <v>18</v>
      </c>
      <c r="M495" s="20"/>
      <c r="N495" t="str">
        <f t="shared" si="7"/>
        <v>até 5</v>
      </c>
    </row>
    <row r="496" spans="2:14" ht="15" customHeight="1">
      <c r="B496" s="11" t="s">
        <v>2499</v>
      </c>
      <c r="C496" s="12">
        <v>41055.166909722226</v>
      </c>
      <c r="D496" s="13">
        <v>68500</v>
      </c>
      <c r="E496" s="14">
        <v>68500</v>
      </c>
      <c r="F496" s="14" t="s">
        <v>86</v>
      </c>
      <c r="G496" s="14">
        <f>Data!$E496*VLOOKUP(Data!$F496,tblXrate[],2,FALSE)</f>
        <v>67360.264327577388</v>
      </c>
      <c r="H496" s="14" t="s">
        <v>14</v>
      </c>
      <c r="I496" s="14" t="s">
        <v>20</v>
      </c>
      <c r="J496" s="14" t="s">
        <v>88</v>
      </c>
      <c r="K496" s="14" t="str">
        <f>VLOOKUP(Data!$J496,tblCountries[[Actual]:[Mapping]],2,FALSE)</f>
        <v>Canada</v>
      </c>
      <c r="L496" s="14" t="s">
        <v>9</v>
      </c>
      <c r="M496" s="15"/>
      <c r="N496" t="str">
        <f t="shared" si="7"/>
        <v>até 5</v>
      </c>
    </row>
    <row r="497" spans="2:14" ht="15" customHeight="1">
      <c r="B497" s="16" t="s">
        <v>2500</v>
      </c>
      <c r="C497" s="17">
        <v>41055.167881944442</v>
      </c>
      <c r="D497" s="18" t="s">
        <v>602</v>
      </c>
      <c r="E497" s="19">
        <v>23000</v>
      </c>
      <c r="F497" s="19" t="s">
        <v>6</v>
      </c>
      <c r="G497" s="19">
        <f>Data!$E497*VLOOKUP(Data!$F497,tblXrate[],2,FALSE)</f>
        <v>23000</v>
      </c>
      <c r="H497" s="19" t="s">
        <v>603</v>
      </c>
      <c r="I497" s="19" t="s">
        <v>52</v>
      </c>
      <c r="J497" s="19" t="s">
        <v>38</v>
      </c>
      <c r="K497" s="19" t="str">
        <f>VLOOKUP(Data!$J497,tblCountries[[Actual]:[Mapping]],2,FALSE)</f>
        <v>Hungary</v>
      </c>
      <c r="L497" s="19" t="s">
        <v>9</v>
      </c>
      <c r="M497" s="20"/>
      <c r="N497" t="str">
        <f t="shared" si="7"/>
        <v>até 5</v>
      </c>
    </row>
    <row r="498" spans="2:14" ht="15" customHeight="1">
      <c r="B498" s="11" t="s">
        <v>2501</v>
      </c>
      <c r="C498" s="12">
        <v>41055.168043981481</v>
      </c>
      <c r="D498" s="13">
        <v>58000</v>
      </c>
      <c r="E498" s="14">
        <v>58000</v>
      </c>
      <c r="F498" s="14" t="s">
        <v>69</v>
      </c>
      <c r="G498" s="14">
        <f>Data!$E498*VLOOKUP(Data!$F498,tblXrate[],2,FALSE)</f>
        <v>91418.339779902482</v>
      </c>
      <c r="H498" s="14" t="s">
        <v>604</v>
      </c>
      <c r="I498" s="14" t="s">
        <v>52</v>
      </c>
      <c r="J498" s="14" t="s">
        <v>71</v>
      </c>
      <c r="K498" s="14" t="str">
        <f>VLOOKUP(Data!$J498,tblCountries[[Actual]:[Mapping]],2,FALSE)</f>
        <v>UK</v>
      </c>
      <c r="L498" s="14" t="s">
        <v>13</v>
      </c>
      <c r="M498" s="15"/>
      <c r="N498" t="str">
        <f t="shared" si="7"/>
        <v>até 5</v>
      </c>
    </row>
    <row r="499" spans="2:14" ht="15" customHeight="1">
      <c r="B499" s="16" t="s">
        <v>2502</v>
      </c>
      <c r="C499" s="17">
        <v>41055.169131944444</v>
      </c>
      <c r="D499" s="18">
        <v>77000</v>
      </c>
      <c r="E499" s="19">
        <v>77000</v>
      </c>
      <c r="F499" s="19" t="s">
        <v>6</v>
      </c>
      <c r="G499" s="19">
        <f>Data!$E499*VLOOKUP(Data!$F499,tblXrate[],2,FALSE)</f>
        <v>77000</v>
      </c>
      <c r="H499" s="19" t="s">
        <v>424</v>
      </c>
      <c r="I499" s="19" t="s">
        <v>20</v>
      </c>
      <c r="J499" s="19" t="s">
        <v>15</v>
      </c>
      <c r="K499" s="19" t="str">
        <f>VLOOKUP(Data!$J499,tblCountries[[Actual]:[Mapping]],2,FALSE)</f>
        <v>USA</v>
      </c>
      <c r="L499" s="19" t="s">
        <v>13</v>
      </c>
      <c r="M499" s="20"/>
      <c r="N499" t="str">
        <f t="shared" si="7"/>
        <v>até 5</v>
      </c>
    </row>
    <row r="500" spans="2:14" ht="15" customHeight="1">
      <c r="B500" s="11" t="s">
        <v>2503</v>
      </c>
      <c r="C500" s="12">
        <v>41055.170231481483</v>
      </c>
      <c r="D500" s="13">
        <v>100000</v>
      </c>
      <c r="E500" s="14">
        <v>100000</v>
      </c>
      <c r="F500" s="14" t="s">
        <v>6</v>
      </c>
      <c r="G500" s="14">
        <f>Data!$E500*VLOOKUP(Data!$F500,tblXrate[],2,FALSE)</f>
        <v>100000</v>
      </c>
      <c r="H500" s="14" t="s">
        <v>20</v>
      </c>
      <c r="I500" s="14" t="s">
        <v>20</v>
      </c>
      <c r="J500" s="14" t="s">
        <v>15</v>
      </c>
      <c r="K500" s="14" t="str">
        <f>VLOOKUP(Data!$J500,tblCountries[[Actual]:[Mapping]],2,FALSE)</f>
        <v>USA</v>
      </c>
      <c r="L500" s="14" t="s">
        <v>9</v>
      </c>
      <c r="M500" s="15"/>
      <c r="N500" t="str">
        <f t="shared" si="7"/>
        <v>até 5</v>
      </c>
    </row>
    <row r="501" spans="2:14" ht="15" customHeight="1">
      <c r="B501" s="16" t="s">
        <v>2504</v>
      </c>
      <c r="C501" s="17">
        <v>41055.174224537041</v>
      </c>
      <c r="D501" s="18">
        <v>55500</v>
      </c>
      <c r="E501" s="19">
        <v>55500</v>
      </c>
      <c r="F501" s="19" t="s">
        <v>6</v>
      </c>
      <c r="G501" s="19">
        <f>Data!$E501*VLOOKUP(Data!$F501,tblXrate[],2,FALSE)</f>
        <v>55500</v>
      </c>
      <c r="H501" s="19" t="s">
        <v>605</v>
      </c>
      <c r="I501" s="19" t="s">
        <v>488</v>
      </c>
      <c r="J501" s="19" t="s">
        <v>179</v>
      </c>
      <c r="K501" s="19" t="str">
        <f>VLOOKUP(Data!$J501,tblCountries[[Actual]:[Mapping]],2,FALSE)</f>
        <v>UAE</v>
      </c>
      <c r="L501" s="19" t="s">
        <v>9</v>
      </c>
      <c r="M501" s="20"/>
      <c r="N501" t="str">
        <f t="shared" si="7"/>
        <v>até 5</v>
      </c>
    </row>
    <row r="502" spans="2:14" ht="15" customHeight="1">
      <c r="B502" s="11" t="s">
        <v>2505</v>
      </c>
      <c r="C502" s="12">
        <v>41055.175185185188</v>
      </c>
      <c r="D502" s="13" t="s">
        <v>606</v>
      </c>
      <c r="E502" s="14">
        <v>15000</v>
      </c>
      <c r="F502" s="14" t="s">
        <v>22</v>
      </c>
      <c r="G502" s="14">
        <f>Data!$E502*VLOOKUP(Data!$F502,tblXrate[],2,FALSE)</f>
        <v>19055.991584874118</v>
      </c>
      <c r="H502" s="14" t="s">
        <v>607</v>
      </c>
      <c r="I502" s="14" t="s">
        <v>20</v>
      </c>
      <c r="J502" s="14" t="s">
        <v>608</v>
      </c>
      <c r="K502" s="14" t="str">
        <f>VLOOKUP(Data!$J502,tblCountries[[Actual]:[Mapping]],2,FALSE)</f>
        <v>Spain</v>
      </c>
      <c r="L502" s="14" t="s">
        <v>13</v>
      </c>
      <c r="M502" s="15"/>
      <c r="N502" t="str">
        <f t="shared" si="7"/>
        <v>até 5</v>
      </c>
    </row>
    <row r="503" spans="2:14" ht="15" customHeight="1">
      <c r="B503" s="16" t="s">
        <v>2506</v>
      </c>
      <c r="C503" s="17">
        <v>41055.176319444443</v>
      </c>
      <c r="D503" s="18" t="s">
        <v>609</v>
      </c>
      <c r="E503" s="19">
        <v>600000</v>
      </c>
      <c r="F503" s="19" t="s">
        <v>40</v>
      </c>
      <c r="G503" s="19">
        <f>Data!$E503*VLOOKUP(Data!$F503,tblXrate[],2,FALSE)</f>
        <v>10684.750012465542</v>
      </c>
      <c r="H503" s="19" t="s">
        <v>610</v>
      </c>
      <c r="I503" s="19" t="s">
        <v>52</v>
      </c>
      <c r="J503" s="19" t="s">
        <v>8</v>
      </c>
      <c r="K503" s="19" t="str">
        <f>VLOOKUP(Data!$J503,tblCountries[[Actual]:[Mapping]],2,FALSE)</f>
        <v>India</v>
      </c>
      <c r="L503" s="19" t="s">
        <v>9</v>
      </c>
      <c r="M503" s="20"/>
      <c r="N503" t="str">
        <f t="shared" si="7"/>
        <v>até 5</v>
      </c>
    </row>
    <row r="504" spans="2:14" ht="15" customHeight="1">
      <c r="B504" s="11" t="s">
        <v>2507</v>
      </c>
      <c r="C504" s="12">
        <v>41055.176701388889</v>
      </c>
      <c r="D504" s="13">
        <v>8400</v>
      </c>
      <c r="E504" s="14">
        <v>8400</v>
      </c>
      <c r="F504" s="14" t="s">
        <v>6</v>
      </c>
      <c r="G504" s="14">
        <f>Data!$E504*VLOOKUP(Data!$F504,tblXrate[],2,FALSE)</f>
        <v>8400</v>
      </c>
      <c r="H504" s="14" t="s">
        <v>52</v>
      </c>
      <c r="I504" s="14" t="s">
        <v>52</v>
      </c>
      <c r="J504" s="14" t="s">
        <v>8</v>
      </c>
      <c r="K504" s="14" t="str">
        <f>VLOOKUP(Data!$J504,tblCountries[[Actual]:[Mapping]],2,FALSE)</f>
        <v>India</v>
      </c>
      <c r="L504" s="14" t="s">
        <v>9</v>
      </c>
      <c r="M504" s="15"/>
      <c r="N504" t="str">
        <f t="shared" si="7"/>
        <v>até 5</v>
      </c>
    </row>
    <row r="505" spans="2:14" ht="15" customHeight="1">
      <c r="B505" s="16" t="s">
        <v>2508</v>
      </c>
      <c r="C505" s="17">
        <v>41055.17796296296</v>
      </c>
      <c r="D505" s="18" t="s">
        <v>611</v>
      </c>
      <c r="E505" s="19">
        <v>500000</v>
      </c>
      <c r="F505" s="19" t="s">
        <v>40</v>
      </c>
      <c r="G505" s="19">
        <f>Data!$E505*VLOOKUP(Data!$F505,tblXrate[],2,FALSE)</f>
        <v>8903.9583437212841</v>
      </c>
      <c r="H505" s="19" t="s">
        <v>612</v>
      </c>
      <c r="I505" s="19" t="s">
        <v>52</v>
      </c>
      <c r="J505" s="19" t="s">
        <v>8</v>
      </c>
      <c r="K505" s="19" t="str">
        <f>VLOOKUP(Data!$J505,tblCountries[[Actual]:[Mapping]],2,FALSE)</f>
        <v>India</v>
      </c>
      <c r="L505" s="19" t="s">
        <v>18</v>
      </c>
      <c r="M505" s="20"/>
      <c r="N505" t="str">
        <f t="shared" si="7"/>
        <v>até 5</v>
      </c>
    </row>
    <row r="506" spans="2:14" ht="15" customHeight="1">
      <c r="B506" s="11" t="s">
        <v>2509</v>
      </c>
      <c r="C506" s="12">
        <v>41055.178703703707</v>
      </c>
      <c r="D506" s="13">
        <v>12000</v>
      </c>
      <c r="E506" s="14">
        <v>12000</v>
      </c>
      <c r="F506" s="14" t="s">
        <v>6</v>
      </c>
      <c r="G506" s="14">
        <f>Data!$E506*VLOOKUP(Data!$F506,tblXrate[],2,FALSE)</f>
        <v>12000</v>
      </c>
      <c r="H506" s="14" t="s">
        <v>607</v>
      </c>
      <c r="I506" s="14" t="s">
        <v>20</v>
      </c>
      <c r="J506" s="14" t="s">
        <v>143</v>
      </c>
      <c r="K506" s="14" t="str">
        <f>VLOOKUP(Data!$J506,tblCountries[[Actual]:[Mapping]],2,FALSE)</f>
        <v>Brazil</v>
      </c>
      <c r="L506" s="14" t="s">
        <v>13</v>
      </c>
      <c r="M506" s="15"/>
      <c r="N506" t="str">
        <f t="shared" si="7"/>
        <v>até 5</v>
      </c>
    </row>
    <row r="507" spans="2:14" ht="15" customHeight="1">
      <c r="B507" s="16" t="s">
        <v>2510</v>
      </c>
      <c r="C507" s="17">
        <v>41055.179340277777</v>
      </c>
      <c r="D507" s="18">
        <v>65000</v>
      </c>
      <c r="E507" s="19">
        <v>65000</v>
      </c>
      <c r="F507" s="19" t="s">
        <v>6</v>
      </c>
      <c r="G507" s="19">
        <f>Data!$E507*VLOOKUP(Data!$F507,tblXrate[],2,FALSE)</f>
        <v>65000</v>
      </c>
      <c r="H507" s="19" t="s">
        <v>613</v>
      </c>
      <c r="I507" s="19" t="s">
        <v>52</v>
      </c>
      <c r="J507" s="19" t="s">
        <v>15</v>
      </c>
      <c r="K507" s="19" t="str">
        <f>VLOOKUP(Data!$J507,tblCountries[[Actual]:[Mapping]],2,FALSE)</f>
        <v>USA</v>
      </c>
      <c r="L507" s="19" t="s">
        <v>13</v>
      </c>
      <c r="M507" s="20"/>
      <c r="N507" t="str">
        <f t="shared" si="7"/>
        <v>até 5</v>
      </c>
    </row>
    <row r="508" spans="2:14" ht="15" customHeight="1">
      <c r="B508" s="11" t="s">
        <v>2511</v>
      </c>
      <c r="C508" s="12">
        <v>41055.179918981485</v>
      </c>
      <c r="D508" s="13" t="s">
        <v>614</v>
      </c>
      <c r="E508" s="14">
        <v>16400</v>
      </c>
      <c r="F508" s="14" t="s">
        <v>69</v>
      </c>
      <c r="G508" s="14">
        <f>Data!$E508*VLOOKUP(Data!$F508,tblXrate[],2,FALSE)</f>
        <v>25849.323661903458</v>
      </c>
      <c r="H508" s="14" t="s">
        <v>615</v>
      </c>
      <c r="I508" s="14" t="s">
        <v>20</v>
      </c>
      <c r="J508" s="14" t="s">
        <v>71</v>
      </c>
      <c r="K508" s="14" t="str">
        <f>VLOOKUP(Data!$J508,tblCountries[[Actual]:[Mapping]],2,FALSE)</f>
        <v>UK</v>
      </c>
      <c r="L508" s="14" t="s">
        <v>9</v>
      </c>
      <c r="M508" s="15"/>
      <c r="N508" t="str">
        <f t="shared" si="7"/>
        <v>até 5</v>
      </c>
    </row>
    <row r="509" spans="2:14" ht="15" customHeight="1">
      <c r="B509" s="16" t="s">
        <v>2512</v>
      </c>
      <c r="C509" s="17">
        <v>41055.180752314816</v>
      </c>
      <c r="D509" s="18">
        <v>78000</v>
      </c>
      <c r="E509" s="19">
        <v>78000</v>
      </c>
      <c r="F509" s="19" t="s">
        <v>69</v>
      </c>
      <c r="G509" s="19">
        <f>Data!$E509*VLOOKUP(Data!$F509,tblXrate[],2,FALSE)</f>
        <v>122941.90522124816</v>
      </c>
      <c r="H509" s="19" t="s">
        <v>616</v>
      </c>
      <c r="I509" s="19" t="s">
        <v>20</v>
      </c>
      <c r="J509" s="19" t="s">
        <v>71</v>
      </c>
      <c r="K509" s="19" t="str">
        <f>VLOOKUP(Data!$J509,tblCountries[[Actual]:[Mapping]],2,FALSE)</f>
        <v>UK</v>
      </c>
      <c r="L509" s="19" t="s">
        <v>25</v>
      </c>
      <c r="M509" s="20"/>
      <c r="N509" t="str">
        <f t="shared" si="7"/>
        <v>até 5</v>
      </c>
    </row>
    <row r="510" spans="2:14" ht="15" customHeight="1">
      <c r="B510" s="11" t="s">
        <v>2513</v>
      </c>
      <c r="C510" s="12">
        <v>41055.184305555558</v>
      </c>
      <c r="D510" s="13">
        <v>76000</v>
      </c>
      <c r="E510" s="14">
        <v>76000</v>
      </c>
      <c r="F510" s="14" t="s">
        <v>6</v>
      </c>
      <c r="G510" s="14">
        <f>Data!$E510*VLOOKUP(Data!$F510,tblXrate[],2,FALSE)</f>
        <v>76000</v>
      </c>
      <c r="H510" s="14" t="s">
        <v>487</v>
      </c>
      <c r="I510" s="14" t="s">
        <v>52</v>
      </c>
      <c r="J510" s="14" t="s">
        <v>15</v>
      </c>
      <c r="K510" s="14" t="str">
        <f>VLOOKUP(Data!$J510,tblCountries[[Actual]:[Mapping]],2,FALSE)</f>
        <v>USA</v>
      </c>
      <c r="L510" s="14" t="s">
        <v>18</v>
      </c>
      <c r="M510" s="15"/>
      <c r="N510" t="str">
        <f t="shared" si="7"/>
        <v>até 5</v>
      </c>
    </row>
    <row r="511" spans="2:14" ht="15" customHeight="1">
      <c r="B511" s="16" t="s">
        <v>2514</v>
      </c>
      <c r="C511" s="17">
        <v>41055.184837962966</v>
      </c>
      <c r="D511" s="18" t="s">
        <v>617</v>
      </c>
      <c r="E511" s="19">
        <v>150000</v>
      </c>
      <c r="F511" s="19" t="s">
        <v>6</v>
      </c>
      <c r="G511" s="19">
        <f>Data!$E511*VLOOKUP(Data!$F511,tblXrate[],2,FALSE)</f>
        <v>150000</v>
      </c>
      <c r="H511" s="19" t="s">
        <v>356</v>
      </c>
      <c r="I511" s="19" t="s">
        <v>356</v>
      </c>
      <c r="J511" s="19" t="s">
        <v>15</v>
      </c>
      <c r="K511" s="19" t="str">
        <f>VLOOKUP(Data!$J511,tblCountries[[Actual]:[Mapping]],2,FALSE)</f>
        <v>USA</v>
      </c>
      <c r="L511" s="19" t="s">
        <v>13</v>
      </c>
      <c r="M511" s="20"/>
      <c r="N511" t="str">
        <f t="shared" si="7"/>
        <v>até 5</v>
      </c>
    </row>
    <row r="512" spans="2:14" ht="15" customHeight="1">
      <c r="B512" s="11" t="s">
        <v>2515</v>
      </c>
      <c r="C512" s="12">
        <v>41055.185555555552</v>
      </c>
      <c r="D512" s="13">
        <v>54000</v>
      </c>
      <c r="E512" s="14">
        <v>54000</v>
      </c>
      <c r="F512" s="14" t="s">
        <v>6</v>
      </c>
      <c r="G512" s="14">
        <f>Data!$E512*VLOOKUP(Data!$F512,tblXrate[],2,FALSE)</f>
        <v>54000</v>
      </c>
      <c r="H512" s="14" t="s">
        <v>207</v>
      </c>
      <c r="I512" s="14" t="s">
        <v>20</v>
      </c>
      <c r="J512" s="14" t="s">
        <v>15</v>
      </c>
      <c r="K512" s="14" t="str">
        <f>VLOOKUP(Data!$J512,tblCountries[[Actual]:[Mapping]],2,FALSE)</f>
        <v>USA</v>
      </c>
      <c r="L512" s="14" t="s">
        <v>9</v>
      </c>
      <c r="M512" s="15"/>
      <c r="N512" t="str">
        <f t="shared" si="7"/>
        <v>até 5</v>
      </c>
    </row>
    <row r="513" spans="2:14" ht="15" customHeight="1">
      <c r="B513" s="16" t="s">
        <v>2516</v>
      </c>
      <c r="C513" s="17">
        <v>41055.189618055556</v>
      </c>
      <c r="D513" s="18" t="s">
        <v>618</v>
      </c>
      <c r="E513" s="19">
        <v>57000</v>
      </c>
      <c r="F513" s="19" t="s">
        <v>6</v>
      </c>
      <c r="G513" s="19">
        <f>Data!$E513*VLOOKUP(Data!$F513,tblXrate[],2,FALSE)</f>
        <v>57000</v>
      </c>
      <c r="H513" s="19" t="s">
        <v>619</v>
      </c>
      <c r="I513" s="19" t="s">
        <v>52</v>
      </c>
      <c r="J513" s="19" t="s">
        <v>620</v>
      </c>
      <c r="K513" s="19" t="str">
        <f>VLOOKUP(Data!$J513,tblCountries[[Actual]:[Mapping]],2,FALSE)</f>
        <v>Israel</v>
      </c>
      <c r="L513" s="19" t="s">
        <v>9</v>
      </c>
      <c r="M513" s="20"/>
      <c r="N513" t="str">
        <f t="shared" si="7"/>
        <v>até 5</v>
      </c>
    </row>
    <row r="514" spans="2:14" ht="15" customHeight="1">
      <c r="B514" s="11" t="s">
        <v>2517</v>
      </c>
      <c r="C514" s="12">
        <v>41055.189895833333</v>
      </c>
      <c r="D514" s="13">
        <v>61000</v>
      </c>
      <c r="E514" s="14">
        <v>61000</v>
      </c>
      <c r="F514" s="14" t="s">
        <v>6</v>
      </c>
      <c r="G514" s="14">
        <f>Data!$E514*VLOOKUP(Data!$F514,tblXrate[],2,FALSE)</f>
        <v>61000</v>
      </c>
      <c r="H514" s="14" t="s">
        <v>89</v>
      </c>
      <c r="I514" s="14" t="s">
        <v>310</v>
      </c>
      <c r="J514" s="14" t="s">
        <v>15</v>
      </c>
      <c r="K514" s="14" t="str">
        <f>VLOOKUP(Data!$J514,tblCountries[[Actual]:[Mapping]],2,FALSE)</f>
        <v>USA</v>
      </c>
      <c r="L514" s="14" t="s">
        <v>9</v>
      </c>
      <c r="M514" s="15"/>
      <c r="N514" t="str">
        <f t="shared" si="7"/>
        <v>até 5</v>
      </c>
    </row>
    <row r="515" spans="2:14" ht="15" customHeight="1">
      <c r="B515" s="16" t="s">
        <v>2518</v>
      </c>
      <c r="C515" s="17">
        <v>41055.190752314818</v>
      </c>
      <c r="D515" s="18">
        <v>70000</v>
      </c>
      <c r="E515" s="19">
        <v>70000</v>
      </c>
      <c r="F515" s="19" t="s">
        <v>6</v>
      </c>
      <c r="G515" s="19">
        <f>Data!$E515*VLOOKUP(Data!$F515,tblXrate[],2,FALSE)</f>
        <v>70000</v>
      </c>
      <c r="H515" s="19" t="s">
        <v>621</v>
      </c>
      <c r="I515" s="19" t="s">
        <v>20</v>
      </c>
      <c r="J515" s="19" t="s">
        <v>15</v>
      </c>
      <c r="K515" s="19" t="str">
        <f>VLOOKUP(Data!$J515,tblCountries[[Actual]:[Mapping]],2,FALSE)</f>
        <v>USA</v>
      </c>
      <c r="L515" s="19" t="s">
        <v>13</v>
      </c>
      <c r="M515" s="20"/>
      <c r="N515" t="str">
        <f t="shared" si="7"/>
        <v>até 5</v>
      </c>
    </row>
    <row r="516" spans="2:14" ht="15" customHeight="1">
      <c r="B516" s="11" t="s">
        <v>2519</v>
      </c>
      <c r="C516" s="12">
        <v>41055.192164351851</v>
      </c>
      <c r="D516" s="13">
        <v>15000</v>
      </c>
      <c r="E516" s="14">
        <v>15000</v>
      </c>
      <c r="F516" s="14" t="s">
        <v>6</v>
      </c>
      <c r="G516" s="14">
        <f>Data!$E516*VLOOKUP(Data!$F516,tblXrate[],2,FALSE)</f>
        <v>15000</v>
      </c>
      <c r="H516" s="14" t="s">
        <v>622</v>
      </c>
      <c r="I516" s="14" t="s">
        <v>52</v>
      </c>
      <c r="J516" s="14" t="s">
        <v>8</v>
      </c>
      <c r="K516" s="14" t="str">
        <f>VLOOKUP(Data!$J516,tblCountries[[Actual]:[Mapping]],2,FALSE)</f>
        <v>India</v>
      </c>
      <c r="L516" s="14" t="s">
        <v>9</v>
      </c>
      <c r="M516" s="15"/>
      <c r="N516" t="str">
        <f t="shared" si="7"/>
        <v>até 5</v>
      </c>
    </row>
    <row r="517" spans="2:14" ht="15" customHeight="1">
      <c r="B517" s="16" t="s">
        <v>2520</v>
      </c>
      <c r="C517" s="17">
        <v>41055.193877314814</v>
      </c>
      <c r="D517" s="18">
        <v>87550</v>
      </c>
      <c r="E517" s="19">
        <v>87550</v>
      </c>
      <c r="F517" s="19" t="s">
        <v>86</v>
      </c>
      <c r="G517" s="19">
        <f>Data!$E517*VLOOKUP(Data!$F517,tblXrate[],2,FALSE)</f>
        <v>86093.301341305123</v>
      </c>
      <c r="H517" s="19" t="s">
        <v>52</v>
      </c>
      <c r="I517" s="19" t="s">
        <v>52</v>
      </c>
      <c r="J517" s="19" t="s">
        <v>88</v>
      </c>
      <c r="K517" s="19" t="str">
        <f>VLOOKUP(Data!$J517,tblCountries[[Actual]:[Mapping]],2,FALSE)</f>
        <v>Canada</v>
      </c>
      <c r="L517" s="19" t="s">
        <v>9</v>
      </c>
      <c r="M517" s="20"/>
      <c r="N517" t="str">
        <f t="shared" si="7"/>
        <v>até 5</v>
      </c>
    </row>
    <row r="518" spans="2:14" ht="15" customHeight="1">
      <c r="B518" s="11" t="s">
        <v>2521</v>
      </c>
      <c r="C518" s="12">
        <v>41055.194861111115</v>
      </c>
      <c r="D518" s="13">
        <v>72600</v>
      </c>
      <c r="E518" s="14">
        <v>72600</v>
      </c>
      <c r="F518" s="14" t="s">
        <v>6</v>
      </c>
      <c r="G518" s="14">
        <f>Data!$E518*VLOOKUP(Data!$F518,tblXrate[],2,FALSE)</f>
        <v>72600</v>
      </c>
      <c r="H518" s="14" t="s">
        <v>623</v>
      </c>
      <c r="I518" s="14" t="s">
        <v>52</v>
      </c>
      <c r="J518" s="14" t="s">
        <v>15</v>
      </c>
      <c r="K518" s="14" t="str">
        <f>VLOOKUP(Data!$J518,tblCountries[[Actual]:[Mapping]],2,FALSE)</f>
        <v>USA</v>
      </c>
      <c r="L518" s="14" t="s">
        <v>18</v>
      </c>
      <c r="M518" s="15"/>
      <c r="N518" t="str">
        <f t="shared" si="7"/>
        <v>até 5</v>
      </c>
    </row>
    <row r="519" spans="2:14" ht="15" customHeight="1">
      <c r="B519" s="16" t="s">
        <v>2522</v>
      </c>
      <c r="C519" s="17">
        <v>41055.195370370369</v>
      </c>
      <c r="D519" s="18">
        <v>100000</v>
      </c>
      <c r="E519" s="19">
        <v>100000</v>
      </c>
      <c r="F519" s="19" t="s">
        <v>6</v>
      </c>
      <c r="G519" s="19">
        <f>Data!$E519*VLOOKUP(Data!$F519,tblXrate[],2,FALSE)</f>
        <v>100000</v>
      </c>
      <c r="H519" s="19" t="s">
        <v>139</v>
      </c>
      <c r="I519" s="19" t="s">
        <v>4001</v>
      </c>
      <c r="J519" s="19" t="s">
        <v>15</v>
      </c>
      <c r="K519" s="19" t="str">
        <f>VLOOKUP(Data!$J519,tblCountries[[Actual]:[Mapping]],2,FALSE)</f>
        <v>USA</v>
      </c>
      <c r="L519" s="19" t="s">
        <v>18</v>
      </c>
      <c r="M519" s="20"/>
      <c r="N519" t="str">
        <f t="shared" si="7"/>
        <v>até 5</v>
      </c>
    </row>
    <row r="520" spans="2:14" ht="15" customHeight="1">
      <c r="B520" s="11" t="s">
        <v>2523</v>
      </c>
      <c r="C520" s="12">
        <v>41055.197523148148</v>
      </c>
      <c r="D520" s="13">
        <v>104000</v>
      </c>
      <c r="E520" s="14">
        <v>104000</v>
      </c>
      <c r="F520" s="14" t="s">
        <v>6</v>
      </c>
      <c r="G520" s="14">
        <f>Data!$E520*VLOOKUP(Data!$F520,tblXrate[],2,FALSE)</f>
        <v>104000</v>
      </c>
      <c r="H520" s="14" t="s">
        <v>624</v>
      </c>
      <c r="I520" s="14" t="s">
        <v>20</v>
      </c>
      <c r="J520" s="14" t="s">
        <v>15</v>
      </c>
      <c r="K520" s="14" t="str">
        <f>VLOOKUP(Data!$J520,tblCountries[[Actual]:[Mapping]],2,FALSE)</f>
        <v>USA</v>
      </c>
      <c r="L520" s="14" t="s">
        <v>9</v>
      </c>
      <c r="M520" s="15"/>
      <c r="N520" t="str">
        <f t="shared" ref="N520:N583" si="8">VLOOKUP(M520,$O$1:$Q$6,3,1)</f>
        <v>até 5</v>
      </c>
    </row>
    <row r="521" spans="2:14" ht="15" customHeight="1">
      <c r="B521" s="16" t="s">
        <v>2524</v>
      </c>
      <c r="C521" s="17">
        <v>41055.20040509259</v>
      </c>
      <c r="D521" s="18">
        <v>600000</v>
      </c>
      <c r="E521" s="19">
        <v>600000</v>
      </c>
      <c r="F521" s="19" t="s">
        <v>40</v>
      </c>
      <c r="G521" s="19">
        <f>Data!$E521*VLOOKUP(Data!$F521,tblXrate[],2,FALSE)</f>
        <v>10684.750012465542</v>
      </c>
      <c r="H521" s="19" t="s">
        <v>201</v>
      </c>
      <c r="I521" s="19" t="s">
        <v>52</v>
      </c>
      <c r="J521" s="19" t="s">
        <v>8</v>
      </c>
      <c r="K521" s="19" t="str">
        <f>VLOOKUP(Data!$J521,tblCountries[[Actual]:[Mapping]],2,FALSE)</f>
        <v>India</v>
      </c>
      <c r="L521" s="19" t="s">
        <v>9</v>
      </c>
      <c r="M521" s="20"/>
      <c r="N521" t="str">
        <f t="shared" si="8"/>
        <v>até 5</v>
      </c>
    </row>
    <row r="522" spans="2:14" ht="15" customHeight="1">
      <c r="B522" s="11" t="s">
        <v>2525</v>
      </c>
      <c r="C522" s="12">
        <v>41055.200624999998</v>
      </c>
      <c r="D522" s="13">
        <v>200000</v>
      </c>
      <c r="E522" s="14">
        <v>200000</v>
      </c>
      <c r="F522" s="14" t="s">
        <v>6</v>
      </c>
      <c r="G522" s="14">
        <f>Data!$E522*VLOOKUP(Data!$F522,tblXrate[],2,FALSE)</f>
        <v>200000</v>
      </c>
      <c r="H522" s="14" t="s">
        <v>625</v>
      </c>
      <c r="I522" s="14" t="s">
        <v>4001</v>
      </c>
      <c r="J522" s="14" t="s">
        <v>15</v>
      </c>
      <c r="K522" s="14" t="str">
        <f>VLOOKUP(Data!$J522,tblCountries[[Actual]:[Mapping]],2,FALSE)</f>
        <v>USA</v>
      </c>
      <c r="L522" s="14" t="s">
        <v>18</v>
      </c>
      <c r="M522" s="15"/>
      <c r="N522" t="str">
        <f t="shared" si="8"/>
        <v>até 5</v>
      </c>
    </row>
    <row r="523" spans="2:14" ht="15" customHeight="1">
      <c r="B523" s="16" t="s">
        <v>2526</v>
      </c>
      <c r="C523" s="17">
        <v>41055.201631944445</v>
      </c>
      <c r="D523" s="18" t="s">
        <v>626</v>
      </c>
      <c r="E523" s="19">
        <v>49248</v>
      </c>
      <c r="F523" s="19" t="s">
        <v>22</v>
      </c>
      <c r="G523" s="19">
        <f>Data!$E523*VLOOKUP(Data!$F523,tblXrate[],2,FALSE)</f>
        <v>62564.631571458704</v>
      </c>
      <c r="H523" s="19" t="s">
        <v>627</v>
      </c>
      <c r="I523" s="19" t="s">
        <v>310</v>
      </c>
      <c r="J523" s="19" t="s">
        <v>628</v>
      </c>
      <c r="K523" s="19" t="str">
        <f>VLOOKUP(Data!$J523,tblCountries[[Actual]:[Mapping]],2,FALSE)</f>
        <v>Netherlands</v>
      </c>
      <c r="L523" s="19" t="s">
        <v>13</v>
      </c>
      <c r="M523" s="20"/>
      <c r="N523" t="str">
        <f t="shared" si="8"/>
        <v>até 5</v>
      </c>
    </row>
    <row r="524" spans="2:14" ht="15" customHeight="1">
      <c r="B524" s="11" t="s">
        <v>2527</v>
      </c>
      <c r="C524" s="12">
        <v>41055.201932870368</v>
      </c>
      <c r="D524" s="13">
        <v>36500</v>
      </c>
      <c r="E524" s="14">
        <v>36500</v>
      </c>
      <c r="F524" s="14" t="s">
        <v>69</v>
      </c>
      <c r="G524" s="14">
        <f>Data!$E524*VLOOKUP(Data!$F524,tblXrate[],2,FALSE)</f>
        <v>57530.506930455871</v>
      </c>
      <c r="H524" s="14" t="s">
        <v>629</v>
      </c>
      <c r="I524" s="14" t="s">
        <v>52</v>
      </c>
      <c r="J524" s="14" t="s">
        <v>71</v>
      </c>
      <c r="K524" s="14" t="str">
        <f>VLOOKUP(Data!$J524,tblCountries[[Actual]:[Mapping]],2,FALSE)</f>
        <v>UK</v>
      </c>
      <c r="L524" s="14" t="s">
        <v>18</v>
      </c>
      <c r="M524" s="15"/>
      <c r="N524" t="str">
        <f t="shared" si="8"/>
        <v>até 5</v>
      </c>
    </row>
    <row r="525" spans="2:14" ht="15" customHeight="1">
      <c r="B525" s="16" t="s">
        <v>2528</v>
      </c>
      <c r="C525" s="17">
        <v>41055.20857638889</v>
      </c>
      <c r="D525" s="18">
        <v>82300</v>
      </c>
      <c r="E525" s="19">
        <v>82300</v>
      </c>
      <c r="F525" s="19" t="s">
        <v>6</v>
      </c>
      <c r="G525" s="19">
        <f>Data!$E525*VLOOKUP(Data!$F525,tblXrate[],2,FALSE)</f>
        <v>82300</v>
      </c>
      <c r="H525" s="19" t="s">
        <v>630</v>
      </c>
      <c r="I525" s="19" t="s">
        <v>52</v>
      </c>
      <c r="J525" s="19" t="s">
        <v>15</v>
      </c>
      <c r="K525" s="19" t="str">
        <f>VLOOKUP(Data!$J525,tblCountries[[Actual]:[Mapping]],2,FALSE)</f>
        <v>USA</v>
      </c>
      <c r="L525" s="19" t="s">
        <v>18</v>
      </c>
      <c r="M525" s="20"/>
      <c r="N525" t="str">
        <f t="shared" si="8"/>
        <v>até 5</v>
      </c>
    </row>
    <row r="526" spans="2:14" ht="15" customHeight="1">
      <c r="B526" s="11" t="s">
        <v>2529</v>
      </c>
      <c r="C526" s="12">
        <v>41055.211678240739</v>
      </c>
      <c r="D526" s="13">
        <v>95000</v>
      </c>
      <c r="E526" s="14">
        <v>95000</v>
      </c>
      <c r="F526" s="14" t="s">
        <v>6</v>
      </c>
      <c r="G526" s="14">
        <f>Data!$E526*VLOOKUP(Data!$F526,tblXrate[],2,FALSE)</f>
        <v>95000</v>
      </c>
      <c r="H526" s="14" t="s">
        <v>631</v>
      </c>
      <c r="I526" s="14" t="s">
        <v>356</v>
      </c>
      <c r="J526" s="14" t="s">
        <v>15</v>
      </c>
      <c r="K526" s="14" t="str">
        <f>VLOOKUP(Data!$J526,tblCountries[[Actual]:[Mapping]],2,FALSE)</f>
        <v>USA</v>
      </c>
      <c r="L526" s="14" t="s">
        <v>9</v>
      </c>
      <c r="M526" s="15"/>
      <c r="N526" t="str">
        <f t="shared" si="8"/>
        <v>até 5</v>
      </c>
    </row>
    <row r="527" spans="2:14" ht="15" customHeight="1">
      <c r="B527" s="16" t="s">
        <v>2530</v>
      </c>
      <c r="C527" s="17">
        <v>41055.213541666664</v>
      </c>
      <c r="D527" s="18">
        <v>140000</v>
      </c>
      <c r="E527" s="19">
        <v>140000</v>
      </c>
      <c r="F527" s="19" t="s">
        <v>69</v>
      </c>
      <c r="G527" s="19">
        <f>Data!$E527*VLOOKUP(Data!$F527,tblXrate[],2,FALSE)</f>
        <v>220664.95808941979</v>
      </c>
      <c r="H527" s="19" t="s">
        <v>632</v>
      </c>
      <c r="I527" s="19" t="s">
        <v>67</v>
      </c>
      <c r="J527" s="19" t="s">
        <v>71</v>
      </c>
      <c r="K527" s="19" t="str">
        <f>VLOOKUP(Data!$J527,tblCountries[[Actual]:[Mapping]],2,FALSE)</f>
        <v>UK</v>
      </c>
      <c r="L527" s="19" t="s">
        <v>13</v>
      </c>
      <c r="M527" s="20"/>
      <c r="N527" t="str">
        <f t="shared" si="8"/>
        <v>até 5</v>
      </c>
    </row>
    <row r="528" spans="2:14" ht="15" customHeight="1">
      <c r="B528" s="11" t="s">
        <v>2531</v>
      </c>
      <c r="C528" s="12">
        <v>41055.217395833337</v>
      </c>
      <c r="D528" s="13">
        <v>72000</v>
      </c>
      <c r="E528" s="14">
        <v>72000</v>
      </c>
      <c r="F528" s="14" t="s">
        <v>6</v>
      </c>
      <c r="G528" s="14">
        <f>Data!$E528*VLOOKUP(Data!$F528,tblXrate[],2,FALSE)</f>
        <v>72000</v>
      </c>
      <c r="H528" s="14" t="s">
        <v>633</v>
      </c>
      <c r="I528" s="14" t="s">
        <v>20</v>
      </c>
      <c r="J528" s="14" t="s">
        <v>65</v>
      </c>
      <c r="K528" s="14" t="str">
        <f>VLOOKUP(Data!$J528,tblCountries[[Actual]:[Mapping]],2,FALSE)</f>
        <v>Russia</v>
      </c>
      <c r="L528" s="14" t="s">
        <v>18</v>
      </c>
      <c r="M528" s="15"/>
      <c r="N528" t="str">
        <f t="shared" si="8"/>
        <v>até 5</v>
      </c>
    </row>
    <row r="529" spans="2:14" ht="15" customHeight="1">
      <c r="B529" s="16" t="s">
        <v>2532</v>
      </c>
      <c r="C529" s="17">
        <v>41055.219375000001</v>
      </c>
      <c r="D529" s="18">
        <v>60000</v>
      </c>
      <c r="E529" s="19">
        <v>60000</v>
      </c>
      <c r="F529" s="19" t="s">
        <v>82</v>
      </c>
      <c r="G529" s="19">
        <f>Data!$E529*VLOOKUP(Data!$F529,tblXrate[],2,FALSE)</f>
        <v>61194.579384158147</v>
      </c>
      <c r="H529" s="19" t="s">
        <v>20</v>
      </c>
      <c r="I529" s="19" t="s">
        <v>20</v>
      </c>
      <c r="J529" s="19" t="s">
        <v>84</v>
      </c>
      <c r="K529" s="19" t="str">
        <f>VLOOKUP(Data!$J529,tblCountries[[Actual]:[Mapping]],2,FALSE)</f>
        <v>Australia</v>
      </c>
      <c r="L529" s="19" t="s">
        <v>18</v>
      </c>
      <c r="M529" s="20"/>
      <c r="N529" t="str">
        <f t="shared" si="8"/>
        <v>até 5</v>
      </c>
    </row>
    <row r="530" spans="2:14" ht="15" customHeight="1">
      <c r="B530" s="11" t="s">
        <v>2533</v>
      </c>
      <c r="C530" s="12">
        <v>41055.220972222225</v>
      </c>
      <c r="D530" s="13" t="s">
        <v>634</v>
      </c>
      <c r="E530" s="14">
        <v>120000</v>
      </c>
      <c r="F530" s="14" t="s">
        <v>6</v>
      </c>
      <c r="G530" s="14">
        <f>Data!$E530*VLOOKUP(Data!$F530,tblXrate[],2,FALSE)</f>
        <v>120000</v>
      </c>
      <c r="H530" s="14" t="s">
        <v>635</v>
      </c>
      <c r="I530" s="14" t="s">
        <v>52</v>
      </c>
      <c r="J530" s="14" t="s">
        <v>636</v>
      </c>
      <c r="K530" s="14" t="str">
        <f>VLOOKUP(Data!$J530,tblCountries[[Actual]:[Mapping]],2,FALSE)</f>
        <v>New Zealand</v>
      </c>
      <c r="L530" s="14" t="s">
        <v>18</v>
      </c>
      <c r="M530" s="15"/>
      <c r="N530" t="str">
        <f t="shared" si="8"/>
        <v>até 5</v>
      </c>
    </row>
    <row r="531" spans="2:14" ht="15" customHeight="1">
      <c r="B531" s="16" t="s">
        <v>2534</v>
      </c>
      <c r="C531" s="17">
        <v>41055.221145833333</v>
      </c>
      <c r="D531" s="18" t="s">
        <v>637</v>
      </c>
      <c r="E531" s="19">
        <v>95000</v>
      </c>
      <c r="F531" s="19" t="s">
        <v>6</v>
      </c>
      <c r="G531" s="19">
        <f>Data!$E531*VLOOKUP(Data!$F531,tblXrate[],2,FALSE)</f>
        <v>95000</v>
      </c>
      <c r="H531" s="19" t="s">
        <v>638</v>
      </c>
      <c r="I531" s="19" t="s">
        <v>4001</v>
      </c>
      <c r="J531" s="19" t="s">
        <v>639</v>
      </c>
      <c r="K531" s="19" t="str">
        <f>VLOOKUP(Data!$J531,tblCountries[[Actual]:[Mapping]],2,FALSE)</f>
        <v>Central America</v>
      </c>
      <c r="L531" s="19" t="s">
        <v>18</v>
      </c>
      <c r="M531" s="20"/>
      <c r="N531" t="str">
        <f t="shared" si="8"/>
        <v>até 5</v>
      </c>
    </row>
    <row r="532" spans="2:14" ht="15" customHeight="1">
      <c r="B532" s="11" t="s">
        <v>2535</v>
      </c>
      <c r="C532" s="12">
        <v>41055.222719907404</v>
      </c>
      <c r="D532" s="13">
        <v>50000</v>
      </c>
      <c r="E532" s="14">
        <v>50000</v>
      </c>
      <c r="F532" s="14" t="s">
        <v>6</v>
      </c>
      <c r="G532" s="14">
        <f>Data!$E532*VLOOKUP(Data!$F532,tblXrate[],2,FALSE)</f>
        <v>50000</v>
      </c>
      <c r="H532" s="14" t="s">
        <v>640</v>
      </c>
      <c r="I532" s="14" t="s">
        <v>20</v>
      </c>
      <c r="J532" s="14" t="s">
        <v>15</v>
      </c>
      <c r="K532" s="14" t="str">
        <f>VLOOKUP(Data!$J532,tblCountries[[Actual]:[Mapping]],2,FALSE)</f>
        <v>USA</v>
      </c>
      <c r="L532" s="14" t="s">
        <v>18</v>
      </c>
      <c r="M532" s="15"/>
      <c r="N532" t="str">
        <f t="shared" si="8"/>
        <v>até 5</v>
      </c>
    </row>
    <row r="533" spans="2:14" ht="15" customHeight="1">
      <c r="B533" s="16" t="s">
        <v>2536</v>
      </c>
      <c r="C533" s="17">
        <v>41055.224537037036</v>
      </c>
      <c r="D533" s="18" t="s">
        <v>641</v>
      </c>
      <c r="E533" s="19">
        <v>73000</v>
      </c>
      <c r="F533" s="19" t="s">
        <v>69</v>
      </c>
      <c r="G533" s="19">
        <f>Data!$E533*VLOOKUP(Data!$F533,tblXrate[],2,FALSE)</f>
        <v>115061.01386091174</v>
      </c>
      <c r="H533" s="19" t="s">
        <v>642</v>
      </c>
      <c r="I533" s="19" t="s">
        <v>52</v>
      </c>
      <c r="J533" s="19" t="s">
        <v>71</v>
      </c>
      <c r="K533" s="19" t="str">
        <f>VLOOKUP(Data!$J533,tblCountries[[Actual]:[Mapping]],2,FALSE)</f>
        <v>UK</v>
      </c>
      <c r="L533" s="19" t="s">
        <v>9</v>
      </c>
      <c r="M533" s="20"/>
      <c r="N533" t="str">
        <f t="shared" si="8"/>
        <v>até 5</v>
      </c>
    </row>
    <row r="534" spans="2:14" ht="15" customHeight="1">
      <c r="B534" s="11" t="s">
        <v>2537</v>
      </c>
      <c r="C534" s="12">
        <v>41055.225185185183</v>
      </c>
      <c r="D534" s="13">
        <v>50000</v>
      </c>
      <c r="E534" s="14">
        <v>50000</v>
      </c>
      <c r="F534" s="14" t="s">
        <v>6</v>
      </c>
      <c r="G534" s="14">
        <f>Data!$E534*VLOOKUP(Data!$F534,tblXrate[],2,FALSE)</f>
        <v>50000</v>
      </c>
      <c r="H534" s="14" t="s">
        <v>643</v>
      </c>
      <c r="I534" s="14" t="s">
        <v>20</v>
      </c>
      <c r="J534" s="14" t="s">
        <v>644</v>
      </c>
      <c r="K534" s="14" t="str">
        <f>VLOOKUP(Data!$J534,tblCountries[[Actual]:[Mapping]],2,FALSE)</f>
        <v>self-employed</v>
      </c>
      <c r="L534" s="14" t="s">
        <v>9</v>
      </c>
      <c r="M534" s="15"/>
      <c r="N534" t="str">
        <f t="shared" si="8"/>
        <v>até 5</v>
      </c>
    </row>
    <row r="535" spans="2:14" ht="15" customHeight="1">
      <c r="B535" s="16" t="s">
        <v>2538</v>
      </c>
      <c r="C535" s="17">
        <v>41055.22724537037</v>
      </c>
      <c r="D535" s="18">
        <v>46000</v>
      </c>
      <c r="E535" s="19">
        <v>46000</v>
      </c>
      <c r="F535" s="19" t="s">
        <v>6</v>
      </c>
      <c r="G535" s="19">
        <f>Data!$E535*VLOOKUP(Data!$F535,tblXrate[],2,FALSE)</f>
        <v>46000</v>
      </c>
      <c r="H535" s="19" t="s">
        <v>200</v>
      </c>
      <c r="I535" s="19" t="s">
        <v>20</v>
      </c>
      <c r="J535" s="19" t="s">
        <v>15</v>
      </c>
      <c r="K535" s="19" t="str">
        <f>VLOOKUP(Data!$J535,tblCountries[[Actual]:[Mapping]],2,FALSE)</f>
        <v>USA</v>
      </c>
      <c r="L535" s="19" t="s">
        <v>18</v>
      </c>
      <c r="M535" s="20"/>
      <c r="N535" t="str">
        <f t="shared" si="8"/>
        <v>até 5</v>
      </c>
    </row>
    <row r="536" spans="2:14" ht="15" customHeight="1">
      <c r="B536" s="11" t="s">
        <v>2539</v>
      </c>
      <c r="C536" s="12">
        <v>41055.227511574078</v>
      </c>
      <c r="D536" s="13" t="s">
        <v>645</v>
      </c>
      <c r="E536" s="14">
        <v>600000</v>
      </c>
      <c r="F536" s="14" t="s">
        <v>32</v>
      </c>
      <c r="G536" s="14">
        <f>Data!$E536*VLOOKUP(Data!$F536,tblXrate[],2,FALSE)</f>
        <v>6368.453230079479</v>
      </c>
      <c r="H536" s="14" t="s">
        <v>646</v>
      </c>
      <c r="I536" s="14" t="s">
        <v>356</v>
      </c>
      <c r="J536" s="14" t="s">
        <v>17</v>
      </c>
      <c r="K536" s="14" t="str">
        <f>VLOOKUP(Data!$J536,tblCountries[[Actual]:[Mapping]],2,FALSE)</f>
        <v>Pakistan</v>
      </c>
      <c r="L536" s="14" t="s">
        <v>9</v>
      </c>
      <c r="M536" s="15"/>
      <c r="N536" t="str">
        <f t="shared" si="8"/>
        <v>até 5</v>
      </c>
    </row>
    <row r="537" spans="2:14" ht="15" customHeight="1">
      <c r="B537" s="16" t="s">
        <v>2540</v>
      </c>
      <c r="C537" s="17">
        <v>41055.228310185186</v>
      </c>
      <c r="D537" s="18">
        <v>85000</v>
      </c>
      <c r="E537" s="19">
        <v>85000</v>
      </c>
      <c r="F537" s="19" t="s">
        <v>82</v>
      </c>
      <c r="G537" s="19">
        <f>Data!$E537*VLOOKUP(Data!$F537,tblXrate[],2,FALSE)</f>
        <v>86692.320794224041</v>
      </c>
      <c r="H537" s="19" t="s">
        <v>647</v>
      </c>
      <c r="I537" s="19" t="s">
        <v>20</v>
      </c>
      <c r="J537" s="19" t="s">
        <v>84</v>
      </c>
      <c r="K537" s="19" t="str">
        <f>VLOOKUP(Data!$J537,tblCountries[[Actual]:[Mapping]],2,FALSE)</f>
        <v>Australia</v>
      </c>
      <c r="L537" s="19" t="s">
        <v>9</v>
      </c>
      <c r="M537" s="20"/>
      <c r="N537" t="str">
        <f t="shared" si="8"/>
        <v>até 5</v>
      </c>
    </row>
    <row r="538" spans="2:14" ht="15" customHeight="1">
      <c r="B538" s="11" t="s">
        <v>2541</v>
      </c>
      <c r="C538" s="12">
        <v>41055.229108796295</v>
      </c>
      <c r="D538" s="13">
        <v>450000</v>
      </c>
      <c r="E538" s="14">
        <v>450000</v>
      </c>
      <c r="F538" s="14" t="s">
        <v>40</v>
      </c>
      <c r="G538" s="14">
        <f>Data!$E538*VLOOKUP(Data!$F538,tblXrate[],2,FALSE)</f>
        <v>8013.5625093491553</v>
      </c>
      <c r="H538" s="14" t="s">
        <v>648</v>
      </c>
      <c r="I538" s="14" t="s">
        <v>52</v>
      </c>
      <c r="J538" s="14" t="s">
        <v>8</v>
      </c>
      <c r="K538" s="14" t="str">
        <f>VLOOKUP(Data!$J538,tblCountries[[Actual]:[Mapping]],2,FALSE)</f>
        <v>India</v>
      </c>
      <c r="L538" s="14" t="s">
        <v>13</v>
      </c>
      <c r="M538" s="15"/>
      <c r="N538" t="str">
        <f t="shared" si="8"/>
        <v>até 5</v>
      </c>
    </row>
    <row r="539" spans="2:14" ht="15" customHeight="1">
      <c r="B539" s="16" t="s">
        <v>2542</v>
      </c>
      <c r="C539" s="17">
        <v>41055.229143518518</v>
      </c>
      <c r="D539" s="18">
        <v>43000</v>
      </c>
      <c r="E539" s="19">
        <v>43000</v>
      </c>
      <c r="F539" s="19" t="s">
        <v>6</v>
      </c>
      <c r="G539" s="19">
        <f>Data!$E539*VLOOKUP(Data!$F539,tblXrate[],2,FALSE)</f>
        <v>43000</v>
      </c>
      <c r="H539" s="19" t="s">
        <v>310</v>
      </c>
      <c r="I539" s="19" t="s">
        <v>310</v>
      </c>
      <c r="J539" s="19" t="s">
        <v>15</v>
      </c>
      <c r="K539" s="19" t="str">
        <f>VLOOKUP(Data!$J539,tblCountries[[Actual]:[Mapping]],2,FALSE)</f>
        <v>USA</v>
      </c>
      <c r="L539" s="19" t="s">
        <v>13</v>
      </c>
      <c r="M539" s="20"/>
      <c r="N539" t="str">
        <f t="shared" si="8"/>
        <v>até 5</v>
      </c>
    </row>
    <row r="540" spans="2:14" ht="15" customHeight="1">
      <c r="B540" s="11" t="s">
        <v>2543</v>
      </c>
      <c r="C540" s="12">
        <v>41055.229305555556</v>
      </c>
      <c r="D540" s="13">
        <v>1500</v>
      </c>
      <c r="E540" s="14">
        <v>18000</v>
      </c>
      <c r="F540" s="14" t="s">
        <v>6</v>
      </c>
      <c r="G540" s="14">
        <f>Data!$E540*VLOOKUP(Data!$F540,tblXrate[],2,FALSE)</f>
        <v>18000</v>
      </c>
      <c r="H540" s="14" t="s">
        <v>279</v>
      </c>
      <c r="I540" s="14" t="s">
        <v>279</v>
      </c>
      <c r="J540" s="14" t="s">
        <v>143</v>
      </c>
      <c r="K540" s="14" t="str">
        <f>VLOOKUP(Data!$J540,tblCountries[[Actual]:[Mapping]],2,FALSE)</f>
        <v>Brazil</v>
      </c>
      <c r="L540" s="14" t="s">
        <v>9</v>
      </c>
      <c r="M540" s="15"/>
      <c r="N540" t="str">
        <f t="shared" si="8"/>
        <v>até 5</v>
      </c>
    </row>
    <row r="541" spans="2:14" ht="15" customHeight="1">
      <c r="B541" s="16" t="s">
        <v>2544</v>
      </c>
      <c r="C541" s="17">
        <v>41055.229930555557</v>
      </c>
      <c r="D541" s="18">
        <v>55000</v>
      </c>
      <c r="E541" s="19">
        <v>55000</v>
      </c>
      <c r="F541" s="19" t="s">
        <v>6</v>
      </c>
      <c r="G541" s="19">
        <f>Data!$E541*VLOOKUP(Data!$F541,tblXrate[],2,FALSE)</f>
        <v>55000</v>
      </c>
      <c r="H541" s="19" t="s">
        <v>387</v>
      </c>
      <c r="I541" s="19" t="s">
        <v>20</v>
      </c>
      <c r="J541" s="19" t="s">
        <v>15</v>
      </c>
      <c r="K541" s="19" t="str">
        <f>VLOOKUP(Data!$J541,tblCountries[[Actual]:[Mapping]],2,FALSE)</f>
        <v>USA</v>
      </c>
      <c r="L541" s="19" t="s">
        <v>18</v>
      </c>
      <c r="M541" s="20"/>
      <c r="N541" t="str">
        <f t="shared" si="8"/>
        <v>até 5</v>
      </c>
    </row>
    <row r="542" spans="2:14" ht="15" customHeight="1">
      <c r="B542" s="11" t="s">
        <v>2545</v>
      </c>
      <c r="C542" s="12">
        <v>41055.230150462965</v>
      </c>
      <c r="D542" s="13" t="s">
        <v>457</v>
      </c>
      <c r="E542" s="14">
        <v>500000</v>
      </c>
      <c r="F542" s="14" t="s">
        <v>40</v>
      </c>
      <c r="G542" s="14">
        <f>Data!$E542*VLOOKUP(Data!$F542,tblXrate[],2,FALSE)</f>
        <v>8903.9583437212841</v>
      </c>
      <c r="H542" s="14" t="s">
        <v>649</v>
      </c>
      <c r="I542" s="14" t="s">
        <v>20</v>
      </c>
      <c r="J542" s="14" t="s">
        <v>8</v>
      </c>
      <c r="K542" s="14" t="str">
        <f>VLOOKUP(Data!$J542,tblCountries[[Actual]:[Mapping]],2,FALSE)</f>
        <v>India</v>
      </c>
      <c r="L542" s="14" t="s">
        <v>13</v>
      </c>
      <c r="M542" s="15"/>
      <c r="N542" t="str">
        <f t="shared" si="8"/>
        <v>até 5</v>
      </c>
    </row>
    <row r="543" spans="2:14" ht="15" customHeight="1">
      <c r="B543" s="16" t="s">
        <v>2546</v>
      </c>
      <c r="C543" s="17">
        <v>41055.231747685182</v>
      </c>
      <c r="D543" s="18">
        <v>45000</v>
      </c>
      <c r="E543" s="19">
        <v>45000</v>
      </c>
      <c r="F543" s="19" t="s">
        <v>6</v>
      </c>
      <c r="G543" s="19">
        <f>Data!$E543*VLOOKUP(Data!$F543,tblXrate[],2,FALSE)</f>
        <v>45000</v>
      </c>
      <c r="H543" s="19" t="s">
        <v>650</v>
      </c>
      <c r="I543" s="19" t="s">
        <v>3999</v>
      </c>
      <c r="J543" s="19" t="s">
        <v>15</v>
      </c>
      <c r="K543" s="19" t="str">
        <f>VLOOKUP(Data!$J543,tblCountries[[Actual]:[Mapping]],2,FALSE)</f>
        <v>USA</v>
      </c>
      <c r="L543" s="19" t="s">
        <v>13</v>
      </c>
      <c r="M543" s="20"/>
      <c r="N543" t="str">
        <f t="shared" si="8"/>
        <v>até 5</v>
      </c>
    </row>
    <row r="544" spans="2:14" ht="15" customHeight="1">
      <c r="B544" s="11" t="s">
        <v>2547</v>
      </c>
      <c r="C544" s="12">
        <v>41055.232638888891</v>
      </c>
      <c r="D544" s="13">
        <v>50000</v>
      </c>
      <c r="E544" s="14">
        <v>50000</v>
      </c>
      <c r="F544" s="14" t="s">
        <v>6</v>
      </c>
      <c r="G544" s="14">
        <f>Data!$E544*VLOOKUP(Data!$F544,tblXrate[],2,FALSE)</f>
        <v>50000</v>
      </c>
      <c r="H544" s="14" t="s">
        <v>651</v>
      </c>
      <c r="I544" s="14" t="s">
        <v>52</v>
      </c>
      <c r="J544" s="14" t="s">
        <v>15</v>
      </c>
      <c r="K544" s="14" t="str">
        <f>VLOOKUP(Data!$J544,tblCountries[[Actual]:[Mapping]],2,FALSE)</f>
        <v>USA</v>
      </c>
      <c r="L544" s="14" t="s">
        <v>9</v>
      </c>
      <c r="M544" s="15"/>
      <c r="N544" t="str">
        <f t="shared" si="8"/>
        <v>até 5</v>
      </c>
    </row>
    <row r="545" spans="2:14" ht="15" customHeight="1">
      <c r="B545" s="16" t="s">
        <v>2548</v>
      </c>
      <c r="C545" s="17">
        <v>41055.239374999997</v>
      </c>
      <c r="D545" s="18" t="s">
        <v>652</v>
      </c>
      <c r="E545" s="19">
        <v>80000</v>
      </c>
      <c r="F545" s="19" t="s">
        <v>6</v>
      </c>
      <c r="G545" s="19">
        <f>Data!$E545*VLOOKUP(Data!$F545,tblXrate[],2,FALSE)</f>
        <v>80000</v>
      </c>
      <c r="H545" s="19" t="s">
        <v>653</v>
      </c>
      <c r="I545" s="19" t="s">
        <v>20</v>
      </c>
      <c r="J545" s="19" t="s">
        <v>15</v>
      </c>
      <c r="K545" s="19" t="str">
        <f>VLOOKUP(Data!$J545,tblCountries[[Actual]:[Mapping]],2,FALSE)</f>
        <v>USA</v>
      </c>
      <c r="L545" s="19" t="s">
        <v>13</v>
      </c>
      <c r="M545" s="20"/>
      <c r="N545" t="str">
        <f t="shared" si="8"/>
        <v>até 5</v>
      </c>
    </row>
    <row r="546" spans="2:14" ht="15" customHeight="1">
      <c r="B546" s="11" t="s">
        <v>2549</v>
      </c>
      <c r="C546" s="12">
        <v>41055.240300925929</v>
      </c>
      <c r="D546" s="13">
        <v>67000</v>
      </c>
      <c r="E546" s="14">
        <v>67000</v>
      </c>
      <c r="F546" s="14" t="s">
        <v>6</v>
      </c>
      <c r="G546" s="14">
        <f>Data!$E546*VLOOKUP(Data!$F546,tblXrate[],2,FALSE)</f>
        <v>67000</v>
      </c>
      <c r="H546" s="14" t="s">
        <v>394</v>
      </c>
      <c r="I546" s="14" t="s">
        <v>20</v>
      </c>
      <c r="J546" s="14" t="s">
        <v>15</v>
      </c>
      <c r="K546" s="14" t="str">
        <f>VLOOKUP(Data!$J546,tblCountries[[Actual]:[Mapping]],2,FALSE)</f>
        <v>USA</v>
      </c>
      <c r="L546" s="14" t="s">
        <v>9</v>
      </c>
      <c r="M546" s="15"/>
      <c r="N546" t="str">
        <f t="shared" si="8"/>
        <v>até 5</v>
      </c>
    </row>
    <row r="547" spans="2:14" ht="15" customHeight="1">
      <c r="B547" s="16" t="s">
        <v>2550</v>
      </c>
      <c r="C547" s="17">
        <v>41055.240763888891</v>
      </c>
      <c r="D547" s="18">
        <v>111000</v>
      </c>
      <c r="E547" s="19">
        <v>111000</v>
      </c>
      <c r="F547" s="19" t="s">
        <v>6</v>
      </c>
      <c r="G547" s="19">
        <f>Data!$E547*VLOOKUP(Data!$F547,tblXrate[],2,FALSE)</f>
        <v>111000</v>
      </c>
      <c r="H547" s="19" t="s">
        <v>424</v>
      </c>
      <c r="I547" s="19" t="s">
        <v>20</v>
      </c>
      <c r="J547" s="19" t="s">
        <v>654</v>
      </c>
      <c r="K547" s="19" t="str">
        <f>VLOOKUP(Data!$J547,tblCountries[[Actual]:[Mapping]],2,FALSE)</f>
        <v>Japan</v>
      </c>
      <c r="L547" s="19" t="s">
        <v>13</v>
      </c>
      <c r="M547" s="20"/>
      <c r="N547" t="str">
        <f t="shared" si="8"/>
        <v>até 5</v>
      </c>
    </row>
    <row r="548" spans="2:14" ht="15" customHeight="1">
      <c r="B548" s="11" t="s">
        <v>2551</v>
      </c>
      <c r="C548" s="12">
        <v>41055.241782407407</v>
      </c>
      <c r="D548" s="13">
        <v>120000</v>
      </c>
      <c r="E548" s="14">
        <v>120000</v>
      </c>
      <c r="F548" s="14" t="s">
        <v>6</v>
      </c>
      <c r="G548" s="14">
        <f>Data!$E548*VLOOKUP(Data!$F548,tblXrate[],2,FALSE)</f>
        <v>120000</v>
      </c>
      <c r="H548" s="14" t="s">
        <v>139</v>
      </c>
      <c r="I548" s="14" t="s">
        <v>4001</v>
      </c>
      <c r="J548" s="14" t="s">
        <v>15</v>
      </c>
      <c r="K548" s="14" t="str">
        <f>VLOOKUP(Data!$J548,tblCountries[[Actual]:[Mapping]],2,FALSE)</f>
        <v>USA</v>
      </c>
      <c r="L548" s="14" t="s">
        <v>9</v>
      </c>
      <c r="M548" s="15"/>
      <c r="N548" t="str">
        <f t="shared" si="8"/>
        <v>até 5</v>
      </c>
    </row>
    <row r="549" spans="2:14" ht="15" customHeight="1">
      <c r="B549" s="16" t="s">
        <v>2552</v>
      </c>
      <c r="C549" s="17">
        <v>41055.241805555554</v>
      </c>
      <c r="D549" s="18" t="s">
        <v>655</v>
      </c>
      <c r="E549" s="19">
        <v>20000</v>
      </c>
      <c r="F549" s="19" t="s">
        <v>69</v>
      </c>
      <c r="G549" s="19">
        <f>Data!$E549*VLOOKUP(Data!$F549,tblXrate[],2,FALSE)</f>
        <v>31523.565441345683</v>
      </c>
      <c r="H549" s="19" t="s">
        <v>656</v>
      </c>
      <c r="I549" s="19" t="s">
        <v>356</v>
      </c>
      <c r="J549" s="19" t="s">
        <v>71</v>
      </c>
      <c r="K549" s="19" t="str">
        <f>VLOOKUP(Data!$J549,tblCountries[[Actual]:[Mapping]],2,FALSE)</f>
        <v>UK</v>
      </c>
      <c r="L549" s="19" t="s">
        <v>9</v>
      </c>
      <c r="M549" s="20"/>
      <c r="N549" t="str">
        <f t="shared" si="8"/>
        <v>até 5</v>
      </c>
    </row>
    <row r="550" spans="2:14" ht="15" customHeight="1">
      <c r="B550" s="11" t="s">
        <v>2553</v>
      </c>
      <c r="C550" s="12">
        <v>41055.243298611109</v>
      </c>
      <c r="D550" s="13">
        <v>77000</v>
      </c>
      <c r="E550" s="14">
        <v>77000</v>
      </c>
      <c r="F550" s="14" t="s">
        <v>82</v>
      </c>
      <c r="G550" s="14">
        <f>Data!$E550*VLOOKUP(Data!$F550,tblXrate[],2,FALSE)</f>
        <v>78533.043543002947</v>
      </c>
      <c r="H550" s="14" t="s">
        <v>657</v>
      </c>
      <c r="I550" s="14" t="s">
        <v>20</v>
      </c>
      <c r="J550" s="14" t="s">
        <v>84</v>
      </c>
      <c r="K550" s="14" t="str">
        <f>VLOOKUP(Data!$J550,tblCountries[[Actual]:[Mapping]],2,FALSE)</f>
        <v>Australia</v>
      </c>
      <c r="L550" s="14" t="s">
        <v>18</v>
      </c>
      <c r="M550" s="15"/>
      <c r="N550" t="str">
        <f t="shared" si="8"/>
        <v>até 5</v>
      </c>
    </row>
    <row r="551" spans="2:14" ht="15" customHeight="1">
      <c r="B551" s="16" t="s">
        <v>2554</v>
      </c>
      <c r="C551" s="17">
        <v>41055.243321759262</v>
      </c>
      <c r="D551" s="18">
        <v>60000</v>
      </c>
      <c r="E551" s="19">
        <v>60000</v>
      </c>
      <c r="F551" s="19" t="s">
        <v>6</v>
      </c>
      <c r="G551" s="19">
        <f>Data!$E551*VLOOKUP(Data!$F551,tblXrate[],2,FALSE)</f>
        <v>60000</v>
      </c>
      <c r="H551" s="19" t="s">
        <v>658</v>
      </c>
      <c r="I551" s="19" t="s">
        <v>67</v>
      </c>
      <c r="J551" s="19" t="s">
        <v>15</v>
      </c>
      <c r="K551" s="19" t="str">
        <f>VLOOKUP(Data!$J551,tblCountries[[Actual]:[Mapping]],2,FALSE)</f>
        <v>USA</v>
      </c>
      <c r="L551" s="19" t="s">
        <v>25</v>
      </c>
      <c r="M551" s="20"/>
      <c r="N551" t="str">
        <f t="shared" si="8"/>
        <v>até 5</v>
      </c>
    </row>
    <row r="552" spans="2:14" ht="15" customHeight="1">
      <c r="B552" s="11" t="s">
        <v>2555</v>
      </c>
      <c r="C552" s="12">
        <v>41055.243356481478</v>
      </c>
      <c r="D552" s="13">
        <v>35000</v>
      </c>
      <c r="E552" s="14">
        <v>35000</v>
      </c>
      <c r="F552" s="14" t="s">
        <v>6</v>
      </c>
      <c r="G552" s="14">
        <f>Data!$E552*VLOOKUP(Data!$F552,tblXrate[],2,FALSE)</f>
        <v>35000</v>
      </c>
      <c r="H552" s="14" t="s">
        <v>20</v>
      </c>
      <c r="I552" s="14" t="s">
        <v>20</v>
      </c>
      <c r="J552" s="14" t="s">
        <v>15</v>
      </c>
      <c r="K552" s="14" t="str">
        <f>VLOOKUP(Data!$J552,tblCountries[[Actual]:[Mapping]],2,FALSE)</f>
        <v>USA</v>
      </c>
      <c r="L552" s="14" t="s">
        <v>18</v>
      </c>
      <c r="M552" s="15"/>
      <c r="N552" t="str">
        <f t="shared" si="8"/>
        <v>até 5</v>
      </c>
    </row>
    <row r="553" spans="2:14" ht="15" customHeight="1">
      <c r="B553" s="16" t="s">
        <v>2556</v>
      </c>
      <c r="C553" s="17">
        <v>41055.244988425926</v>
      </c>
      <c r="D553" s="18">
        <v>50000</v>
      </c>
      <c r="E553" s="19">
        <v>50000</v>
      </c>
      <c r="F553" s="19" t="s">
        <v>22</v>
      </c>
      <c r="G553" s="19">
        <f>Data!$E553*VLOOKUP(Data!$F553,tblXrate[],2,FALSE)</f>
        <v>63519.971949580387</v>
      </c>
      <c r="H553" s="19" t="s">
        <v>659</v>
      </c>
      <c r="I553" s="19" t="s">
        <v>52</v>
      </c>
      <c r="J553" s="19" t="s">
        <v>136</v>
      </c>
      <c r="K553" s="19" t="str">
        <f>VLOOKUP(Data!$J553,tblCountries[[Actual]:[Mapping]],2,FALSE)</f>
        <v>Panama</v>
      </c>
      <c r="L553" s="19" t="s">
        <v>18</v>
      </c>
      <c r="M553" s="20"/>
      <c r="N553" t="str">
        <f t="shared" si="8"/>
        <v>até 5</v>
      </c>
    </row>
    <row r="554" spans="2:14" ht="15" customHeight="1">
      <c r="B554" s="11" t="s">
        <v>2557</v>
      </c>
      <c r="C554" s="12">
        <v>41055.246782407405</v>
      </c>
      <c r="D554" s="13">
        <v>54000</v>
      </c>
      <c r="E554" s="14">
        <v>54000</v>
      </c>
      <c r="F554" s="14" t="s">
        <v>6</v>
      </c>
      <c r="G554" s="14">
        <f>Data!$E554*VLOOKUP(Data!$F554,tblXrate[],2,FALSE)</f>
        <v>54000</v>
      </c>
      <c r="H554" s="14" t="s">
        <v>660</v>
      </c>
      <c r="I554" s="14" t="s">
        <v>67</v>
      </c>
      <c r="J554" s="14" t="s">
        <v>15</v>
      </c>
      <c r="K554" s="14" t="str">
        <f>VLOOKUP(Data!$J554,tblCountries[[Actual]:[Mapping]],2,FALSE)</f>
        <v>USA</v>
      </c>
      <c r="L554" s="14" t="s">
        <v>13</v>
      </c>
      <c r="M554" s="15">
        <v>5</v>
      </c>
      <c r="N554" t="str">
        <f t="shared" si="8"/>
        <v>até 5</v>
      </c>
    </row>
    <row r="555" spans="2:14" ht="15" customHeight="1">
      <c r="B555" s="16" t="s">
        <v>2558</v>
      </c>
      <c r="C555" s="17">
        <v>41055.251354166663</v>
      </c>
      <c r="D555" s="18">
        <v>1300</v>
      </c>
      <c r="E555" s="19">
        <v>15600</v>
      </c>
      <c r="F555" s="19" t="s">
        <v>6</v>
      </c>
      <c r="G555" s="19">
        <f>Data!$E555*VLOOKUP(Data!$F555,tblXrate[],2,FALSE)</f>
        <v>15600</v>
      </c>
      <c r="H555" s="19" t="s">
        <v>661</v>
      </c>
      <c r="I555" s="19" t="s">
        <v>488</v>
      </c>
      <c r="J555" s="19" t="s">
        <v>662</v>
      </c>
      <c r="K555" s="19" t="str">
        <f>VLOOKUP(Data!$J555,tblCountries[[Actual]:[Mapping]],2,FALSE)</f>
        <v>Brazil</v>
      </c>
      <c r="L555" s="19" t="s">
        <v>9</v>
      </c>
      <c r="M555" s="20">
        <v>20</v>
      </c>
      <c r="N555" t="str">
        <f t="shared" si="8"/>
        <v>15 a 20</v>
      </c>
    </row>
    <row r="556" spans="2:14" ht="15" customHeight="1">
      <c r="B556" s="11" t="s">
        <v>2559</v>
      </c>
      <c r="C556" s="12">
        <v>41055.25582175926</v>
      </c>
      <c r="D556" s="13">
        <v>35000</v>
      </c>
      <c r="E556" s="14">
        <v>35000</v>
      </c>
      <c r="F556" s="14" t="s">
        <v>6</v>
      </c>
      <c r="G556" s="14">
        <f>Data!$E556*VLOOKUP(Data!$F556,tblXrate[],2,FALSE)</f>
        <v>35000</v>
      </c>
      <c r="H556" s="14" t="s">
        <v>663</v>
      </c>
      <c r="I556" s="14" t="s">
        <v>20</v>
      </c>
      <c r="J556" s="14" t="s">
        <v>15</v>
      </c>
      <c r="K556" s="14" t="str">
        <f>VLOOKUP(Data!$J556,tblCountries[[Actual]:[Mapping]],2,FALSE)</f>
        <v>USA</v>
      </c>
      <c r="L556" s="14" t="s">
        <v>25</v>
      </c>
      <c r="M556" s="15">
        <v>7</v>
      </c>
      <c r="N556" t="str">
        <f t="shared" si="8"/>
        <v>5 a 10</v>
      </c>
    </row>
    <row r="557" spans="2:14" ht="15" customHeight="1">
      <c r="B557" s="16" t="s">
        <v>2560</v>
      </c>
      <c r="C557" s="17">
        <v>41055.257037037038</v>
      </c>
      <c r="D557" s="18">
        <v>188000</v>
      </c>
      <c r="E557" s="19">
        <v>188000</v>
      </c>
      <c r="F557" s="19" t="s">
        <v>6</v>
      </c>
      <c r="G557" s="19">
        <f>Data!$E557*VLOOKUP(Data!$F557,tblXrate[],2,FALSE)</f>
        <v>188000</v>
      </c>
      <c r="H557" s="19" t="s">
        <v>664</v>
      </c>
      <c r="I557" s="19" t="s">
        <v>4001</v>
      </c>
      <c r="J557" s="19" t="s">
        <v>15</v>
      </c>
      <c r="K557" s="19" t="str">
        <f>VLOOKUP(Data!$J557,tblCountries[[Actual]:[Mapping]],2,FALSE)</f>
        <v>USA</v>
      </c>
      <c r="L557" s="19" t="s">
        <v>25</v>
      </c>
      <c r="M557" s="20">
        <v>20</v>
      </c>
      <c r="N557" t="str">
        <f t="shared" si="8"/>
        <v>15 a 20</v>
      </c>
    </row>
    <row r="558" spans="2:14" ht="15" customHeight="1">
      <c r="B558" s="11" t="s">
        <v>2561</v>
      </c>
      <c r="C558" s="12">
        <v>41055.259872685187</v>
      </c>
      <c r="D558" s="13">
        <v>27500</v>
      </c>
      <c r="E558" s="14">
        <v>27500</v>
      </c>
      <c r="F558" s="14" t="s">
        <v>6</v>
      </c>
      <c r="G558" s="14">
        <f>Data!$E558*VLOOKUP(Data!$F558,tblXrate[],2,FALSE)</f>
        <v>27500</v>
      </c>
      <c r="H558" s="14" t="s">
        <v>616</v>
      </c>
      <c r="I558" s="14" t="s">
        <v>20</v>
      </c>
      <c r="J558" s="14" t="s">
        <v>15</v>
      </c>
      <c r="K558" s="14" t="str">
        <f>VLOOKUP(Data!$J558,tblCountries[[Actual]:[Mapping]],2,FALSE)</f>
        <v>USA</v>
      </c>
      <c r="L558" s="14" t="s">
        <v>13</v>
      </c>
      <c r="M558" s="15">
        <v>1</v>
      </c>
      <c r="N558" t="str">
        <f t="shared" si="8"/>
        <v>até 5</v>
      </c>
    </row>
    <row r="559" spans="2:14" ht="15" customHeight="1">
      <c r="B559" s="16" t="s">
        <v>2562</v>
      </c>
      <c r="C559" s="17">
        <v>41055.264328703706</v>
      </c>
      <c r="D559" s="18">
        <v>140000</v>
      </c>
      <c r="E559" s="19">
        <v>140000</v>
      </c>
      <c r="F559" s="19" t="s">
        <v>6</v>
      </c>
      <c r="G559" s="19">
        <f>Data!$E559*VLOOKUP(Data!$F559,tblXrate[],2,FALSE)</f>
        <v>140000</v>
      </c>
      <c r="H559" s="19" t="s">
        <v>270</v>
      </c>
      <c r="I559" s="19" t="s">
        <v>488</v>
      </c>
      <c r="J559" s="19" t="s">
        <v>15</v>
      </c>
      <c r="K559" s="19" t="str">
        <f>VLOOKUP(Data!$J559,tblCountries[[Actual]:[Mapping]],2,FALSE)</f>
        <v>USA</v>
      </c>
      <c r="L559" s="19" t="s">
        <v>18</v>
      </c>
      <c r="M559" s="20">
        <v>10</v>
      </c>
      <c r="N559" t="str">
        <f t="shared" si="8"/>
        <v>5 a 10</v>
      </c>
    </row>
    <row r="560" spans="2:14" ht="15" customHeight="1">
      <c r="B560" s="11" t="s">
        <v>2563</v>
      </c>
      <c r="C560" s="12">
        <v>41055.266701388886</v>
      </c>
      <c r="D560" s="13">
        <v>55000</v>
      </c>
      <c r="E560" s="14">
        <v>55000</v>
      </c>
      <c r="F560" s="14" t="s">
        <v>22</v>
      </c>
      <c r="G560" s="14">
        <f>Data!$E560*VLOOKUP(Data!$F560,tblXrate[],2,FALSE)</f>
        <v>69871.969144538423</v>
      </c>
      <c r="H560" s="14" t="s">
        <v>647</v>
      </c>
      <c r="I560" s="14" t="s">
        <v>20</v>
      </c>
      <c r="J560" s="14" t="s">
        <v>628</v>
      </c>
      <c r="K560" s="14" t="str">
        <f>VLOOKUP(Data!$J560,tblCountries[[Actual]:[Mapping]],2,FALSE)</f>
        <v>Netherlands</v>
      </c>
      <c r="L560" s="14" t="s">
        <v>13</v>
      </c>
      <c r="M560" s="15">
        <v>6</v>
      </c>
      <c r="N560" t="str">
        <f t="shared" si="8"/>
        <v>5 a 10</v>
      </c>
    </row>
    <row r="561" spans="2:14" ht="15" customHeight="1">
      <c r="B561" s="16" t="s">
        <v>2564</v>
      </c>
      <c r="C561" s="17">
        <v>41055.278460648151</v>
      </c>
      <c r="D561" s="18">
        <v>45000</v>
      </c>
      <c r="E561" s="19">
        <v>45000</v>
      </c>
      <c r="F561" s="19" t="s">
        <v>6</v>
      </c>
      <c r="G561" s="19">
        <f>Data!$E561*VLOOKUP(Data!$F561,tblXrate[],2,FALSE)</f>
        <v>45000</v>
      </c>
      <c r="H561" s="19" t="s">
        <v>665</v>
      </c>
      <c r="I561" s="19" t="s">
        <v>20</v>
      </c>
      <c r="J561" s="19" t="s">
        <v>15</v>
      </c>
      <c r="K561" s="19" t="str">
        <f>VLOOKUP(Data!$J561,tblCountries[[Actual]:[Mapping]],2,FALSE)</f>
        <v>USA</v>
      </c>
      <c r="L561" s="19" t="s">
        <v>9</v>
      </c>
      <c r="M561" s="20">
        <v>2</v>
      </c>
      <c r="N561" t="str">
        <f t="shared" si="8"/>
        <v>até 5</v>
      </c>
    </row>
    <row r="562" spans="2:14" ht="15" customHeight="1">
      <c r="B562" s="11" t="s">
        <v>2565</v>
      </c>
      <c r="C562" s="12">
        <v>41055.28197916667</v>
      </c>
      <c r="D562" s="13" t="s">
        <v>666</v>
      </c>
      <c r="E562" s="14">
        <v>95000</v>
      </c>
      <c r="F562" s="14" t="s">
        <v>6</v>
      </c>
      <c r="G562" s="14">
        <f>Data!$E562*VLOOKUP(Data!$F562,tblXrate[],2,FALSE)</f>
        <v>95000</v>
      </c>
      <c r="H562" s="14" t="s">
        <v>207</v>
      </c>
      <c r="I562" s="14" t="s">
        <v>20</v>
      </c>
      <c r="J562" s="14" t="s">
        <v>84</v>
      </c>
      <c r="K562" s="14" t="str">
        <f>VLOOKUP(Data!$J562,tblCountries[[Actual]:[Mapping]],2,FALSE)</f>
        <v>Australia</v>
      </c>
      <c r="L562" s="14" t="s">
        <v>18</v>
      </c>
      <c r="M562" s="15">
        <v>11</v>
      </c>
      <c r="N562" t="str">
        <f t="shared" si="8"/>
        <v>10 a 15</v>
      </c>
    </row>
    <row r="563" spans="2:14" ht="15" customHeight="1">
      <c r="B563" s="16" t="s">
        <v>2566</v>
      </c>
      <c r="C563" s="17">
        <v>41055.282638888886</v>
      </c>
      <c r="D563" s="18" t="s">
        <v>667</v>
      </c>
      <c r="E563" s="19">
        <v>155000</v>
      </c>
      <c r="F563" s="19" t="s">
        <v>82</v>
      </c>
      <c r="G563" s="19">
        <f>Data!$E563*VLOOKUP(Data!$F563,tblXrate[],2,FALSE)</f>
        <v>158085.99674240855</v>
      </c>
      <c r="H563" s="19" t="s">
        <v>668</v>
      </c>
      <c r="I563" s="19" t="s">
        <v>52</v>
      </c>
      <c r="J563" s="19" t="s">
        <v>84</v>
      </c>
      <c r="K563" s="19" t="str">
        <f>VLOOKUP(Data!$J563,tblCountries[[Actual]:[Mapping]],2,FALSE)</f>
        <v>Australia</v>
      </c>
      <c r="L563" s="19" t="s">
        <v>9</v>
      </c>
      <c r="M563" s="20">
        <v>20</v>
      </c>
      <c r="N563" t="str">
        <f t="shared" si="8"/>
        <v>15 a 20</v>
      </c>
    </row>
    <row r="564" spans="2:14" ht="15" customHeight="1">
      <c r="B564" s="11" t="s">
        <v>2567</v>
      </c>
      <c r="C564" s="12">
        <v>41055.283321759256</v>
      </c>
      <c r="D564" s="13" t="s">
        <v>669</v>
      </c>
      <c r="E564" s="14">
        <v>80000</v>
      </c>
      <c r="F564" s="14" t="s">
        <v>670</v>
      </c>
      <c r="G564" s="14">
        <f>Data!$E564*VLOOKUP(Data!$F564,tblXrate[],2,FALSE)</f>
        <v>63807.047488395103</v>
      </c>
      <c r="H564" s="14" t="s">
        <v>671</v>
      </c>
      <c r="I564" s="14" t="s">
        <v>20</v>
      </c>
      <c r="J564" s="14" t="s">
        <v>672</v>
      </c>
      <c r="K564" s="14" t="str">
        <f>VLOOKUP(Data!$J564,tblCountries[[Actual]:[Mapping]],2,FALSE)</f>
        <v>New Zealand</v>
      </c>
      <c r="L564" s="14" t="s">
        <v>9</v>
      </c>
      <c r="M564" s="15">
        <v>23</v>
      </c>
      <c r="N564" t="str">
        <f t="shared" si="8"/>
        <v>20  a 25</v>
      </c>
    </row>
    <row r="565" spans="2:14" ht="15" customHeight="1">
      <c r="B565" s="16" t="s">
        <v>2568</v>
      </c>
      <c r="C565" s="17">
        <v>41055.284988425927</v>
      </c>
      <c r="D565" s="18">
        <v>38000</v>
      </c>
      <c r="E565" s="19">
        <v>38000</v>
      </c>
      <c r="F565" s="19" t="s">
        <v>6</v>
      </c>
      <c r="G565" s="19">
        <f>Data!$E565*VLOOKUP(Data!$F565,tblXrate[],2,FALSE)</f>
        <v>38000</v>
      </c>
      <c r="H565" s="19" t="s">
        <v>673</v>
      </c>
      <c r="I565" s="19" t="s">
        <v>20</v>
      </c>
      <c r="J565" s="19" t="s">
        <v>15</v>
      </c>
      <c r="K565" s="19" t="str">
        <f>VLOOKUP(Data!$J565,tblCountries[[Actual]:[Mapping]],2,FALSE)</f>
        <v>USA</v>
      </c>
      <c r="L565" s="19" t="s">
        <v>13</v>
      </c>
      <c r="M565" s="20">
        <v>11</v>
      </c>
      <c r="N565" t="str">
        <f t="shared" si="8"/>
        <v>10 a 15</v>
      </c>
    </row>
    <row r="566" spans="2:14" ht="15" customHeight="1">
      <c r="B566" s="11" t="s">
        <v>2569</v>
      </c>
      <c r="C566" s="12">
        <v>41055.287962962961</v>
      </c>
      <c r="D566" s="13">
        <v>90000</v>
      </c>
      <c r="E566" s="14">
        <v>90000</v>
      </c>
      <c r="F566" s="14" t="s">
        <v>6</v>
      </c>
      <c r="G566" s="14">
        <f>Data!$E566*VLOOKUP(Data!$F566,tblXrate[],2,FALSE)</f>
        <v>90000</v>
      </c>
      <c r="H566" s="14" t="s">
        <v>674</v>
      </c>
      <c r="I566" s="14" t="s">
        <v>52</v>
      </c>
      <c r="J566" s="14" t="s">
        <v>15</v>
      </c>
      <c r="K566" s="14" t="str">
        <f>VLOOKUP(Data!$J566,tblCountries[[Actual]:[Mapping]],2,FALSE)</f>
        <v>USA</v>
      </c>
      <c r="L566" s="14" t="s">
        <v>9</v>
      </c>
      <c r="M566" s="15">
        <v>6</v>
      </c>
      <c r="N566" t="str">
        <f t="shared" si="8"/>
        <v>5 a 10</v>
      </c>
    </row>
    <row r="567" spans="2:14" ht="15" customHeight="1">
      <c r="B567" s="16" t="s">
        <v>2570</v>
      </c>
      <c r="C567" s="17">
        <v>41055.289687500001</v>
      </c>
      <c r="D567" s="18" t="s">
        <v>675</v>
      </c>
      <c r="E567" s="19">
        <v>28800</v>
      </c>
      <c r="F567" s="19" t="s">
        <v>69</v>
      </c>
      <c r="G567" s="19">
        <f>Data!$E567*VLOOKUP(Data!$F567,tblXrate[],2,FALSE)</f>
        <v>45393.934235537781</v>
      </c>
      <c r="H567" s="19" t="s">
        <v>642</v>
      </c>
      <c r="I567" s="19" t="s">
        <v>52</v>
      </c>
      <c r="J567" s="19" t="s">
        <v>71</v>
      </c>
      <c r="K567" s="19" t="str">
        <f>VLOOKUP(Data!$J567,tblCountries[[Actual]:[Mapping]],2,FALSE)</f>
        <v>UK</v>
      </c>
      <c r="L567" s="19" t="s">
        <v>9</v>
      </c>
      <c r="M567" s="20">
        <v>27</v>
      </c>
      <c r="N567" t="str">
        <f t="shared" si="8"/>
        <v>25 a 30</v>
      </c>
    </row>
    <row r="568" spans="2:14" ht="15" customHeight="1">
      <c r="B568" s="11" t="s">
        <v>2571</v>
      </c>
      <c r="C568" s="12">
        <v>41055.29247685185</v>
      </c>
      <c r="D568" s="13" t="s">
        <v>676</v>
      </c>
      <c r="E568" s="14">
        <v>21000</v>
      </c>
      <c r="F568" s="14" t="s">
        <v>69</v>
      </c>
      <c r="G568" s="14">
        <f>Data!$E568*VLOOKUP(Data!$F568,tblXrate[],2,FALSE)</f>
        <v>33099.743713412965</v>
      </c>
      <c r="H568" s="14" t="s">
        <v>108</v>
      </c>
      <c r="I568" s="14" t="s">
        <v>20</v>
      </c>
      <c r="J568" s="14" t="s">
        <v>71</v>
      </c>
      <c r="K568" s="14" t="str">
        <f>VLOOKUP(Data!$J568,tblCountries[[Actual]:[Mapping]],2,FALSE)</f>
        <v>UK</v>
      </c>
      <c r="L568" s="14" t="s">
        <v>13</v>
      </c>
      <c r="M568" s="15">
        <v>10</v>
      </c>
      <c r="N568" t="str">
        <f t="shared" si="8"/>
        <v>5 a 10</v>
      </c>
    </row>
    <row r="569" spans="2:14" ht="15" customHeight="1">
      <c r="B569" s="16" t="s">
        <v>2572</v>
      </c>
      <c r="C569" s="17">
        <v>41055.296412037038</v>
      </c>
      <c r="D569" s="18" t="s">
        <v>677</v>
      </c>
      <c r="E569" s="19">
        <v>4285</v>
      </c>
      <c r="F569" s="19" t="s">
        <v>6</v>
      </c>
      <c r="G569" s="19">
        <f>Data!$E569*VLOOKUP(Data!$F569,tblXrate[],2,FALSE)</f>
        <v>4285</v>
      </c>
      <c r="H569" s="19" t="s">
        <v>678</v>
      </c>
      <c r="I569" s="19" t="s">
        <v>20</v>
      </c>
      <c r="J569" s="19" t="s">
        <v>8</v>
      </c>
      <c r="K569" s="19" t="str">
        <f>VLOOKUP(Data!$J569,tblCountries[[Actual]:[Mapping]],2,FALSE)</f>
        <v>India</v>
      </c>
      <c r="L569" s="19" t="s">
        <v>13</v>
      </c>
      <c r="M569" s="20">
        <v>6</v>
      </c>
      <c r="N569" t="str">
        <f t="shared" si="8"/>
        <v>5 a 10</v>
      </c>
    </row>
    <row r="570" spans="2:14" ht="15" customHeight="1">
      <c r="B570" s="11" t="s">
        <v>2573</v>
      </c>
      <c r="C570" s="12">
        <v>41055.301412037035</v>
      </c>
      <c r="D570" s="13">
        <v>6000</v>
      </c>
      <c r="E570" s="14">
        <v>6000</v>
      </c>
      <c r="F570" s="14" t="s">
        <v>6</v>
      </c>
      <c r="G570" s="14">
        <f>Data!$E570*VLOOKUP(Data!$F570,tblXrate[],2,FALSE)</f>
        <v>6000</v>
      </c>
      <c r="H570" s="14" t="s">
        <v>679</v>
      </c>
      <c r="I570" s="14" t="s">
        <v>52</v>
      </c>
      <c r="J570" s="14" t="s">
        <v>680</v>
      </c>
      <c r="K570" s="14" t="str">
        <f>VLOOKUP(Data!$J570,tblCountries[[Actual]:[Mapping]],2,FALSE)</f>
        <v>Guyana</v>
      </c>
      <c r="L570" s="14" t="s">
        <v>25</v>
      </c>
      <c r="M570" s="15">
        <v>20</v>
      </c>
      <c r="N570" t="str">
        <f t="shared" si="8"/>
        <v>15 a 20</v>
      </c>
    </row>
    <row r="571" spans="2:14" ht="15" customHeight="1">
      <c r="B571" s="16" t="s">
        <v>2574</v>
      </c>
      <c r="C571" s="17">
        <v>41055.30263888889</v>
      </c>
      <c r="D571" s="18" t="s">
        <v>681</v>
      </c>
      <c r="E571" s="19">
        <v>22000</v>
      </c>
      <c r="F571" s="19" t="s">
        <v>82</v>
      </c>
      <c r="G571" s="19">
        <f>Data!$E571*VLOOKUP(Data!$F571,tblXrate[],2,FALSE)</f>
        <v>22438.012440857987</v>
      </c>
      <c r="H571" s="19" t="s">
        <v>108</v>
      </c>
      <c r="I571" s="19" t="s">
        <v>20</v>
      </c>
      <c r="J571" s="19" t="s">
        <v>84</v>
      </c>
      <c r="K571" s="19" t="str">
        <f>VLOOKUP(Data!$J571,tblCountries[[Actual]:[Mapping]],2,FALSE)</f>
        <v>Australia</v>
      </c>
      <c r="L571" s="19" t="s">
        <v>9</v>
      </c>
      <c r="M571" s="20">
        <v>8</v>
      </c>
      <c r="N571" t="str">
        <f t="shared" si="8"/>
        <v>5 a 10</v>
      </c>
    </row>
    <row r="572" spans="2:14" ht="15" customHeight="1">
      <c r="B572" s="11" t="s">
        <v>2575</v>
      </c>
      <c r="C572" s="12">
        <v>41055.304826388892</v>
      </c>
      <c r="D572" s="13">
        <v>90000</v>
      </c>
      <c r="E572" s="14">
        <v>90000</v>
      </c>
      <c r="F572" s="14" t="s">
        <v>6</v>
      </c>
      <c r="G572" s="14">
        <f>Data!$E572*VLOOKUP(Data!$F572,tblXrate[],2,FALSE)</f>
        <v>90000</v>
      </c>
      <c r="H572" s="14" t="s">
        <v>52</v>
      </c>
      <c r="I572" s="14" t="s">
        <v>52</v>
      </c>
      <c r="J572" s="14" t="s">
        <v>15</v>
      </c>
      <c r="K572" s="14" t="str">
        <f>VLOOKUP(Data!$J572,tblCountries[[Actual]:[Mapping]],2,FALSE)</f>
        <v>USA</v>
      </c>
      <c r="L572" s="14" t="s">
        <v>18</v>
      </c>
      <c r="M572" s="15">
        <v>15</v>
      </c>
      <c r="N572" t="str">
        <f t="shared" si="8"/>
        <v>10 a 15</v>
      </c>
    </row>
    <row r="573" spans="2:14" ht="15" customHeight="1">
      <c r="B573" s="16" t="s">
        <v>2576</v>
      </c>
      <c r="C573" s="17">
        <v>41055.307766203703</v>
      </c>
      <c r="D573" s="18">
        <v>150000</v>
      </c>
      <c r="E573" s="19">
        <v>150000</v>
      </c>
      <c r="F573" s="19" t="s">
        <v>6</v>
      </c>
      <c r="G573" s="19">
        <f>Data!$E573*VLOOKUP(Data!$F573,tblXrate[],2,FALSE)</f>
        <v>150000</v>
      </c>
      <c r="H573" s="19" t="s">
        <v>29</v>
      </c>
      <c r="I573" s="19" t="s">
        <v>4001</v>
      </c>
      <c r="J573" s="19" t="s">
        <v>15</v>
      </c>
      <c r="K573" s="19" t="str">
        <f>VLOOKUP(Data!$J573,tblCountries[[Actual]:[Mapping]],2,FALSE)</f>
        <v>USA</v>
      </c>
      <c r="L573" s="19" t="s">
        <v>9</v>
      </c>
      <c r="M573" s="20">
        <v>22</v>
      </c>
      <c r="N573" t="str">
        <f t="shared" si="8"/>
        <v>20  a 25</v>
      </c>
    </row>
    <row r="574" spans="2:14" ht="15" customHeight="1">
      <c r="B574" s="11" t="s">
        <v>2577</v>
      </c>
      <c r="C574" s="12">
        <v>41055.314108796294</v>
      </c>
      <c r="D574" s="13">
        <v>130000</v>
      </c>
      <c r="E574" s="14">
        <v>130000</v>
      </c>
      <c r="F574" s="14" t="s">
        <v>82</v>
      </c>
      <c r="G574" s="14">
        <f>Data!$E574*VLOOKUP(Data!$F574,tblXrate[],2,FALSE)</f>
        <v>132588.25533234264</v>
      </c>
      <c r="H574" s="14" t="s">
        <v>310</v>
      </c>
      <c r="I574" s="14" t="s">
        <v>310</v>
      </c>
      <c r="J574" s="14" t="s">
        <v>84</v>
      </c>
      <c r="K574" s="14" t="str">
        <f>VLOOKUP(Data!$J574,tblCountries[[Actual]:[Mapping]],2,FALSE)</f>
        <v>Australia</v>
      </c>
      <c r="L574" s="14" t="s">
        <v>18</v>
      </c>
      <c r="M574" s="15">
        <v>27</v>
      </c>
      <c r="N574" t="str">
        <f t="shared" si="8"/>
        <v>25 a 30</v>
      </c>
    </row>
    <row r="575" spans="2:14" ht="15" customHeight="1">
      <c r="B575" s="16" t="s">
        <v>2578</v>
      </c>
      <c r="C575" s="17">
        <v>41055.316932870373</v>
      </c>
      <c r="D575" s="18">
        <v>45000</v>
      </c>
      <c r="E575" s="19">
        <v>45000</v>
      </c>
      <c r="F575" s="19" t="s">
        <v>6</v>
      </c>
      <c r="G575" s="19">
        <f>Data!$E575*VLOOKUP(Data!$F575,tblXrate[],2,FALSE)</f>
        <v>45000</v>
      </c>
      <c r="H575" s="19" t="s">
        <v>42</v>
      </c>
      <c r="I575" s="19" t="s">
        <v>20</v>
      </c>
      <c r="J575" s="19" t="s">
        <v>15</v>
      </c>
      <c r="K575" s="19" t="str">
        <f>VLOOKUP(Data!$J575,tblCountries[[Actual]:[Mapping]],2,FALSE)</f>
        <v>USA</v>
      </c>
      <c r="L575" s="19" t="s">
        <v>9</v>
      </c>
      <c r="M575" s="20">
        <v>3</v>
      </c>
      <c r="N575" t="str">
        <f t="shared" si="8"/>
        <v>até 5</v>
      </c>
    </row>
    <row r="576" spans="2:14" ht="15" customHeight="1">
      <c r="B576" s="11" t="s">
        <v>2579</v>
      </c>
      <c r="C576" s="12">
        <v>41055.317974537036</v>
      </c>
      <c r="D576" s="13">
        <v>50000</v>
      </c>
      <c r="E576" s="14">
        <v>50000</v>
      </c>
      <c r="F576" s="14" t="s">
        <v>6</v>
      </c>
      <c r="G576" s="14">
        <f>Data!$E576*VLOOKUP(Data!$F576,tblXrate[],2,FALSE)</f>
        <v>50000</v>
      </c>
      <c r="H576" s="14" t="s">
        <v>660</v>
      </c>
      <c r="I576" s="14" t="s">
        <v>67</v>
      </c>
      <c r="J576" s="14" t="s">
        <v>15</v>
      </c>
      <c r="K576" s="14" t="str">
        <f>VLOOKUP(Data!$J576,tblCountries[[Actual]:[Mapping]],2,FALSE)</f>
        <v>USA</v>
      </c>
      <c r="L576" s="14" t="s">
        <v>18</v>
      </c>
      <c r="M576" s="15">
        <v>10</v>
      </c>
      <c r="N576" t="str">
        <f t="shared" si="8"/>
        <v>5 a 10</v>
      </c>
    </row>
    <row r="577" spans="2:14" ht="15" customHeight="1">
      <c r="B577" s="16" t="s">
        <v>2580</v>
      </c>
      <c r="C577" s="17">
        <v>41055.322268518517</v>
      </c>
      <c r="D577" s="18">
        <v>300000</v>
      </c>
      <c r="E577" s="19">
        <v>300000</v>
      </c>
      <c r="F577" s="19" t="s">
        <v>6</v>
      </c>
      <c r="G577" s="19">
        <f>Data!$E577*VLOOKUP(Data!$F577,tblXrate[],2,FALSE)</f>
        <v>300000</v>
      </c>
      <c r="H577" s="19" t="s">
        <v>682</v>
      </c>
      <c r="I577" s="19" t="s">
        <v>4001</v>
      </c>
      <c r="J577" s="19" t="s">
        <v>15</v>
      </c>
      <c r="K577" s="19" t="str">
        <f>VLOOKUP(Data!$J577,tblCountries[[Actual]:[Mapping]],2,FALSE)</f>
        <v>USA</v>
      </c>
      <c r="L577" s="19" t="s">
        <v>18</v>
      </c>
      <c r="M577" s="20">
        <v>30</v>
      </c>
      <c r="N577" t="str">
        <f t="shared" si="8"/>
        <v>25 a 30</v>
      </c>
    </row>
    <row r="578" spans="2:14" ht="15" customHeight="1">
      <c r="B578" s="11" t="s">
        <v>2581</v>
      </c>
      <c r="C578" s="12">
        <v>41055.325335648151</v>
      </c>
      <c r="D578" s="13">
        <v>102000</v>
      </c>
      <c r="E578" s="14">
        <v>102000</v>
      </c>
      <c r="F578" s="14" t="s">
        <v>82</v>
      </c>
      <c r="G578" s="14">
        <f>Data!$E578*VLOOKUP(Data!$F578,tblXrate[],2,FALSE)</f>
        <v>104030.78495306884</v>
      </c>
      <c r="H578" s="14" t="s">
        <v>683</v>
      </c>
      <c r="I578" s="14" t="s">
        <v>52</v>
      </c>
      <c r="J578" s="14" t="s">
        <v>84</v>
      </c>
      <c r="K578" s="14" t="str">
        <f>VLOOKUP(Data!$J578,tblCountries[[Actual]:[Mapping]],2,FALSE)</f>
        <v>Australia</v>
      </c>
      <c r="L578" s="14" t="s">
        <v>25</v>
      </c>
      <c r="M578" s="15">
        <v>10</v>
      </c>
      <c r="N578" t="str">
        <f t="shared" si="8"/>
        <v>5 a 10</v>
      </c>
    </row>
    <row r="579" spans="2:14" ht="15" customHeight="1">
      <c r="B579" s="16" t="s">
        <v>2582</v>
      </c>
      <c r="C579" s="17">
        <v>41055.326967592591</v>
      </c>
      <c r="D579" s="18">
        <v>115000</v>
      </c>
      <c r="E579" s="19">
        <v>115000</v>
      </c>
      <c r="F579" s="19" t="s">
        <v>6</v>
      </c>
      <c r="G579" s="19">
        <f>Data!$E579*VLOOKUP(Data!$F579,tblXrate[],2,FALSE)</f>
        <v>115000</v>
      </c>
      <c r="H579" s="19" t="s">
        <v>684</v>
      </c>
      <c r="I579" s="19" t="s">
        <v>52</v>
      </c>
      <c r="J579" s="19" t="s">
        <v>15</v>
      </c>
      <c r="K579" s="19" t="str">
        <f>VLOOKUP(Data!$J579,tblCountries[[Actual]:[Mapping]],2,FALSE)</f>
        <v>USA</v>
      </c>
      <c r="L579" s="19" t="s">
        <v>9</v>
      </c>
      <c r="M579" s="20">
        <v>15</v>
      </c>
      <c r="N579" t="str">
        <f t="shared" si="8"/>
        <v>10 a 15</v>
      </c>
    </row>
    <row r="580" spans="2:14" ht="15" customHeight="1">
      <c r="B580" s="11" t="s">
        <v>2583</v>
      </c>
      <c r="C580" s="12">
        <v>41055.328622685185</v>
      </c>
      <c r="D580" s="13">
        <v>70000</v>
      </c>
      <c r="E580" s="14">
        <v>70000</v>
      </c>
      <c r="F580" s="14" t="s">
        <v>6</v>
      </c>
      <c r="G580" s="14">
        <f>Data!$E580*VLOOKUP(Data!$F580,tblXrate[],2,FALSE)</f>
        <v>70000</v>
      </c>
      <c r="H580" s="14" t="s">
        <v>14</v>
      </c>
      <c r="I580" s="14" t="s">
        <v>20</v>
      </c>
      <c r="J580" s="14" t="s">
        <v>15</v>
      </c>
      <c r="K580" s="14" t="str">
        <f>VLOOKUP(Data!$J580,tblCountries[[Actual]:[Mapping]],2,FALSE)</f>
        <v>USA</v>
      </c>
      <c r="L580" s="14" t="s">
        <v>9</v>
      </c>
      <c r="M580" s="15">
        <v>3</v>
      </c>
      <c r="N580" t="str">
        <f t="shared" si="8"/>
        <v>até 5</v>
      </c>
    </row>
    <row r="581" spans="2:14" ht="15" customHeight="1">
      <c r="B581" s="16" t="s">
        <v>2584</v>
      </c>
      <c r="C581" s="17">
        <v>41055.331296296295</v>
      </c>
      <c r="D581" s="18">
        <v>106000</v>
      </c>
      <c r="E581" s="19">
        <v>106000</v>
      </c>
      <c r="F581" s="19" t="s">
        <v>82</v>
      </c>
      <c r="G581" s="19">
        <f>Data!$E581*VLOOKUP(Data!$F581,tblXrate[],2,FALSE)</f>
        <v>108110.42357867939</v>
      </c>
      <c r="H581" s="19" t="s">
        <v>685</v>
      </c>
      <c r="I581" s="19" t="s">
        <v>67</v>
      </c>
      <c r="J581" s="19" t="s">
        <v>84</v>
      </c>
      <c r="K581" s="19" t="str">
        <f>VLOOKUP(Data!$J581,tblCountries[[Actual]:[Mapping]],2,FALSE)</f>
        <v>Australia</v>
      </c>
      <c r="L581" s="19" t="s">
        <v>9</v>
      </c>
      <c r="M581" s="20">
        <v>16</v>
      </c>
      <c r="N581" t="str">
        <f t="shared" si="8"/>
        <v>15 a 20</v>
      </c>
    </row>
    <row r="582" spans="2:14" ht="15" customHeight="1">
      <c r="B582" s="11" t="s">
        <v>2585</v>
      </c>
      <c r="C582" s="12">
        <v>41055.334537037037</v>
      </c>
      <c r="D582" s="13">
        <v>75000</v>
      </c>
      <c r="E582" s="14">
        <v>75000</v>
      </c>
      <c r="F582" s="14" t="s">
        <v>6</v>
      </c>
      <c r="G582" s="14">
        <f>Data!$E582*VLOOKUP(Data!$F582,tblXrate[],2,FALSE)</f>
        <v>75000</v>
      </c>
      <c r="H582" s="14" t="s">
        <v>686</v>
      </c>
      <c r="I582" s="14" t="s">
        <v>20</v>
      </c>
      <c r="J582" s="14" t="s">
        <v>15</v>
      </c>
      <c r="K582" s="14" t="str">
        <f>VLOOKUP(Data!$J582,tblCountries[[Actual]:[Mapping]],2,FALSE)</f>
        <v>USA</v>
      </c>
      <c r="L582" s="14" t="s">
        <v>18</v>
      </c>
      <c r="M582" s="15">
        <v>25</v>
      </c>
      <c r="N582" t="str">
        <f t="shared" si="8"/>
        <v>20  a 25</v>
      </c>
    </row>
    <row r="583" spans="2:14" ht="15" customHeight="1">
      <c r="B583" s="16" t="s">
        <v>2586</v>
      </c>
      <c r="C583" s="17">
        <v>41055.337071759262</v>
      </c>
      <c r="D583" s="18">
        <v>40414</v>
      </c>
      <c r="E583" s="19">
        <v>40414</v>
      </c>
      <c r="F583" s="19" t="s">
        <v>6</v>
      </c>
      <c r="G583" s="19">
        <f>Data!$E583*VLOOKUP(Data!$F583,tblXrate[],2,FALSE)</f>
        <v>40414</v>
      </c>
      <c r="H583" s="19" t="s">
        <v>687</v>
      </c>
      <c r="I583" s="19" t="s">
        <v>20</v>
      </c>
      <c r="J583" s="19" t="s">
        <v>15</v>
      </c>
      <c r="K583" s="19" t="str">
        <f>VLOOKUP(Data!$J583,tblCountries[[Actual]:[Mapping]],2,FALSE)</f>
        <v>USA</v>
      </c>
      <c r="L583" s="19" t="s">
        <v>9</v>
      </c>
      <c r="M583" s="20">
        <v>8</v>
      </c>
      <c r="N583" t="str">
        <f t="shared" si="8"/>
        <v>5 a 10</v>
      </c>
    </row>
    <row r="584" spans="2:14" ht="15" customHeight="1">
      <c r="B584" s="11" t="s">
        <v>2587</v>
      </c>
      <c r="C584" s="12">
        <v>41055.337256944447</v>
      </c>
      <c r="D584" s="13">
        <v>65000</v>
      </c>
      <c r="E584" s="14">
        <v>65000</v>
      </c>
      <c r="F584" s="14" t="s">
        <v>6</v>
      </c>
      <c r="G584" s="14">
        <f>Data!$E584*VLOOKUP(Data!$F584,tblXrate[],2,FALSE)</f>
        <v>65000</v>
      </c>
      <c r="H584" s="14" t="s">
        <v>153</v>
      </c>
      <c r="I584" s="14" t="s">
        <v>20</v>
      </c>
      <c r="J584" s="14" t="s">
        <v>15</v>
      </c>
      <c r="K584" s="14" t="str">
        <f>VLOOKUP(Data!$J584,tblCountries[[Actual]:[Mapping]],2,FALSE)</f>
        <v>USA</v>
      </c>
      <c r="L584" s="14" t="s">
        <v>9</v>
      </c>
      <c r="M584" s="15">
        <v>3</v>
      </c>
      <c r="N584" t="str">
        <f t="shared" ref="N584:N647" si="9">VLOOKUP(M584,$O$1:$Q$6,3,1)</f>
        <v>até 5</v>
      </c>
    </row>
    <row r="585" spans="2:14" ht="15" customHeight="1">
      <c r="B585" s="16" t="s">
        <v>2588</v>
      </c>
      <c r="C585" s="17">
        <v>41055.339386574073</v>
      </c>
      <c r="D585" s="18">
        <v>120000</v>
      </c>
      <c r="E585" s="19">
        <v>120000</v>
      </c>
      <c r="F585" s="19" t="s">
        <v>6</v>
      </c>
      <c r="G585" s="19">
        <f>Data!$E585*VLOOKUP(Data!$F585,tblXrate[],2,FALSE)</f>
        <v>120000</v>
      </c>
      <c r="H585" s="19" t="s">
        <v>688</v>
      </c>
      <c r="I585" s="19" t="s">
        <v>20</v>
      </c>
      <c r="J585" s="19" t="s">
        <v>15</v>
      </c>
      <c r="K585" s="19" t="str">
        <f>VLOOKUP(Data!$J585,tblCountries[[Actual]:[Mapping]],2,FALSE)</f>
        <v>USA</v>
      </c>
      <c r="L585" s="19" t="s">
        <v>13</v>
      </c>
      <c r="M585" s="20">
        <v>7</v>
      </c>
      <c r="N585" t="str">
        <f t="shared" si="9"/>
        <v>5 a 10</v>
      </c>
    </row>
    <row r="586" spans="2:14" ht="15" customHeight="1">
      <c r="B586" s="11" t="s">
        <v>2589</v>
      </c>
      <c r="C586" s="12">
        <v>41055.340775462966</v>
      </c>
      <c r="D586" s="13">
        <v>8000</v>
      </c>
      <c r="E586" s="14">
        <v>96000</v>
      </c>
      <c r="F586" s="14" t="s">
        <v>3910</v>
      </c>
      <c r="G586" s="14">
        <f>Data!$E586*VLOOKUP(Data!$F586,tblXrate[],2,FALSE)</f>
        <v>15092.18020692008</v>
      </c>
      <c r="H586" s="14" t="s">
        <v>689</v>
      </c>
      <c r="I586" s="14" t="s">
        <v>310</v>
      </c>
      <c r="J586" s="14" t="s">
        <v>690</v>
      </c>
      <c r="K586" s="14" t="str">
        <f>VLOOKUP(Data!$J586,tblCountries[[Actual]:[Mapping]],2,FALSE)</f>
        <v>china</v>
      </c>
      <c r="L586" s="14" t="s">
        <v>9</v>
      </c>
      <c r="M586" s="15">
        <v>10</v>
      </c>
      <c r="N586" t="str">
        <f t="shared" si="9"/>
        <v>5 a 10</v>
      </c>
    </row>
    <row r="587" spans="2:14" ht="15" customHeight="1">
      <c r="B587" s="16" t="s">
        <v>2590</v>
      </c>
      <c r="C587" s="17">
        <v>41055.345752314817</v>
      </c>
      <c r="D587" s="18" t="s">
        <v>691</v>
      </c>
      <c r="E587" s="19">
        <v>36000</v>
      </c>
      <c r="F587" s="19" t="s">
        <v>6</v>
      </c>
      <c r="G587" s="19">
        <f>Data!$E587*VLOOKUP(Data!$F587,tblXrate[],2,FALSE)</f>
        <v>36000</v>
      </c>
      <c r="H587" s="19" t="s">
        <v>692</v>
      </c>
      <c r="I587" s="19" t="s">
        <v>356</v>
      </c>
      <c r="J587" s="19" t="s">
        <v>65</v>
      </c>
      <c r="K587" s="19" t="str">
        <f>VLOOKUP(Data!$J587,tblCountries[[Actual]:[Mapping]],2,FALSE)</f>
        <v>Russia</v>
      </c>
      <c r="L587" s="19" t="s">
        <v>13</v>
      </c>
      <c r="M587" s="20">
        <v>10</v>
      </c>
      <c r="N587" t="str">
        <f t="shared" si="9"/>
        <v>5 a 10</v>
      </c>
    </row>
    <row r="588" spans="2:14" ht="15" customHeight="1">
      <c r="B588" s="11" t="s">
        <v>2591</v>
      </c>
      <c r="C588" s="12">
        <v>41055.354166666664</v>
      </c>
      <c r="D588" s="13" t="s">
        <v>281</v>
      </c>
      <c r="E588" s="14">
        <v>50000</v>
      </c>
      <c r="F588" s="14" t="s">
        <v>22</v>
      </c>
      <c r="G588" s="14">
        <f>Data!$E588*VLOOKUP(Data!$F588,tblXrate[],2,FALSE)</f>
        <v>63519.971949580387</v>
      </c>
      <c r="H588" s="14" t="s">
        <v>20</v>
      </c>
      <c r="I588" s="14" t="s">
        <v>20</v>
      </c>
      <c r="J588" s="14" t="s">
        <v>24</v>
      </c>
      <c r="K588" s="14" t="str">
        <f>VLOOKUP(Data!$J588,tblCountries[[Actual]:[Mapping]],2,FALSE)</f>
        <v>Germany</v>
      </c>
      <c r="L588" s="14" t="s">
        <v>18</v>
      </c>
      <c r="M588" s="15">
        <v>4</v>
      </c>
      <c r="N588" t="str">
        <f t="shared" si="9"/>
        <v>até 5</v>
      </c>
    </row>
    <row r="589" spans="2:14" ht="15" customHeight="1">
      <c r="B589" s="16" t="s">
        <v>2592</v>
      </c>
      <c r="C589" s="17">
        <v>41055.363275462965</v>
      </c>
      <c r="D589" s="18">
        <v>108000</v>
      </c>
      <c r="E589" s="19">
        <v>108000</v>
      </c>
      <c r="F589" s="19" t="s">
        <v>6</v>
      </c>
      <c r="G589" s="19">
        <f>Data!$E589*VLOOKUP(Data!$F589,tblXrate[],2,FALSE)</f>
        <v>108000</v>
      </c>
      <c r="H589" s="19" t="s">
        <v>693</v>
      </c>
      <c r="I589" s="19" t="s">
        <v>356</v>
      </c>
      <c r="J589" s="19" t="s">
        <v>15</v>
      </c>
      <c r="K589" s="19" t="str">
        <f>VLOOKUP(Data!$J589,tblCountries[[Actual]:[Mapping]],2,FALSE)</f>
        <v>USA</v>
      </c>
      <c r="L589" s="19" t="s">
        <v>18</v>
      </c>
      <c r="M589" s="20">
        <v>7</v>
      </c>
      <c r="N589" t="str">
        <f t="shared" si="9"/>
        <v>5 a 10</v>
      </c>
    </row>
    <row r="590" spans="2:14" ht="15" customHeight="1">
      <c r="B590" s="11" t="s">
        <v>2593</v>
      </c>
      <c r="C590" s="12">
        <v>41055.364976851852</v>
      </c>
      <c r="D590" s="13">
        <v>75000</v>
      </c>
      <c r="E590" s="14">
        <v>75000</v>
      </c>
      <c r="F590" s="14" t="s">
        <v>6</v>
      </c>
      <c r="G590" s="14">
        <f>Data!$E590*VLOOKUP(Data!$F590,tblXrate[],2,FALSE)</f>
        <v>75000</v>
      </c>
      <c r="H590" s="14" t="s">
        <v>14</v>
      </c>
      <c r="I590" s="14" t="s">
        <v>20</v>
      </c>
      <c r="J590" s="14" t="s">
        <v>15</v>
      </c>
      <c r="K590" s="14" t="str">
        <f>VLOOKUP(Data!$J590,tblCountries[[Actual]:[Mapping]],2,FALSE)</f>
        <v>USA</v>
      </c>
      <c r="L590" s="14" t="s">
        <v>9</v>
      </c>
      <c r="M590" s="15">
        <v>5</v>
      </c>
      <c r="N590" t="str">
        <f t="shared" si="9"/>
        <v>até 5</v>
      </c>
    </row>
    <row r="591" spans="2:14" ht="15" customHeight="1">
      <c r="B591" s="16" t="s">
        <v>2594</v>
      </c>
      <c r="C591" s="17">
        <v>41055.368796296294</v>
      </c>
      <c r="D591" s="18" t="s">
        <v>694</v>
      </c>
      <c r="E591" s="19">
        <v>400000</v>
      </c>
      <c r="F591" s="19" t="s">
        <v>40</v>
      </c>
      <c r="G591" s="19">
        <f>Data!$E591*VLOOKUP(Data!$F591,tblXrate[],2,FALSE)</f>
        <v>7123.1666749770275</v>
      </c>
      <c r="H591" s="19" t="s">
        <v>695</v>
      </c>
      <c r="I591" s="19" t="s">
        <v>52</v>
      </c>
      <c r="J591" s="19" t="s">
        <v>8</v>
      </c>
      <c r="K591" s="19" t="str">
        <f>VLOOKUP(Data!$J591,tblCountries[[Actual]:[Mapping]],2,FALSE)</f>
        <v>India</v>
      </c>
      <c r="L591" s="19" t="s">
        <v>25</v>
      </c>
      <c r="M591" s="20">
        <v>3</v>
      </c>
      <c r="N591" t="str">
        <f t="shared" si="9"/>
        <v>até 5</v>
      </c>
    </row>
    <row r="592" spans="2:14" ht="15" customHeight="1">
      <c r="B592" s="11" t="s">
        <v>2595</v>
      </c>
      <c r="C592" s="12">
        <v>41055.369444444441</v>
      </c>
      <c r="D592" s="13">
        <v>50000</v>
      </c>
      <c r="E592" s="14">
        <v>50000</v>
      </c>
      <c r="F592" s="14" t="s">
        <v>6</v>
      </c>
      <c r="G592" s="14">
        <f>Data!$E592*VLOOKUP(Data!$F592,tblXrate[],2,FALSE)</f>
        <v>50000</v>
      </c>
      <c r="H592" s="14" t="s">
        <v>696</v>
      </c>
      <c r="I592" s="14" t="s">
        <v>52</v>
      </c>
      <c r="J592" s="14" t="s">
        <v>8</v>
      </c>
      <c r="K592" s="14" t="str">
        <f>VLOOKUP(Data!$J592,tblCountries[[Actual]:[Mapping]],2,FALSE)</f>
        <v>India</v>
      </c>
      <c r="L592" s="14" t="s">
        <v>25</v>
      </c>
      <c r="M592" s="15">
        <v>25</v>
      </c>
      <c r="N592" t="str">
        <f t="shared" si="9"/>
        <v>20  a 25</v>
      </c>
    </row>
    <row r="593" spans="2:14" ht="15" customHeight="1">
      <c r="B593" s="16" t="s">
        <v>2596</v>
      </c>
      <c r="C593" s="17">
        <v>41055.371666666666</v>
      </c>
      <c r="D593" s="18">
        <v>45000</v>
      </c>
      <c r="E593" s="19">
        <v>45000</v>
      </c>
      <c r="F593" s="19" t="s">
        <v>6</v>
      </c>
      <c r="G593" s="19">
        <f>Data!$E593*VLOOKUP(Data!$F593,tblXrate[],2,FALSE)</f>
        <v>45000</v>
      </c>
      <c r="H593" s="19" t="s">
        <v>697</v>
      </c>
      <c r="I593" s="19" t="s">
        <v>20</v>
      </c>
      <c r="J593" s="19" t="s">
        <v>15</v>
      </c>
      <c r="K593" s="19" t="str">
        <f>VLOOKUP(Data!$J593,tblCountries[[Actual]:[Mapping]],2,FALSE)</f>
        <v>USA</v>
      </c>
      <c r="L593" s="19" t="s">
        <v>9</v>
      </c>
      <c r="M593" s="20">
        <v>15</v>
      </c>
      <c r="N593" t="str">
        <f t="shared" si="9"/>
        <v>10 a 15</v>
      </c>
    </row>
    <row r="594" spans="2:14" ht="15" customHeight="1">
      <c r="B594" s="11" t="s">
        <v>2597</v>
      </c>
      <c r="C594" s="12">
        <v>41055.371724537035</v>
      </c>
      <c r="D594" s="13">
        <v>45000</v>
      </c>
      <c r="E594" s="14">
        <v>45000</v>
      </c>
      <c r="F594" s="14" t="s">
        <v>6</v>
      </c>
      <c r="G594" s="14">
        <f>Data!$E594*VLOOKUP(Data!$F594,tblXrate[],2,FALSE)</f>
        <v>45000</v>
      </c>
      <c r="H594" s="14" t="s">
        <v>698</v>
      </c>
      <c r="I594" s="14" t="s">
        <v>310</v>
      </c>
      <c r="J594" s="14" t="s">
        <v>15</v>
      </c>
      <c r="K594" s="14" t="str">
        <f>VLOOKUP(Data!$J594,tblCountries[[Actual]:[Mapping]],2,FALSE)</f>
        <v>USA</v>
      </c>
      <c r="L594" s="14" t="s">
        <v>9</v>
      </c>
      <c r="M594" s="15">
        <v>7</v>
      </c>
      <c r="N594" t="str">
        <f t="shared" si="9"/>
        <v>5 a 10</v>
      </c>
    </row>
    <row r="595" spans="2:14" ht="15" customHeight="1">
      <c r="B595" s="16" t="s">
        <v>2598</v>
      </c>
      <c r="C595" s="17">
        <v>41055.372372685182</v>
      </c>
      <c r="D595" s="18" t="s">
        <v>699</v>
      </c>
      <c r="E595" s="19">
        <v>90000</v>
      </c>
      <c r="F595" s="19" t="s">
        <v>6</v>
      </c>
      <c r="G595" s="19">
        <f>Data!$E595*VLOOKUP(Data!$F595,tblXrate[],2,FALSE)</f>
        <v>90000</v>
      </c>
      <c r="H595" s="19" t="s">
        <v>700</v>
      </c>
      <c r="I595" s="19" t="s">
        <v>52</v>
      </c>
      <c r="J595" s="19" t="s">
        <v>15</v>
      </c>
      <c r="K595" s="19" t="str">
        <f>VLOOKUP(Data!$J595,tblCountries[[Actual]:[Mapping]],2,FALSE)</f>
        <v>USA</v>
      </c>
      <c r="L595" s="19" t="s">
        <v>18</v>
      </c>
      <c r="M595" s="20">
        <v>20</v>
      </c>
      <c r="N595" t="str">
        <f t="shared" si="9"/>
        <v>15 a 20</v>
      </c>
    </row>
    <row r="596" spans="2:14" ht="15" customHeight="1">
      <c r="B596" s="11" t="s">
        <v>2599</v>
      </c>
      <c r="C596" s="12">
        <v>41055.374247685184</v>
      </c>
      <c r="D596" s="13" t="s">
        <v>701</v>
      </c>
      <c r="E596" s="14">
        <v>240000</v>
      </c>
      <c r="F596" s="14" t="s">
        <v>40</v>
      </c>
      <c r="G596" s="14">
        <f>Data!$E596*VLOOKUP(Data!$F596,tblXrate[],2,FALSE)</f>
        <v>4273.9000049862161</v>
      </c>
      <c r="H596" s="14" t="s">
        <v>702</v>
      </c>
      <c r="I596" s="14" t="s">
        <v>20</v>
      </c>
      <c r="J596" s="14" t="s">
        <v>8</v>
      </c>
      <c r="K596" s="14" t="str">
        <f>VLOOKUP(Data!$J596,tblCountries[[Actual]:[Mapping]],2,FALSE)</f>
        <v>India</v>
      </c>
      <c r="L596" s="14" t="s">
        <v>18</v>
      </c>
      <c r="M596" s="15">
        <v>5</v>
      </c>
      <c r="N596" t="str">
        <f t="shared" si="9"/>
        <v>até 5</v>
      </c>
    </row>
    <row r="597" spans="2:14" ht="15" customHeight="1">
      <c r="B597" s="16" t="s">
        <v>2600</v>
      </c>
      <c r="C597" s="17">
        <v>41055.394814814812</v>
      </c>
      <c r="D597" s="18">
        <v>50000</v>
      </c>
      <c r="E597" s="19">
        <v>50000</v>
      </c>
      <c r="F597" s="19" t="s">
        <v>6</v>
      </c>
      <c r="G597" s="19">
        <f>Data!$E597*VLOOKUP(Data!$F597,tblXrate[],2,FALSE)</f>
        <v>50000</v>
      </c>
      <c r="H597" s="19" t="s">
        <v>703</v>
      </c>
      <c r="I597" s="19" t="s">
        <v>52</v>
      </c>
      <c r="J597" s="19" t="s">
        <v>8</v>
      </c>
      <c r="K597" s="19" t="str">
        <f>VLOOKUP(Data!$J597,tblCountries[[Actual]:[Mapping]],2,FALSE)</f>
        <v>India</v>
      </c>
      <c r="L597" s="19" t="s">
        <v>25</v>
      </c>
      <c r="M597" s="20">
        <v>10</v>
      </c>
      <c r="N597" t="str">
        <f t="shared" si="9"/>
        <v>5 a 10</v>
      </c>
    </row>
    <row r="598" spans="2:14" ht="15" customHeight="1">
      <c r="B598" s="11" t="s">
        <v>2601</v>
      </c>
      <c r="C598" s="12">
        <v>41055.39502314815</v>
      </c>
      <c r="D598" s="13">
        <v>65000</v>
      </c>
      <c r="E598" s="14">
        <v>65000</v>
      </c>
      <c r="F598" s="14" t="s">
        <v>6</v>
      </c>
      <c r="G598" s="14">
        <f>Data!$E598*VLOOKUP(Data!$F598,tblXrate[],2,FALSE)</f>
        <v>65000</v>
      </c>
      <c r="H598" s="14" t="s">
        <v>704</v>
      </c>
      <c r="I598" s="14" t="s">
        <v>20</v>
      </c>
      <c r="J598" s="14" t="s">
        <v>15</v>
      </c>
      <c r="K598" s="14" t="str">
        <f>VLOOKUP(Data!$J598,tblCountries[[Actual]:[Mapping]],2,FALSE)</f>
        <v>USA</v>
      </c>
      <c r="L598" s="14" t="s">
        <v>18</v>
      </c>
      <c r="M598" s="15">
        <v>17</v>
      </c>
      <c r="N598" t="str">
        <f t="shared" si="9"/>
        <v>15 a 20</v>
      </c>
    </row>
    <row r="599" spans="2:14" ht="15" customHeight="1">
      <c r="B599" s="16" t="s">
        <v>2602</v>
      </c>
      <c r="C599" s="17">
        <v>41055.400324074071</v>
      </c>
      <c r="D599" s="18">
        <v>70000</v>
      </c>
      <c r="E599" s="19">
        <v>70000</v>
      </c>
      <c r="F599" s="19" t="s">
        <v>6</v>
      </c>
      <c r="G599" s="19">
        <f>Data!$E599*VLOOKUP(Data!$F599,tblXrate[],2,FALSE)</f>
        <v>70000</v>
      </c>
      <c r="H599" s="19" t="s">
        <v>705</v>
      </c>
      <c r="I599" s="19" t="s">
        <v>20</v>
      </c>
      <c r="J599" s="19" t="s">
        <v>15</v>
      </c>
      <c r="K599" s="19" t="str">
        <f>VLOOKUP(Data!$J599,tblCountries[[Actual]:[Mapping]],2,FALSE)</f>
        <v>USA</v>
      </c>
      <c r="L599" s="19" t="s">
        <v>18</v>
      </c>
      <c r="M599" s="20">
        <v>18</v>
      </c>
      <c r="N599" t="str">
        <f t="shared" si="9"/>
        <v>15 a 20</v>
      </c>
    </row>
    <row r="600" spans="2:14" ht="15" customHeight="1">
      <c r="B600" s="11" t="s">
        <v>2603</v>
      </c>
      <c r="C600" s="12">
        <v>41055.410960648151</v>
      </c>
      <c r="D600" s="13">
        <v>160000</v>
      </c>
      <c r="E600" s="14">
        <v>160000</v>
      </c>
      <c r="F600" s="14" t="s">
        <v>6</v>
      </c>
      <c r="G600" s="14">
        <f>Data!$E600*VLOOKUP(Data!$F600,tblXrate[],2,FALSE)</f>
        <v>160000</v>
      </c>
      <c r="H600" s="14" t="s">
        <v>706</v>
      </c>
      <c r="I600" s="14" t="s">
        <v>20</v>
      </c>
      <c r="J600" s="14" t="s">
        <v>15</v>
      </c>
      <c r="K600" s="14" t="str">
        <f>VLOOKUP(Data!$J600,tblCountries[[Actual]:[Mapping]],2,FALSE)</f>
        <v>USA</v>
      </c>
      <c r="L600" s="14" t="s">
        <v>9</v>
      </c>
      <c r="M600" s="15">
        <v>5</v>
      </c>
      <c r="N600" t="str">
        <f t="shared" si="9"/>
        <v>até 5</v>
      </c>
    </row>
    <row r="601" spans="2:14" ht="15" customHeight="1">
      <c r="B601" s="16" t="s">
        <v>2604</v>
      </c>
      <c r="C601" s="17">
        <v>41055.411365740743</v>
      </c>
      <c r="D601" s="18">
        <v>100000</v>
      </c>
      <c r="E601" s="19">
        <v>100000</v>
      </c>
      <c r="F601" s="19" t="s">
        <v>82</v>
      </c>
      <c r="G601" s="19">
        <f>Data!$E601*VLOOKUP(Data!$F601,tblXrate[],2,FALSE)</f>
        <v>101990.96564026357</v>
      </c>
      <c r="H601" s="19" t="s">
        <v>707</v>
      </c>
      <c r="I601" s="19" t="s">
        <v>52</v>
      </c>
      <c r="J601" s="19" t="s">
        <v>84</v>
      </c>
      <c r="K601" s="19" t="str">
        <f>VLOOKUP(Data!$J601,tblCountries[[Actual]:[Mapping]],2,FALSE)</f>
        <v>Australia</v>
      </c>
      <c r="L601" s="19" t="s">
        <v>18</v>
      </c>
      <c r="M601" s="20">
        <v>20</v>
      </c>
      <c r="N601" t="str">
        <f t="shared" si="9"/>
        <v>15 a 20</v>
      </c>
    </row>
    <row r="602" spans="2:14" ht="15" customHeight="1">
      <c r="B602" s="11" t="s">
        <v>2605</v>
      </c>
      <c r="C602" s="12">
        <v>41055.417685185188</v>
      </c>
      <c r="D602" s="13">
        <v>380000</v>
      </c>
      <c r="E602" s="14">
        <v>380000</v>
      </c>
      <c r="F602" s="14" t="s">
        <v>40</v>
      </c>
      <c r="G602" s="14">
        <f>Data!$E602*VLOOKUP(Data!$F602,tblXrate[],2,FALSE)</f>
        <v>6767.0083412281756</v>
      </c>
      <c r="H602" s="14" t="s">
        <v>709</v>
      </c>
      <c r="I602" s="14" t="s">
        <v>52</v>
      </c>
      <c r="J602" s="14" t="s">
        <v>8</v>
      </c>
      <c r="K602" s="14" t="str">
        <f>VLOOKUP(Data!$J602,tblCountries[[Actual]:[Mapping]],2,FALSE)</f>
        <v>India</v>
      </c>
      <c r="L602" s="14" t="s">
        <v>9</v>
      </c>
      <c r="M602" s="15">
        <v>10</v>
      </c>
      <c r="N602" t="str">
        <f t="shared" si="9"/>
        <v>5 a 10</v>
      </c>
    </row>
    <row r="603" spans="2:14" ht="15" customHeight="1">
      <c r="B603" s="16" t="s">
        <v>2606</v>
      </c>
      <c r="C603" s="17">
        <v>41055.430960648147</v>
      </c>
      <c r="D603" s="18">
        <v>30000</v>
      </c>
      <c r="E603" s="19">
        <v>30000</v>
      </c>
      <c r="F603" s="19" t="s">
        <v>6</v>
      </c>
      <c r="G603" s="19">
        <f>Data!$E603*VLOOKUP(Data!$F603,tblXrate[],2,FALSE)</f>
        <v>30000</v>
      </c>
      <c r="H603" s="19" t="s">
        <v>710</v>
      </c>
      <c r="I603" s="19" t="s">
        <v>20</v>
      </c>
      <c r="J603" s="19" t="s">
        <v>15</v>
      </c>
      <c r="K603" s="19" t="str">
        <f>VLOOKUP(Data!$J603,tblCountries[[Actual]:[Mapping]],2,FALSE)</f>
        <v>USA</v>
      </c>
      <c r="L603" s="19" t="s">
        <v>18</v>
      </c>
      <c r="M603" s="20">
        <v>8</v>
      </c>
      <c r="N603" t="str">
        <f t="shared" si="9"/>
        <v>5 a 10</v>
      </c>
    </row>
    <row r="604" spans="2:14" ht="15" customHeight="1">
      <c r="B604" s="11" t="s">
        <v>2607</v>
      </c>
      <c r="C604" s="12">
        <v>41055.43246527778</v>
      </c>
      <c r="D604" s="13" t="s">
        <v>711</v>
      </c>
      <c r="E604" s="14">
        <v>420000</v>
      </c>
      <c r="F604" s="14" t="s">
        <v>40</v>
      </c>
      <c r="G604" s="14">
        <f>Data!$E604*VLOOKUP(Data!$F604,tblXrate[],2,FALSE)</f>
        <v>7479.3250087258784</v>
      </c>
      <c r="H604" s="14" t="s">
        <v>712</v>
      </c>
      <c r="I604" s="14" t="s">
        <v>20</v>
      </c>
      <c r="J604" s="14" t="s">
        <v>8</v>
      </c>
      <c r="K604" s="14" t="str">
        <f>VLOOKUP(Data!$J604,tblCountries[[Actual]:[Mapping]],2,FALSE)</f>
        <v>India</v>
      </c>
      <c r="L604" s="14" t="s">
        <v>9</v>
      </c>
      <c r="M604" s="15">
        <v>3</v>
      </c>
      <c r="N604" t="str">
        <f t="shared" si="9"/>
        <v>até 5</v>
      </c>
    </row>
    <row r="605" spans="2:14" ht="15" customHeight="1">
      <c r="B605" s="16" t="s">
        <v>2608</v>
      </c>
      <c r="C605" s="17">
        <v>41055.438680555555</v>
      </c>
      <c r="D605" s="18">
        <v>61000</v>
      </c>
      <c r="E605" s="19">
        <v>61000</v>
      </c>
      <c r="F605" s="19" t="s">
        <v>6</v>
      </c>
      <c r="G605" s="19">
        <f>Data!$E605*VLOOKUP(Data!$F605,tblXrate[],2,FALSE)</f>
        <v>61000</v>
      </c>
      <c r="H605" s="19" t="s">
        <v>713</v>
      </c>
      <c r="I605" s="19" t="s">
        <v>52</v>
      </c>
      <c r="J605" s="19" t="s">
        <v>15</v>
      </c>
      <c r="K605" s="19" t="str">
        <f>VLOOKUP(Data!$J605,tblCountries[[Actual]:[Mapping]],2,FALSE)</f>
        <v>USA</v>
      </c>
      <c r="L605" s="19" t="s">
        <v>9</v>
      </c>
      <c r="M605" s="20">
        <v>5</v>
      </c>
      <c r="N605" t="str">
        <f t="shared" si="9"/>
        <v>até 5</v>
      </c>
    </row>
    <row r="606" spans="2:14" ht="15" customHeight="1">
      <c r="B606" s="11" t="s">
        <v>2609</v>
      </c>
      <c r="C606" s="12">
        <v>41055.438969907409</v>
      </c>
      <c r="D606" s="13" t="s">
        <v>714</v>
      </c>
      <c r="E606" s="14">
        <v>13800</v>
      </c>
      <c r="F606" s="14" t="s">
        <v>6</v>
      </c>
      <c r="G606" s="14">
        <f>Data!$E606*VLOOKUP(Data!$F606,tblXrate[],2,FALSE)</f>
        <v>13800</v>
      </c>
      <c r="H606" s="14" t="s">
        <v>715</v>
      </c>
      <c r="I606" s="14" t="s">
        <v>488</v>
      </c>
      <c r="J606" s="14" t="s">
        <v>716</v>
      </c>
      <c r="K606" s="14" t="str">
        <f>VLOOKUP(Data!$J606,tblCountries[[Actual]:[Mapping]],2,FALSE)</f>
        <v>Sri Lanka</v>
      </c>
      <c r="L606" s="14" t="s">
        <v>9</v>
      </c>
      <c r="M606" s="15">
        <v>20</v>
      </c>
      <c r="N606" t="str">
        <f t="shared" si="9"/>
        <v>15 a 20</v>
      </c>
    </row>
    <row r="607" spans="2:14" ht="15" customHeight="1">
      <c r="B607" s="16" t="s">
        <v>2610</v>
      </c>
      <c r="C607" s="17">
        <v>41055.4452662037</v>
      </c>
      <c r="D607" s="18" t="s">
        <v>717</v>
      </c>
      <c r="E607" s="19">
        <v>850000</v>
      </c>
      <c r="F607" s="19" t="s">
        <v>40</v>
      </c>
      <c r="G607" s="19">
        <f>Data!$E607*VLOOKUP(Data!$F607,tblXrate[],2,FALSE)</f>
        <v>15136.729184326183</v>
      </c>
      <c r="H607" s="19" t="s">
        <v>108</v>
      </c>
      <c r="I607" s="19" t="s">
        <v>20</v>
      </c>
      <c r="J607" s="19" t="s">
        <v>8</v>
      </c>
      <c r="K607" s="19" t="str">
        <f>VLOOKUP(Data!$J607,tblCountries[[Actual]:[Mapping]],2,FALSE)</f>
        <v>India</v>
      </c>
      <c r="L607" s="19" t="s">
        <v>9</v>
      </c>
      <c r="M607" s="20">
        <v>6</v>
      </c>
      <c r="N607" t="str">
        <f t="shared" si="9"/>
        <v>5 a 10</v>
      </c>
    </row>
    <row r="608" spans="2:14" ht="15" customHeight="1">
      <c r="B608" s="11" t="s">
        <v>2611</v>
      </c>
      <c r="C608" s="12">
        <v>41055.447141203702</v>
      </c>
      <c r="D608" s="13">
        <v>1800000</v>
      </c>
      <c r="E608" s="14">
        <v>1800000</v>
      </c>
      <c r="F608" s="14" t="s">
        <v>40</v>
      </c>
      <c r="G608" s="14">
        <f>Data!$E608*VLOOKUP(Data!$F608,tblXrate[],2,FALSE)</f>
        <v>32054.250037396621</v>
      </c>
      <c r="H608" s="14" t="s">
        <v>718</v>
      </c>
      <c r="I608" s="14" t="s">
        <v>52</v>
      </c>
      <c r="J608" s="14" t="s">
        <v>8</v>
      </c>
      <c r="K608" s="14" t="str">
        <f>VLOOKUP(Data!$J608,tblCountries[[Actual]:[Mapping]],2,FALSE)</f>
        <v>India</v>
      </c>
      <c r="L608" s="14" t="s">
        <v>18</v>
      </c>
      <c r="M608" s="15">
        <v>10</v>
      </c>
      <c r="N608" t="str">
        <f t="shared" si="9"/>
        <v>5 a 10</v>
      </c>
    </row>
    <row r="609" spans="2:14" ht="15" customHeight="1">
      <c r="B609" s="16" t="s">
        <v>2612</v>
      </c>
      <c r="C609" s="17">
        <v>41055.452141203707</v>
      </c>
      <c r="D609" s="18">
        <v>80000</v>
      </c>
      <c r="E609" s="19">
        <v>80000</v>
      </c>
      <c r="F609" s="19" t="s">
        <v>6</v>
      </c>
      <c r="G609" s="19">
        <f>Data!$E609*VLOOKUP(Data!$F609,tblXrate[],2,FALSE)</f>
        <v>80000</v>
      </c>
      <c r="H609" s="19" t="s">
        <v>719</v>
      </c>
      <c r="I609" s="19" t="s">
        <v>488</v>
      </c>
      <c r="J609" s="19" t="s">
        <v>15</v>
      </c>
      <c r="K609" s="19" t="str">
        <f>VLOOKUP(Data!$J609,tblCountries[[Actual]:[Mapping]],2,FALSE)</f>
        <v>USA</v>
      </c>
      <c r="L609" s="19" t="s">
        <v>9</v>
      </c>
      <c r="M609" s="20">
        <v>15</v>
      </c>
      <c r="N609" t="str">
        <f t="shared" si="9"/>
        <v>10 a 15</v>
      </c>
    </row>
    <row r="610" spans="2:14" ht="15" customHeight="1">
      <c r="B610" s="11" t="s">
        <v>2613</v>
      </c>
      <c r="C610" s="12">
        <v>41055.454421296294</v>
      </c>
      <c r="D610" s="13">
        <v>21000</v>
      </c>
      <c r="E610" s="14">
        <v>21000</v>
      </c>
      <c r="F610" s="14" t="s">
        <v>6</v>
      </c>
      <c r="G610" s="14">
        <f>Data!$E610*VLOOKUP(Data!$F610,tblXrate[],2,FALSE)</f>
        <v>21000</v>
      </c>
      <c r="H610" s="14" t="s">
        <v>52</v>
      </c>
      <c r="I610" s="14" t="s">
        <v>52</v>
      </c>
      <c r="J610" s="14" t="s">
        <v>8</v>
      </c>
      <c r="K610" s="14" t="str">
        <f>VLOOKUP(Data!$J610,tblCountries[[Actual]:[Mapping]],2,FALSE)</f>
        <v>India</v>
      </c>
      <c r="L610" s="14" t="s">
        <v>13</v>
      </c>
      <c r="M610" s="15">
        <v>23</v>
      </c>
      <c r="N610" t="str">
        <f t="shared" si="9"/>
        <v>20  a 25</v>
      </c>
    </row>
    <row r="611" spans="2:14" ht="15" customHeight="1">
      <c r="B611" s="16" t="s">
        <v>2614</v>
      </c>
      <c r="C611" s="17">
        <v>41055.457754629628</v>
      </c>
      <c r="D611" s="18">
        <v>250000</v>
      </c>
      <c r="E611" s="19">
        <v>250000</v>
      </c>
      <c r="F611" s="19" t="s">
        <v>86</v>
      </c>
      <c r="G611" s="19">
        <f>Data!$E611*VLOOKUP(Data!$F611,tblXrate[],2,FALSE)</f>
        <v>245840.3807575817</v>
      </c>
      <c r="H611" s="19" t="s">
        <v>207</v>
      </c>
      <c r="I611" s="19" t="s">
        <v>20</v>
      </c>
      <c r="J611" s="19" t="s">
        <v>88</v>
      </c>
      <c r="K611" s="19" t="str">
        <f>VLOOKUP(Data!$J611,tblCountries[[Actual]:[Mapping]],2,FALSE)</f>
        <v>Canada</v>
      </c>
      <c r="L611" s="19" t="s">
        <v>9</v>
      </c>
      <c r="M611" s="20">
        <v>32</v>
      </c>
      <c r="N611" t="str">
        <f t="shared" si="9"/>
        <v>25 a 30</v>
      </c>
    </row>
    <row r="612" spans="2:14" ht="15" customHeight="1">
      <c r="B612" s="11" t="s">
        <v>2615</v>
      </c>
      <c r="C612" s="12">
        <v>41055.458090277774</v>
      </c>
      <c r="D612" s="13" t="s">
        <v>720</v>
      </c>
      <c r="E612" s="14">
        <v>160000</v>
      </c>
      <c r="F612" s="14" t="s">
        <v>40</v>
      </c>
      <c r="G612" s="14">
        <f>Data!$E612*VLOOKUP(Data!$F612,tblXrate[],2,FALSE)</f>
        <v>2849.2666699908109</v>
      </c>
      <c r="H612" s="14" t="s">
        <v>721</v>
      </c>
      <c r="I612" s="14" t="s">
        <v>3999</v>
      </c>
      <c r="J612" s="14" t="s">
        <v>8</v>
      </c>
      <c r="K612" s="14" t="str">
        <f>VLOOKUP(Data!$J612,tblCountries[[Actual]:[Mapping]],2,FALSE)</f>
        <v>India</v>
      </c>
      <c r="L612" s="14" t="s">
        <v>13</v>
      </c>
      <c r="M612" s="15">
        <v>3</v>
      </c>
      <c r="N612" t="str">
        <f t="shared" si="9"/>
        <v>até 5</v>
      </c>
    </row>
    <row r="613" spans="2:14" ht="15" customHeight="1">
      <c r="B613" s="16" t="s">
        <v>2616</v>
      </c>
      <c r="C613" s="17">
        <v>41055.459675925929</v>
      </c>
      <c r="D613" s="18">
        <v>700</v>
      </c>
      <c r="E613" s="19">
        <v>8400</v>
      </c>
      <c r="F613" s="19" t="s">
        <v>6</v>
      </c>
      <c r="G613" s="19">
        <f>Data!$E613*VLOOKUP(Data!$F613,tblXrate[],2,FALSE)</f>
        <v>8400</v>
      </c>
      <c r="H613" s="19" t="s">
        <v>722</v>
      </c>
      <c r="I613" s="19" t="s">
        <v>52</v>
      </c>
      <c r="J613" s="19" t="s">
        <v>8</v>
      </c>
      <c r="K613" s="19" t="str">
        <f>VLOOKUP(Data!$J613,tblCountries[[Actual]:[Mapping]],2,FALSE)</f>
        <v>India</v>
      </c>
      <c r="L613" s="19" t="s">
        <v>13</v>
      </c>
      <c r="M613" s="20">
        <v>26</v>
      </c>
      <c r="N613" t="str">
        <f t="shared" si="9"/>
        <v>25 a 30</v>
      </c>
    </row>
    <row r="614" spans="2:14" ht="15" customHeight="1">
      <c r="B614" s="11" t="s">
        <v>2617</v>
      </c>
      <c r="C614" s="12">
        <v>41055.460439814815</v>
      </c>
      <c r="D614" s="13" t="s">
        <v>723</v>
      </c>
      <c r="E614" s="14">
        <v>85000</v>
      </c>
      <c r="F614" s="14" t="s">
        <v>82</v>
      </c>
      <c r="G614" s="14">
        <f>Data!$E614*VLOOKUP(Data!$F614,tblXrate[],2,FALSE)</f>
        <v>86692.320794224041</v>
      </c>
      <c r="H614" s="14" t="s">
        <v>646</v>
      </c>
      <c r="I614" s="14" t="s">
        <v>356</v>
      </c>
      <c r="J614" s="14" t="s">
        <v>84</v>
      </c>
      <c r="K614" s="14" t="str">
        <f>VLOOKUP(Data!$J614,tblCountries[[Actual]:[Mapping]],2,FALSE)</f>
        <v>Australia</v>
      </c>
      <c r="L614" s="14" t="s">
        <v>25</v>
      </c>
      <c r="M614" s="15">
        <v>20</v>
      </c>
      <c r="N614" t="str">
        <f t="shared" si="9"/>
        <v>15 a 20</v>
      </c>
    </row>
    <row r="615" spans="2:14" ht="15" customHeight="1">
      <c r="B615" s="16" t="s">
        <v>2618</v>
      </c>
      <c r="C615" s="17">
        <v>41055.460486111115</v>
      </c>
      <c r="D615" s="18">
        <v>50000</v>
      </c>
      <c r="E615" s="19">
        <v>50000</v>
      </c>
      <c r="F615" s="19" t="s">
        <v>6</v>
      </c>
      <c r="G615" s="19">
        <f>Data!$E615*VLOOKUP(Data!$F615,tblXrate[],2,FALSE)</f>
        <v>50000</v>
      </c>
      <c r="H615" s="19" t="s">
        <v>724</v>
      </c>
      <c r="I615" s="19" t="s">
        <v>52</v>
      </c>
      <c r="J615" s="19" t="s">
        <v>15</v>
      </c>
      <c r="K615" s="19" t="str">
        <f>VLOOKUP(Data!$J615,tblCountries[[Actual]:[Mapping]],2,FALSE)</f>
        <v>USA</v>
      </c>
      <c r="L615" s="19" t="s">
        <v>9</v>
      </c>
      <c r="M615" s="20">
        <v>20</v>
      </c>
      <c r="N615" t="str">
        <f t="shared" si="9"/>
        <v>15 a 20</v>
      </c>
    </row>
    <row r="616" spans="2:14" ht="15" customHeight="1">
      <c r="B616" s="11" t="s">
        <v>2619</v>
      </c>
      <c r="C616" s="12">
        <v>41055.460972222223</v>
      </c>
      <c r="D616" s="13">
        <v>4000</v>
      </c>
      <c r="E616" s="14">
        <v>4000</v>
      </c>
      <c r="F616" s="14" t="s">
        <v>6</v>
      </c>
      <c r="G616" s="14">
        <f>Data!$E616*VLOOKUP(Data!$F616,tblXrate[],2,FALSE)</f>
        <v>4000</v>
      </c>
      <c r="H616" s="14" t="s">
        <v>721</v>
      </c>
      <c r="I616" s="14" t="s">
        <v>3999</v>
      </c>
      <c r="J616" s="14" t="s">
        <v>8</v>
      </c>
      <c r="K616" s="14" t="str">
        <f>VLOOKUP(Data!$J616,tblCountries[[Actual]:[Mapping]],2,FALSE)</f>
        <v>India</v>
      </c>
      <c r="L616" s="14" t="s">
        <v>13</v>
      </c>
      <c r="M616" s="15">
        <v>6</v>
      </c>
      <c r="N616" t="str">
        <f t="shared" si="9"/>
        <v>5 a 10</v>
      </c>
    </row>
    <row r="617" spans="2:14" ht="15" customHeight="1">
      <c r="B617" s="16" t="s">
        <v>2620</v>
      </c>
      <c r="C617" s="17">
        <v>41055.462326388886</v>
      </c>
      <c r="D617" s="18">
        <v>100000</v>
      </c>
      <c r="E617" s="19">
        <v>100000</v>
      </c>
      <c r="F617" s="19" t="s">
        <v>82</v>
      </c>
      <c r="G617" s="19">
        <f>Data!$E617*VLOOKUP(Data!$F617,tblXrate[],2,FALSE)</f>
        <v>101990.96564026357</v>
      </c>
      <c r="H617" s="19" t="s">
        <v>207</v>
      </c>
      <c r="I617" s="19" t="s">
        <v>20</v>
      </c>
      <c r="J617" s="19" t="s">
        <v>84</v>
      </c>
      <c r="K617" s="19" t="str">
        <f>VLOOKUP(Data!$J617,tblCountries[[Actual]:[Mapping]],2,FALSE)</f>
        <v>Australia</v>
      </c>
      <c r="L617" s="19" t="s">
        <v>13</v>
      </c>
      <c r="M617" s="20">
        <v>1</v>
      </c>
      <c r="N617" t="str">
        <f t="shared" si="9"/>
        <v>até 5</v>
      </c>
    </row>
    <row r="618" spans="2:14" ht="15" customHeight="1">
      <c r="B618" s="11" t="s">
        <v>2621</v>
      </c>
      <c r="C618" s="12">
        <v>41055.462476851855</v>
      </c>
      <c r="D618" s="13">
        <v>95000</v>
      </c>
      <c r="E618" s="14">
        <v>95000</v>
      </c>
      <c r="F618" s="14" t="s">
        <v>6</v>
      </c>
      <c r="G618" s="14">
        <f>Data!$E618*VLOOKUP(Data!$F618,tblXrate[],2,FALSE)</f>
        <v>95000</v>
      </c>
      <c r="H618" s="14" t="s">
        <v>564</v>
      </c>
      <c r="I618" s="14" t="s">
        <v>52</v>
      </c>
      <c r="J618" s="14" t="s">
        <v>15</v>
      </c>
      <c r="K618" s="14" t="str">
        <f>VLOOKUP(Data!$J618,tblCountries[[Actual]:[Mapping]],2,FALSE)</f>
        <v>USA</v>
      </c>
      <c r="L618" s="14" t="s">
        <v>25</v>
      </c>
      <c r="M618" s="15">
        <v>10</v>
      </c>
      <c r="N618" t="str">
        <f t="shared" si="9"/>
        <v>5 a 10</v>
      </c>
    </row>
    <row r="619" spans="2:14" ht="15" customHeight="1">
      <c r="B619" s="16" t="s">
        <v>2622</v>
      </c>
      <c r="C619" s="17">
        <v>41055.463206018518</v>
      </c>
      <c r="D619" s="18">
        <v>10000</v>
      </c>
      <c r="E619" s="19">
        <v>10000</v>
      </c>
      <c r="F619" s="19" t="s">
        <v>6</v>
      </c>
      <c r="G619" s="19">
        <f>Data!$E619*VLOOKUP(Data!$F619,tblXrate[],2,FALSE)</f>
        <v>10000</v>
      </c>
      <c r="H619" s="19" t="s">
        <v>725</v>
      </c>
      <c r="I619" s="19" t="s">
        <v>52</v>
      </c>
      <c r="J619" s="19" t="s">
        <v>726</v>
      </c>
      <c r="K619" s="19" t="str">
        <f>VLOOKUP(Data!$J619,tblCountries[[Actual]:[Mapping]],2,FALSE)</f>
        <v>Indonesia</v>
      </c>
      <c r="L619" s="19" t="s">
        <v>18</v>
      </c>
      <c r="M619" s="20">
        <v>5</v>
      </c>
      <c r="N619" t="str">
        <f t="shared" si="9"/>
        <v>até 5</v>
      </c>
    </row>
    <row r="620" spans="2:14" ht="15" customHeight="1">
      <c r="B620" s="11" t="s">
        <v>2623</v>
      </c>
      <c r="C620" s="12">
        <v>41055.464895833335</v>
      </c>
      <c r="D620" s="13">
        <v>4200</v>
      </c>
      <c r="E620" s="14">
        <v>4200</v>
      </c>
      <c r="F620" s="14" t="s">
        <v>6</v>
      </c>
      <c r="G620" s="14">
        <f>Data!$E620*VLOOKUP(Data!$F620,tblXrate[],2,FALSE)</f>
        <v>4200</v>
      </c>
      <c r="H620" s="14" t="s">
        <v>721</v>
      </c>
      <c r="I620" s="14" t="s">
        <v>3999</v>
      </c>
      <c r="J620" s="14" t="s">
        <v>8</v>
      </c>
      <c r="K620" s="14" t="str">
        <f>VLOOKUP(Data!$J620,tblCountries[[Actual]:[Mapping]],2,FALSE)</f>
        <v>India</v>
      </c>
      <c r="L620" s="14" t="s">
        <v>13</v>
      </c>
      <c r="M620" s="15">
        <v>4</v>
      </c>
      <c r="N620" t="str">
        <f t="shared" si="9"/>
        <v>até 5</v>
      </c>
    </row>
    <row r="621" spans="2:14" ht="15" customHeight="1">
      <c r="B621" s="16" t="s">
        <v>2624</v>
      </c>
      <c r="C621" s="17">
        <v>41055.465543981481</v>
      </c>
      <c r="D621" s="18" t="s">
        <v>727</v>
      </c>
      <c r="E621" s="19">
        <v>720000</v>
      </c>
      <c r="F621" s="19" t="s">
        <v>40</v>
      </c>
      <c r="G621" s="19">
        <f>Data!$E621*VLOOKUP(Data!$F621,tblXrate[],2,FALSE)</f>
        <v>12821.700014958649</v>
      </c>
      <c r="H621" s="19" t="s">
        <v>728</v>
      </c>
      <c r="I621" s="19" t="s">
        <v>52</v>
      </c>
      <c r="J621" s="19" t="s">
        <v>8</v>
      </c>
      <c r="K621" s="19" t="str">
        <f>VLOOKUP(Data!$J621,tblCountries[[Actual]:[Mapping]],2,FALSE)</f>
        <v>India</v>
      </c>
      <c r="L621" s="19" t="s">
        <v>9</v>
      </c>
      <c r="M621" s="20">
        <v>12</v>
      </c>
      <c r="N621" t="str">
        <f t="shared" si="9"/>
        <v>10 a 15</v>
      </c>
    </row>
    <row r="622" spans="2:14" ht="15" customHeight="1">
      <c r="B622" s="11" t="s">
        <v>2625</v>
      </c>
      <c r="C622" s="12">
        <v>41055.47078703704</v>
      </c>
      <c r="D622" s="13">
        <v>39000</v>
      </c>
      <c r="E622" s="14">
        <v>39000</v>
      </c>
      <c r="F622" s="14" t="s">
        <v>6</v>
      </c>
      <c r="G622" s="14">
        <f>Data!$E622*VLOOKUP(Data!$F622,tblXrate[],2,FALSE)</f>
        <v>39000</v>
      </c>
      <c r="H622" s="14" t="s">
        <v>729</v>
      </c>
      <c r="I622" s="14" t="s">
        <v>20</v>
      </c>
      <c r="J622" s="14" t="s">
        <v>15</v>
      </c>
      <c r="K622" s="14" t="str">
        <f>VLOOKUP(Data!$J622,tblCountries[[Actual]:[Mapping]],2,FALSE)</f>
        <v>USA</v>
      </c>
      <c r="L622" s="14" t="s">
        <v>13</v>
      </c>
      <c r="M622" s="15">
        <v>3</v>
      </c>
      <c r="N622" t="str">
        <f t="shared" si="9"/>
        <v>até 5</v>
      </c>
    </row>
    <row r="623" spans="2:14" ht="15" customHeight="1">
      <c r="B623" s="16" t="s">
        <v>2626</v>
      </c>
      <c r="C623" s="17">
        <v>41055.476921296293</v>
      </c>
      <c r="D623" s="18">
        <v>60000</v>
      </c>
      <c r="E623" s="19">
        <v>60000</v>
      </c>
      <c r="F623" s="19" t="s">
        <v>6</v>
      </c>
      <c r="G623" s="19">
        <f>Data!$E623*VLOOKUP(Data!$F623,tblXrate[],2,FALSE)</f>
        <v>60000</v>
      </c>
      <c r="H623" s="19" t="s">
        <v>42</v>
      </c>
      <c r="I623" s="19" t="s">
        <v>20</v>
      </c>
      <c r="J623" s="19" t="s">
        <v>15</v>
      </c>
      <c r="K623" s="19" t="str">
        <f>VLOOKUP(Data!$J623,tblCountries[[Actual]:[Mapping]],2,FALSE)</f>
        <v>USA</v>
      </c>
      <c r="L623" s="19" t="s">
        <v>9</v>
      </c>
      <c r="M623" s="20">
        <v>12</v>
      </c>
      <c r="N623" t="str">
        <f t="shared" si="9"/>
        <v>10 a 15</v>
      </c>
    </row>
    <row r="624" spans="2:14" ht="15" customHeight="1">
      <c r="B624" s="11" t="s">
        <v>2627</v>
      </c>
      <c r="C624" s="12">
        <v>41055.479618055557</v>
      </c>
      <c r="D624" s="13" t="s">
        <v>730</v>
      </c>
      <c r="E624" s="14">
        <v>170000</v>
      </c>
      <c r="F624" s="14" t="s">
        <v>82</v>
      </c>
      <c r="G624" s="14">
        <f>Data!$E624*VLOOKUP(Data!$F624,tblXrate[],2,FALSE)</f>
        <v>173384.64158844808</v>
      </c>
      <c r="H624" s="14" t="s">
        <v>731</v>
      </c>
      <c r="I624" s="14" t="s">
        <v>20</v>
      </c>
      <c r="J624" s="14" t="s">
        <v>84</v>
      </c>
      <c r="K624" s="14" t="str">
        <f>VLOOKUP(Data!$J624,tblCountries[[Actual]:[Mapping]],2,FALSE)</f>
        <v>Australia</v>
      </c>
      <c r="L624" s="14" t="s">
        <v>13</v>
      </c>
      <c r="M624" s="15">
        <v>10</v>
      </c>
      <c r="N624" t="str">
        <f t="shared" si="9"/>
        <v>5 a 10</v>
      </c>
    </row>
    <row r="625" spans="2:14" ht="15" customHeight="1">
      <c r="B625" s="16" t="s">
        <v>2628</v>
      </c>
      <c r="C625" s="17">
        <v>41055.479953703703</v>
      </c>
      <c r="D625" s="18">
        <v>125000</v>
      </c>
      <c r="E625" s="19">
        <v>125000</v>
      </c>
      <c r="F625" s="19" t="s">
        <v>6</v>
      </c>
      <c r="G625" s="19">
        <f>Data!$E625*VLOOKUP(Data!$F625,tblXrate[],2,FALSE)</f>
        <v>125000</v>
      </c>
      <c r="H625" s="19" t="s">
        <v>20</v>
      </c>
      <c r="I625" s="19" t="s">
        <v>20</v>
      </c>
      <c r="J625" s="19" t="s">
        <v>15</v>
      </c>
      <c r="K625" s="19" t="str">
        <f>VLOOKUP(Data!$J625,tblCountries[[Actual]:[Mapping]],2,FALSE)</f>
        <v>USA</v>
      </c>
      <c r="L625" s="19" t="s">
        <v>18</v>
      </c>
      <c r="M625" s="20">
        <v>20</v>
      </c>
      <c r="N625" t="str">
        <f t="shared" si="9"/>
        <v>15 a 20</v>
      </c>
    </row>
    <row r="626" spans="2:14" ht="15" customHeight="1">
      <c r="B626" s="11" t="s">
        <v>2629</v>
      </c>
      <c r="C626" s="12">
        <v>41055.480462962965</v>
      </c>
      <c r="D626" s="13">
        <v>78000</v>
      </c>
      <c r="E626" s="14">
        <v>78000</v>
      </c>
      <c r="F626" s="14" t="s">
        <v>82</v>
      </c>
      <c r="G626" s="14">
        <f>Data!$E626*VLOOKUP(Data!$F626,tblXrate[],2,FALSE)</f>
        <v>79552.953199405587</v>
      </c>
      <c r="H626" s="14" t="s">
        <v>732</v>
      </c>
      <c r="I626" s="14" t="s">
        <v>310</v>
      </c>
      <c r="J626" s="14" t="s">
        <v>84</v>
      </c>
      <c r="K626" s="14" t="str">
        <f>VLOOKUP(Data!$J626,tblCountries[[Actual]:[Mapping]],2,FALSE)</f>
        <v>Australia</v>
      </c>
      <c r="L626" s="14" t="s">
        <v>13</v>
      </c>
      <c r="M626" s="15">
        <v>4</v>
      </c>
      <c r="N626" t="str">
        <f t="shared" si="9"/>
        <v>até 5</v>
      </c>
    </row>
    <row r="627" spans="2:14" ht="15" customHeight="1">
      <c r="B627" s="16" t="s">
        <v>2630</v>
      </c>
      <c r="C627" s="17">
        <v>41055.48337962963</v>
      </c>
      <c r="D627" s="18" t="s">
        <v>733</v>
      </c>
      <c r="E627" s="19">
        <v>200000</v>
      </c>
      <c r="F627" s="19" t="s">
        <v>40</v>
      </c>
      <c r="G627" s="19">
        <f>Data!$E627*VLOOKUP(Data!$F627,tblXrate[],2,FALSE)</f>
        <v>3561.5833374885137</v>
      </c>
      <c r="H627" s="19" t="s">
        <v>734</v>
      </c>
      <c r="I627" s="19" t="s">
        <v>310</v>
      </c>
      <c r="J627" s="19" t="s">
        <v>8</v>
      </c>
      <c r="K627" s="19" t="str">
        <f>VLOOKUP(Data!$J627,tblCountries[[Actual]:[Mapping]],2,FALSE)</f>
        <v>India</v>
      </c>
      <c r="L627" s="19" t="s">
        <v>9</v>
      </c>
      <c r="M627" s="20">
        <v>3</v>
      </c>
      <c r="N627" t="str">
        <f t="shared" si="9"/>
        <v>até 5</v>
      </c>
    </row>
    <row r="628" spans="2:14" ht="15" customHeight="1">
      <c r="B628" s="11" t="s">
        <v>2631</v>
      </c>
      <c r="C628" s="12">
        <v>41055.4843287037</v>
      </c>
      <c r="D628" s="13">
        <v>80000</v>
      </c>
      <c r="E628" s="14">
        <v>80000</v>
      </c>
      <c r="F628" s="14" t="s">
        <v>6</v>
      </c>
      <c r="G628" s="14">
        <f>Data!$E628*VLOOKUP(Data!$F628,tblXrate[],2,FALSE)</f>
        <v>80000</v>
      </c>
      <c r="H628" s="14" t="s">
        <v>735</v>
      </c>
      <c r="I628" s="14" t="s">
        <v>52</v>
      </c>
      <c r="J628" s="14" t="s">
        <v>15</v>
      </c>
      <c r="K628" s="14" t="str">
        <f>VLOOKUP(Data!$J628,tblCountries[[Actual]:[Mapping]],2,FALSE)</f>
        <v>USA</v>
      </c>
      <c r="L628" s="14" t="s">
        <v>9</v>
      </c>
      <c r="M628" s="15">
        <v>8</v>
      </c>
      <c r="N628" t="str">
        <f t="shared" si="9"/>
        <v>5 a 10</v>
      </c>
    </row>
    <row r="629" spans="2:14" ht="15" customHeight="1">
      <c r="B629" s="16" t="s">
        <v>2632</v>
      </c>
      <c r="C629" s="17">
        <v>41055.4846412037</v>
      </c>
      <c r="D629" s="18">
        <v>600000</v>
      </c>
      <c r="E629" s="19">
        <v>600000</v>
      </c>
      <c r="F629" s="19" t="s">
        <v>40</v>
      </c>
      <c r="G629" s="19">
        <f>Data!$E629*VLOOKUP(Data!$F629,tblXrate[],2,FALSE)</f>
        <v>10684.750012465542</v>
      </c>
      <c r="H629" s="19" t="s">
        <v>14</v>
      </c>
      <c r="I629" s="19" t="s">
        <v>20</v>
      </c>
      <c r="J629" s="19" t="s">
        <v>8</v>
      </c>
      <c r="K629" s="19" t="str">
        <f>VLOOKUP(Data!$J629,tblCountries[[Actual]:[Mapping]],2,FALSE)</f>
        <v>India</v>
      </c>
      <c r="L629" s="19" t="s">
        <v>18</v>
      </c>
      <c r="M629" s="20">
        <v>3</v>
      </c>
      <c r="N629" t="str">
        <f t="shared" si="9"/>
        <v>até 5</v>
      </c>
    </row>
    <row r="630" spans="2:14" ht="15" customHeight="1">
      <c r="B630" s="11" t="s">
        <v>2633</v>
      </c>
      <c r="C630" s="12">
        <v>41055.485972222225</v>
      </c>
      <c r="D630" s="13" t="s">
        <v>736</v>
      </c>
      <c r="E630" s="14">
        <v>300000</v>
      </c>
      <c r="F630" s="14" t="s">
        <v>40</v>
      </c>
      <c r="G630" s="14">
        <f>Data!$E630*VLOOKUP(Data!$F630,tblXrate[],2,FALSE)</f>
        <v>5342.3750062327708</v>
      </c>
      <c r="H630" s="14" t="s">
        <v>737</v>
      </c>
      <c r="I630" s="14" t="s">
        <v>279</v>
      </c>
      <c r="J630" s="14" t="s">
        <v>8</v>
      </c>
      <c r="K630" s="14" t="str">
        <f>VLOOKUP(Data!$J630,tblCountries[[Actual]:[Mapping]],2,FALSE)</f>
        <v>India</v>
      </c>
      <c r="L630" s="14" t="s">
        <v>13</v>
      </c>
      <c r="M630" s="15">
        <v>2</v>
      </c>
      <c r="N630" t="str">
        <f t="shared" si="9"/>
        <v>até 5</v>
      </c>
    </row>
    <row r="631" spans="2:14" ht="15" customHeight="1">
      <c r="B631" s="16" t="s">
        <v>2634</v>
      </c>
      <c r="C631" s="17">
        <v>41055.486504629633</v>
      </c>
      <c r="D631" s="18" t="s">
        <v>738</v>
      </c>
      <c r="E631" s="19">
        <v>4000000</v>
      </c>
      <c r="F631" s="19" t="s">
        <v>40</v>
      </c>
      <c r="G631" s="19">
        <f>Data!$E631*VLOOKUP(Data!$F631,tblXrate[],2,FALSE)</f>
        <v>71231.666749770273</v>
      </c>
      <c r="H631" s="19" t="s">
        <v>739</v>
      </c>
      <c r="I631" s="19" t="s">
        <v>52</v>
      </c>
      <c r="J631" s="19" t="s">
        <v>8</v>
      </c>
      <c r="K631" s="19" t="str">
        <f>VLOOKUP(Data!$J631,tblCountries[[Actual]:[Mapping]],2,FALSE)</f>
        <v>India</v>
      </c>
      <c r="L631" s="19" t="s">
        <v>9</v>
      </c>
      <c r="M631" s="20">
        <v>1.5</v>
      </c>
      <c r="N631" t="str">
        <f t="shared" si="9"/>
        <v>até 5</v>
      </c>
    </row>
    <row r="632" spans="2:14" ht="15" customHeight="1">
      <c r="B632" s="11" t="s">
        <v>2635</v>
      </c>
      <c r="C632" s="12">
        <v>41055.490011574075</v>
      </c>
      <c r="D632" s="13" t="s">
        <v>740</v>
      </c>
      <c r="E632" s="14">
        <v>4500000</v>
      </c>
      <c r="F632" s="14" t="s">
        <v>40</v>
      </c>
      <c r="G632" s="14">
        <f>Data!$E632*VLOOKUP(Data!$F632,tblXrate[],2,FALSE)</f>
        <v>80135.625093491559</v>
      </c>
      <c r="H632" s="14" t="s">
        <v>741</v>
      </c>
      <c r="I632" s="14" t="s">
        <v>4001</v>
      </c>
      <c r="J632" s="14" t="s">
        <v>8</v>
      </c>
      <c r="K632" s="14" t="str">
        <f>VLOOKUP(Data!$J632,tblCountries[[Actual]:[Mapping]],2,FALSE)</f>
        <v>India</v>
      </c>
      <c r="L632" s="14" t="s">
        <v>25</v>
      </c>
      <c r="M632" s="15">
        <v>6</v>
      </c>
      <c r="N632" t="str">
        <f t="shared" si="9"/>
        <v>5 a 10</v>
      </c>
    </row>
    <row r="633" spans="2:14" ht="15" customHeight="1">
      <c r="B633" s="16" t="s">
        <v>2636</v>
      </c>
      <c r="C633" s="17">
        <v>41055.49050925926</v>
      </c>
      <c r="D633" s="18">
        <v>55000</v>
      </c>
      <c r="E633" s="19">
        <v>55000</v>
      </c>
      <c r="F633" s="19" t="s">
        <v>86</v>
      </c>
      <c r="G633" s="19">
        <f>Data!$E633*VLOOKUP(Data!$F633,tblXrate[],2,FALSE)</f>
        <v>54084.883766667976</v>
      </c>
      <c r="H633" s="19" t="s">
        <v>724</v>
      </c>
      <c r="I633" s="19" t="s">
        <v>52</v>
      </c>
      <c r="J633" s="19" t="s">
        <v>88</v>
      </c>
      <c r="K633" s="19" t="str">
        <f>VLOOKUP(Data!$J633,tblCountries[[Actual]:[Mapping]],2,FALSE)</f>
        <v>Canada</v>
      </c>
      <c r="L633" s="19" t="s">
        <v>9</v>
      </c>
      <c r="M633" s="20">
        <v>5</v>
      </c>
      <c r="N633" t="str">
        <f t="shared" si="9"/>
        <v>até 5</v>
      </c>
    </row>
    <row r="634" spans="2:14" ht="15" customHeight="1">
      <c r="B634" s="11" t="s">
        <v>2637</v>
      </c>
      <c r="C634" s="12">
        <v>41055.491180555553</v>
      </c>
      <c r="D634" s="13">
        <v>53000</v>
      </c>
      <c r="E634" s="14">
        <v>53000</v>
      </c>
      <c r="F634" s="14" t="s">
        <v>6</v>
      </c>
      <c r="G634" s="14">
        <f>Data!$E634*VLOOKUP(Data!$F634,tblXrate[],2,FALSE)</f>
        <v>53000</v>
      </c>
      <c r="H634" s="14" t="s">
        <v>14</v>
      </c>
      <c r="I634" s="14" t="s">
        <v>20</v>
      </c>
      <c r="J634" s="14" t="s">
        <v>15</v>
      </c>
      <c r="K634" s="14" t="str">
        <f>VLOOKUP(Data!$J634,tblCountries[[Actual]:[Mapping]],2,FALSE)</f>
        <v>USA</v>
      </c>
      <c r="L634" s="14" t="s">
        <v>9</v>
      </c>
      <c r="M634" s="15">
        <v>30</v>
      </c>
      <c r="N634" t="str">
        <f t="shared" si="9"/>
        <v>25 a 30</v>
      </c>
    </row>
    <row r="635" spans="2:14" ht="15" customHeight="1">
      <c r="B635" s="16" t="s">
        <v>2638</v>
      </c>
      <c r="C635" s="17">
        <v>41055.491412037038</v>
      </c>
      <c r="D635" s="18" t="s">
        <v>742</v>
      </c>
      <c r="E635" s="19">
        <v>300000</v>
      </c>
      <c r="F635" s="19" t="s">
        <v>40</v>
      </c>
      <c r="G635" s="19">
        <f>Data!$E635*VLOOKUP(Data!$F635,tblXrate[],2,FALSE)</f>
        <v>5342.3750062327708</v>
      </c>
      <c r="H635" s="19" t="s">
        <v>360</v>
      </c>
      <c r="I635" s="19" t="s">
        <v>3999</v>
      </c>
      <c r="J635" s="19" t="s">
        <v>8</v>
      </c>
      <c r="K635" s="19" t="str">
        <f>VLOOKUP(Data!$J635,tblCountries[[Actual]:[Mapping]],2,FALSE)</f>
        <v>India</v>
      </c>
      <c r="L635" s="19" t="s">
        <v>9</v>
      </c>
      <c r="M635" s="20">
        <v>1</v>
      </c>
      <c r="N635" t="str">
        <f t="shared" si="9"/>
        <v>até 5</v>
      </c>
    </row>
    <row r="636" spans="2:14" ht="15" customHeight="1">
      <c r="B636" s="11" t="s">
        <v>2639</v>
      </c>
      <c r="C636" s="12">
        <v>41055.493090277778</v>
      </c>
      <c r="D636" s="13" t="s">
        <v>743</v>
      </c>
      <c r="E636" s="14">
        <v>400000</v>
      </c>
      <c r="F636" s="14" t="s">
        <v>40</v>
      </c>
      <c r="G636" s="14">
        <f>Data!$E636*VLOOKUP(Data!$F636,tblXrate[],2,FALSE)</f>
        <v>7123.1666749770275</v>
      </c>
      <c r="H636" s="14" t="s">
        <v>744</v>
      </c>
      <c r="I636" s="14" t="s">
        <v>52</v>
      </c>
      <c r="J636" s="14" t="s">
        <v>8</v>
      </c>
      <c r="K636" s="14" t="str">
        <f>VLOOKUP(Data!$J636,tblCountries[[Actual]:[Mapping]],2,FALSE)</f>
        <v>India</v>
      </c>
      <c r="L636" s="14" t="s">
        <v>25</v>
      </c>
      <c r="M636" s="15">
        <v>5</v>
      </c>
      <c r="N636" t="str">
        <f t="shared" si="9"/>
        <v>até 5</v>
      </c>
    </row>
    <row r="637" spans="2:14" ht="15" customHeight="1">
      <c r="B637" s="16" t="s">
        <v>2640</v>
      </c>
      <c r="C637" s="17">
        <v>41055.493449074071</v>
      </c>
      <c r="D637" s="18" t="s">
        <v>745</v>
      </c>
      <c r="E637" s="19">
        <v>600000</v>
      </c>
      <c r="F637" s="19" t="s">
        <v>40</v>
      </c>
      <c r="G637" s="19">
        <f>Data!$E637*VLOOKUP(Data!$F637,tblXrate[],2,FALSE)</f>
        <v>10684.750012465542</v>
      </c>
      <c r="H637" s="19" t="s">
        <v>746</v>
      </c>
      <c r="I637" s="19" t="s">
        <v>52</v>
      </c>
      <c r="J637" s="19" t="s">
        <v>8</v>
      </c>
      <c r="K637" s="19" t="str">
        <f>VLOOKUP(Data!$J637,tblCountries[[Actual]:[Mapping]],2,FALSE)</f>
        <v>India</v>
      </c>
      <c r="L637" s="19" t="s">
        <v>9</v>
      </c>
      <c r="M637" s="20">
        <v>11</v>
      </c>
      <c r="N637" t="str">
        <f t="shared" si="9"/>
        <v>10 a 15</v>
      </c>
    </row>
    <row r="638" spans="2:14" ht="15" customHeight="1">
      <c r="B638" s="11" t="s">
        <v>2641</v>
      </c>
      <c r="C638" s="12">
        <v>41055.496724537035</v>
      </c>
      <c r="D638" s="13">
        <v>4000</v>
      </c>
      <c r="E638" s="14">
        <v>4000</v>
      </c>
      <c r="F638" s="14" t="s">
        <v>6</v>
      </c>
      <c r="G638" s="14">
        <f>Data!$E638*VLOOKUP(Data!$F638,tblXrate[],2,FALSE)</f>
        <v>4000</v>
      </c>
      <c r="H638" s="14" t="s">
        <v>721</v>
      </c>
      <c r="I638" s="14" t="s">
        <v>3999</v>
      </c>
      <c r="J638" s="14" t="s">
        <v>8</v>
      </c>
      <c r="K638" s="14" t="str">
        <f>VLOOKUP(Data!$J638,tblCountries[[Actual]:[Mapping]],2,FALSE)</f>
        <v>India</v>
      </c>
      <c r="L638" s="14" t="s">
        <v>13</v>
      </c>
      <c r="M638" s="15">
        <v>4</v>
      </c>
      <c r="N638" t="str">
        <f t="shared" si="9"/>
        <v>até 5</v>
      </c>
    </row>
    <row r="639" spans="2:14" ht="15" customHeight="1">
      <c r="B639" s="16" t="s">
        <v>2642</v>
      </c>
      <c r="C639" s="17">
        <v>41055.498877314814</v>
      </c>
      <c r="D639" s="18">
        <v>8000</v>
      </c>
      <c r="E639" s="19">
        <v>8000</v>
      </c>
      <c r="F639" s="19" t="s">
        <v>6</v>
      </c>
      <c r="G639" s="19">
        <f>Data!$E639*VLOOKUP(Data!$F639,tblXrate[],2,FALSE)</f>
        <v>8000</v>
      </c>
      <c r="H639" s="19" t="s">
        <v>747</v>
      </c>
      <c r="I639" s="19" t="s">
        <v>52</v>
      </c>
      <c r="J639" s="19" t="s">
        <v>748</v>
      </c>
      <c r="K639" s="19" t="str">
        <f>VLOOKUP(Data!$J639,tblCountries[[Actual]:[Mapping]],2,FALSE)</f>
        <v>Thailand</v>
      </c>
      <c r="L639" s="19" t="s">
        <v>13</v>
      </c>
      <c r="M639" s="20">
        <v>1</v>
      </c>
      <c r="N639" t="str">
        <f t="shared" si="9"/>
        <v>até 5</v>
      </c>
    </row>
    <row r="640" spans="2:14" ht="15" customHeight="1">
      <c r="B640" s="11" t="s">
        <v>2643</v>
      </c>
      <c r="C640" s="12">
        <v>41055.503877314812</v>
      </c>
      <c r="D640" s="13">
        <v>150000</v>
      </c>
      <c r="E640" s="14">
        <v>150000</v>
      </c>
      <c r="F640" s="14" t="s">
        <v>40</v>
      </c>
      <c r="G640" s="14">
        <f>Data!$E640*VLOOKUP(Data!$F640,tblXrate[],2,FALSE)</f>
        <v>2671.1875031163854</v>
      </c>
      <c r="H640" s="14" t="s">
        <v>749</v>
      </c>
      <c r="I640" s="14" t="s">
        <v>52</v>
      </c>
      <c r="J640" s="14" t="s">
        <v>8</v>
      </c>
      <c r="K640" s="14" t="str">
        <f>VLOOKUP(Data!$J640,tblCountries[[Actual]:[Mapping]],2,FALSE)</f>
        <v>India</v>
      </c>
      <c r="L640" s="14" t="s">
        <v>18</v>
      </c>
      <c r="M640" s="15">
        <v>5</v>
      </c>
      <c r="N640" t="str">
        <f t="shared" si="9"/>
        <v>até 5</v>
      </c>
    </row>
    <row r="641" spans="2:14" ht="15" customHeight="1">
      <c r="B641" s="16" t="s">
        <v>2644</v>
      </c>
      <c r="C641" s="17">
        <v>41055.50980324074</v>
      </c>
      <c r="D641" s="18" t="s">
        <v>750</v>
      </c>
      <c r="E641" s="19">
        <v>800000</v>
      </c>
      <c r="F641" s="19" t="s">
        <v>40</v>
      </c>
      <c r="G641" s="19">
        <f>Data!$E641*VLOOKUP(Data!$F641,tblXrate[],2,FALSE)</f>
        <v>14246.333349954055</v>
      </c>
      <c r="H641" s="19" t="s">
        <v>279</v>
      </c>
      <c r="I641" s="19" t="s">
        <v>279</v>
      </c>
      <c r="J641" s="19" t="s">
        <v>8</v>
      </c>
      <c r="K641" s="19" t="str">
        <f>VLOOKUP(Data!$J641,tblCountries[[Actual]:[Mapping]],2,FALSE)</f>
        <v>India</v>
      </c>
      <c r="L641" s="19" t="s">
        <v>18</v>
      </c>
      <c r="M641" s="20">
        <v>3</v>
      </c>
      <c r="N641" t="str">
        <f t="shared" si="9"/>
        <v>até 5</v>
      </c>
    </row>
    <row r="642" spans="2:14" ht="15" customHeight="1">
      <c r="B642" s="11" t="s">
        <v>2645</v>
      </c>
      <c r="C642" s="12">
        <v>41055.511817129627</v>
      </c>
      <c r="D642" s="13">
        <v>480000</v>
      </c>
      <c r="E642" s="14">
        <v>480000</v>
      </c>
      <c r="F642" s="14" t="s">
        <v>40</v>
      </c>
      <c r="G642" s="14">
        <f>Data!$E642*VLOOKUP(Data!$F642,tblXrate[],2,FALSE)</f>
        <v>8547.8000099724322</v>
      </c>
      <c r="H642" s="14" t="s">
        <v>751</v>
      </c>
      <c r="I642" s="14" t="s">
        <v>3999</v>
      </c>
      <c r="J642" s="14" t="s">
        <v>8</v>
      </c>
      <c r="K642" s="14" t="str">
        <f>VLOOKUP(Data!$J642,tblCountries[[Actual]:[Mapping]],2,FALSE)</f>
        <v>India</v>
      </c>
      <c r="L642" s="14" t="s">
        <v>25</v>
      </c>
      <c r="M642" s="15">
        <v>3</v>
      </c>
      <c r="N642" t="str">
        <f t="shared" si="9"/>
        <v>até 5</v>
      </c>
    </row>
    <row r="643" spans="2:14" ht="15" customHeight="1">
      <c r="B643" s="16" t="s">
        <v>2646</v>
      </c>
      <c r="C643" s="17">
        <v>41055.513738425929</v>
      </c>
      <c r="D643" s="18" t="s">
        <v>752</v>
      </c>
      <c r="E643" s="19">
        <v>432000</v>
      </c>
      <c r="F643" s="19" t="s">
        <v>40</v>
      </c>
      <c r="G643" s="19">
        <f>Data!$E643*VLOOKUP(Data!$F643,tblXrate[],2,FALSE)</f>
        <v>7693.0200089751897</v>
      </c>
      <c r="H643" s="19" t="s">
        <v>753</v>
      </c>
      <c r="I643" s="19" t="s">
        <v>52</v>
      </c>
      <c r="J643" s="19" t="s">
        <v>8</v>
      </c>
      <c r="K643" s="19" t="str">
        <f>VLOOKUP(Data!$J643,tblCountries[[Actual]:[Mapping]],2,FALSE)</f>
        <v>India</v>
      </c>
      <c r="L643" s="19" t="s">
        <v>18</v>
      </c>
      <c r="M643" s="20">
        <v>5</v>
      </c>
      <c r="N643" t="str">
        <f t="shared" si="9"/>
        <v>até 5</v>
      </c>
    </row>
    <row r="644" spans="2:14" ht="15" customHeight="1">
      <c r="B644" s="11" t="s">
        <v>2647</v>
      </c>
      <c r="C644" s="12">
        <v>41055.513807870368</v>
      </c>
      <c r="D644" s="13">
        <v>4000</v>
      </c>
      <c r="E644" s="14">
        <v>4000</v>
      </c>
      <c r="F644" s="14" t="s">
        <v>6</v>
      </c>
      <c r="G644" s="14">
        <f>Data!$E644*VLOOKUP(Data!$F644,tblXrate[],2,FALSE)</f>
        <v>4000</v>
      </c>
      <c r="H644" s="14" t="s">
        <v>754</v>
      </c>
      <c r="I644" s="14" t="s">
        <v>52</v>
      </c>
      <c r="J644" s="14" t="s">
        <v>8</v>
      </c>
      <c r="K644" s="14" t="str">
        <f>VLOOKUP(Data!$J644,tblCountries[[Actual]:[Mapping]],2,FALSE)</f>
        <v>India</v>
      </c>
      <c r="L644" s="14" t="s">
        <v>13</v>
      </c>
      <c r="M644" s="15">
        <v>8</v>
      </c>
      <c r="N644" t="str">
        <f t="shared" si="9"/>
        <v>5 a 10</v>
      </c>
    </row>
    <row r="645" spans="2:14" ht="15" customHeight="1">
      <c r="B645" s="16" t="s">
        <v>2648</v>
      </c>
      <c r="C645" s="17">
        <v>41055.513969907406</v>
      </c>
      <c r="D645" s="18">
        <v>450</v>
      </c>
      <c r="E645" s="19">
        <v>5400</v>
      </c>
      <c r="F645" s="19" t="s">
        <v>6</v>
      </c>
      <c r="G645" s="19">
        <f>Data!$E645*VLOOKUP(Data!$F645,tblXrate[],2,FALSE)</f>
        <v>5400</v>
      </c>
      <c r="H645" s="19" t="s">
        <v>635</v>
      </c>
      <c r="I645" s="19" t="s">
        <v>52</v>
      </c>
      <c r="J645" s="19" t="s">
        <v>8</v>
      </c>
      <c r="K645" s="19" t="str">
        <f>VLOOKUP(Data!$J645,tblCountries[[Actual]:[Mapping]],2,FALSE)</f>
        <v>India</v>
      </c>
      <c r="L645" s="19" t="s">
        <v>13</v>
      </c>
      <c r="M645" s="20">
        <v>3</v>
      </c>
      <c r="N645" t="str">
        <f t="shared" si="9"/>
        <v>até 5</v>
      </c>
    </row>
    <row r="646" spans="2:14" ht="15" customHeight="1">
      <c r="B646" s="11" t="s">
        <v>2649</v>
      </c>
      <c r="C646" s="12">
        <v>41055.516134259262</v>
      </c>
      <c r="D646" s="13">
        <v>10500000</v>
      </c>
      <c r="E646" s="14">
        <v>10500000</v>
      </c>
      <c r="F646" s="14" t="s">
        <v>40</v>
      </c>
      <c r="G646" s="14">
        <f>Data!$E646*VLOOKUP(Data!$F646,tblXrate[],2,FALSE)</f>
        <v>186983.12521814698</v>
      </c>
      <c r="H646" s="14" t="s">
        <v>755</v>
      </c>
      <c r="I646" s="14" t="s">
        <v>52</v>
      </c>
      <c r="J646" s="14" t="s">
        <v>8</v>
      </c>
      <c r="K646" s="14" t="str">
        <f>VLOOKUP(Data!$J646,tblCountries[[Actual]:[Mapping]],2,FALSE)</f>
        <v>India</v>
      </c>
      <c r="L646" s="14" t="s">
        <v>18</v>
      </c>
      <c r="M646" s="15">
        <v>10</v>
      </c>
      <c r="N646" t="str">
        <f t="shared" si="9"/>
        <v>5 a 10</v>
      </c>
    </row>
    <row r="647" spans="2:14" ht="15" customHeight="1">
      <c r="B647" s="16" t="s">
        <v>2650</v>
      </c>
      <c r="C647" s="17">
        <v>41055.517465277779</v>
      </c>
      <c r="D647" s="18">
        <v>21500</v>
      </c>
      <c r="E647" s="19">
        <v>21500</v>
      </c>
      <c r="F647" s="19" t="s">
        <v>6</v>
      </c>
      <c r="G647" s="19">
        <f>Data!$E647*VLOOKUP(Data!$F647,tblXrate[],2,FALSE)</f>
        <v>21500</v>
      </c>
      <c r="H647" s="19" t="s">
        <v>756</v>
      </c>
      <c r="I647" s="19" t="s">
        <v>20</v>
      </c>
      <c r="J647" s="19" t="s">
        <v>8</v>
      </c>
      <c r="K647" s="19" t="str">
        <f>VLOOKUP(Data!$J647,tblCountries[[Actual]:[Mapping]],2,FALSE)</f>
        <v>India</v>
      </c>
      <c r="L647" s="19" t="s">
        <v>9</v>
      </c>
      <c r="M647" s="20">
        <v>9</v>
      </c>
      <c r="N647" t="str">
        <f t="shared" si="9"/>
        <v>5 a 10</v>
      </c>
    </row>
    <row r="648" spans="2:14" ht="15" customHeight="1">
      <c r="B648" s="11" t="s">
        <v>2651</v>
      </c>
      <c r="C648" s="12">
        <v>41055.518437500003</v>
      </c>
      <c r="D648" s="13">
        <v>15000</v>
      </c>
      <c r="E648" s="14">
        <v>15000</v>
      </c>
      <c r="F648" s="14" t="s">
        <v>6</v>
      </c>
      <c r="G648" s="14">
        <f>Data!$E648*VLOOKUP(Data!$F648,tblXrate[],2,FALSE)</f>
        <v>15000</v>
      </c>
      <c r="H648" s="14" t="s">
        <v>721</v>
      </c>
      <c r="I648" s="14" t="s">
        <v>3999</v>
      </c>
      <c r="J648" s="14" t="s">
        <v>8</v>
      </c>
      <c r="K648" s="14" t="str">
        <f>VLOOKUP(Data!$J648,tblCountries[[Actual]:[Mapping]],2,FALSE)</f>
        <v>India</v>
      </c>
      <c r="L648" s="14" t="s">
        <v>13</v>
      </c>
      <c r="M648" s="15">
        <v>2</v>
      </c>
      <c r="N648" t="str">
        <f t="shared" ref="N648:N711" si="10">VLOOKUP(M648,$O$1:$Q$6,3,1)</f>
        <v>até 5</v>
      </c>
    </row>
    <row r="649" spans="2:14" ht="15" customHeight="1">
      <c r="B649" s="16" t="s">
        <v>2652</v>
      </c>
      <c r="C649" s="17">
        <v>41055.51898148148</v>
      </c>
      <c r="D649" s="18">
        <v>200000</v>
      </c>
      <c r="E649" s="19">
        <v>200000</v>
      </c>
      <c r="F649" s="19" t="s">
        <v>32</v>
      </c>
      <c r="G649" s="19">
        <f>Data!$E649*VLOOKUP(Data!$F649,tblXrate[],2,FALSE)</f>
        <v>2122.8177433598262</v>
      </c>
      <c r="H649" s="19" t="s">
        <v>757</v>
      </c>
      <c r="I649" s="19" t="s">
        <v>310</v>
      </c>
      <c r="J649" s="19" t="s">
        <v>17</v>
      </c>
      <c r="K649" s="19" t="str">
        <f>VLOOKUP(Data!$J649,tblCountries[[Actual]:[Mapping]],2,FALSE)</f>
        <v>Pakistan</v>
      </c>
      <c r="L649" s="19" t="s">
        <v>18</v>
      </c>
      <c r="M649" s="20">
        <v>2</v>
      </c>
      <c r="N649" t="str">
        <f t="shared" si="10"/>
        <v>até 5</v>
      </c>
    </row>
    <row r="650" spans="2:14" ht="15" customHeight="1">
      <c r="B650" s="11" t="s">
        <v>2653</v>
      </c>
      <c r="C650" s="12">
        <v>41055.519502314812</v>
      </c>
      <c r="D650" s="13" t="s">
        <v>758</v>
      </c>
      <c r="E650" s="14">
        <v>950000</v>
      </c>
      <c r="F650" s="14" t="s">
        <v>40</v>
      </c>
      <c r="G650" s="14">
        <f>Data!$E650*VLOOKUP(Data!$F650,tblXrate[],2,FALSE)</f>
        <v>16917.52085307044</v>
      </c>
      <c r="H650" s="14" t="s">
        <v>759</v>
      </c>
      <c r="I650" s="14" t="s">
        <v>52</v>
      </c>
      <c r="J650" s="14" t="s">
        <v>8</v>
      </c>
      <c r="K650" s="14" t="str">
        <f>VLOOKUP(Data!$J650,tblCountries[[Actual]:[Mapping]],2,FALSE)</f>
        <v>India</v>
      </c>
      <c r="L650" s="14" t="s">
        <v>9</v>
      </c>
      <c r="M650" s="15">
        <v>3</v>
      </c>
      <c r="N650" t="str">
        <f t="shared" si="10"/>
        <v>até 5</v>
      </c>
    </row>
    <row r="651" spans="2:14" ht="15" customHeight="1">
      <c r="B651" s="16" t="s">
        <v>2654</v>
      </c>
      <c r="C651" s="17">
        <v>41055.519571759258</v>
      </c>
      <c r="D651" s="18" t="s">
        <v>760</v>
      </c>
      <c r="E651" s="19">
        <v>165000</v>
      </c>
      <c r="F651" s="19" t="s">
        <v>40</v>
      </c>
      <c r="G651" s="19">
        <f>Data!$E651*VLOOKUP(Data!$F651,tblXrate[],2,FALSE)</f>
        <v>2938.3062534280239</v>
      </c>
      <c r="H651" s="19" t="s">
        <v>761</v>
      </c>
      <c r="I651" s="19" t="s">
        <v>52</v>
      </c>
      <c r="J651" s="19" t="s">
        <v>8</v>
      </c>
      <c r="K651" s="19" t="str">
        <f>VLOOKUP(Data!$J651,tblCountries[[Actual]:[Mapping]],2,FALSE)</f>
        <v>India</v>
      </c>
      <c r="L651" s="19" t="s">
        <v>13</v>
      </c>
      <c r="M651" s="20">
        <v>11</v>
      </c>
      <c r="N651" t="str">
        <f t="shared" si="10"/>
        <v>10 a 15</v>
      </c>
    </row>
    <row r="652" spans="2:14" ht="15" customHeight="1">
      <c r="B652" s="11" t="s">
        <v>2655</v>
      </c>
      <c r="C652" s="12">
        <v>41055.521087962959</v>
      </c>
      <c r="D652" s="13">
        <v>1400</v>
      </c>
      <c r="E652" s="14">
        <v>16800</v>
      </c>
      <c r="F652" s="14" t="s">
        <v>6</v>
      </c>
      <c r="G652" s="14">
        <f>Data!$E652*VLOOKUP(Data!$F652,tblXrate[],2,FALSE)</f>
        <v>16800</v>
      </c>
      <c r="H652" s="14" t="s">
        <v>678</v>
      </c>
      <c r="I652" s="14" t="s">
        <v>20</v>
      </c>
      <c r="J652" s="14" t="s">
        <v>17</v>
      </c>
      <c r="K652" s="14" t="str">
        <f>VLOOKUP(Data!$J652,tblCountries[[Actual]:[Mapping]],2,FALSE)</f>
        <v>Pakistan</v>
      </c>
      <c r="L652" s="14" t="s">
        <v>9</v>
      </c>
      <c r="M652" s="15">
        <v>12</v>
      </c>
      <c r="N652" t="str">
        <f t="shared" si="10"/>
        <v>10 a 15</v>
      </c>
    </row>
    <row r="653" spans="2:14" ht="15" customHeight="1">
      <c r="B653" s="16" t="s">
        <v>2656</v>
      </c>
      <c r="C653" s="17">
        <v>41055.521863425929</v>
      </c>
      <c r="D653" s="18">
        <v>37000</v>
      </c>
      <c r="E653" s="19">
        <v>37000</v>
      </c>
      <c r="F653" s="19" t="s">
        <v>6</v>
      </c>
      <c r="G653" s="19">
        <f>Data!$E653*VLOOKUP(Data!$F653,tblXrate[],2,FALSE)</f>
        <v>37000</v>
      </c>
      <c r="H653" s="19" t="s">
        <v>762</v>
      </c>
      <c r="I653" s="19" t="s">
        <v>279</v>
      </c>
      <c r="J653" s="19" t="s">
        <v>8</v>
      </c>
      <c r="K653" s="19" t="str">
        <f>VLOOKUP(Data!$J653,tblCountries[[Actual]:[Mapping]],2,FALSE)</f>
        <v>India</v>
      </c>
      <c r="L653" s="19" t="s">
        <v>9</v>
      </c>
      <c r="M653" s="20">
        <v>10</v>
      </c>
      <c r="N653" t="str">
        <f t="shared" si="10"/>
        <v>5 a 10</v>
      </c>
    </row>
    <row r="654" spans="2:14" ht="15" customHeight="1">
      <c r="B654" s="11" t="s">
        <v>2657</v>
      </c>
      <c r="C654" s="12">
        <v>41055.523472222223</v>
      </c>
      <c r="D654" s="13" t="s">
        <v>736</v>
      </c>
      <c r="E654" s="14">
        <v>300000</v>
      </c>
      <c r="F654" s="14" t="s">
        <v>40</v>
      </c>
      <c r="G654" s="14">
        <f>Data!$E654*VLOOKUP(Data!$F654,tblXrate[],2,FALSE)</f>
        <v>5342.3750062327708</v>
      </c>
      <c r="H654" s="14" t="s">
        <v>763</v>
      </c>
      <c r="I654" s="14" t="s">
        <v>20</v>
      </c>
      <c r="J654" s="14" t="s">
        <v>8</v>
      </c>
      <c r="K654" s="14" t="str">
        <f>VLOOKUP(Data!$J654,tblCountries[[Actual]:[Mapping]],2,FALSE)</f>
        <v>India</v>
      </c>
      <c r="L654" s="14" t="s">
        <v>9</v>
      </c>
      <c r="M654" s="15">
        <v>4.5</v>
      </c>
      <c r="N654" t="str">
        <f t="shared" si="10"/>
        <v>até 5</v>
      </c>
    </row>
    <row r="655" spans="2:14" ht="15" customHeight="1">
      <c r="B655" s="16" t="s">
        <v>2658</v>
      </c>
      <c r="C655" s="17">
        <v>41055.524791666663</v>
      </c>
      <c r="D655" s="18" t="s">
        <v>764</v>
      </c>
      <c r="E655" s="19">
        <v>200000</v>
      </c>
      <c r="F655" s="19" t="s">
        <v>40</v>
      </c>
      <c r="G655" s="19">
        <f>Data!$E655*VLOOKUP(Data!$F655,tblXrate[],2,FALSE)</f>
        <v>3561.5833374885137</v>
      </c>
      <c r="H655" s="19" t="s">
        <v>765</v>
      </c>
      <c r="I655" s="19" t="s">
        <v>3999</v>
      </c>
      <c r="J655" s="19" t="s">
        <v>8</v>
      </c>
      <c r="K655" s="19" t="str">
        <f>VLOOKUP(Data!$J655,tblCountries[[Actual]:[Mapping]],2,FALSE)</f>
        <v>India</v>
      </c>
      <c r="L655" s="19" t="s">
        <v>13</v>
      </c>
      <c r="M655" s="20">
        <v>3</v>
      </c>
      <c r="N655" t="str">
        <f t="shared" si="10"/>
        <v>até 5</v>
      </c>
    </row>
    <row r="656" spans="2:14" ht="15" customHeight="1">
      <c r="B656" s="11" t="s">
        <v>2659</v>
      </c>
      <c r="C656" s="12">
        <v>41055.525613425925</v>
      </c>
      <c r="D656" s="13" t="s">
        <v>766</v>
      </c>
      <c r="E656" s="14">
        <v>480000</v>
      </c>
      <c r="F656" s="14" t="s">
        <v>40</v>
      </c>
      <c r="G656" s="14">
        <f>Data!$E656*VLOOKUP(Data!$F656,tblXrate[],2,FALSE)</f>
        <v>8547.8000099724322</v>
      </c>
      <c r="H656" s="14" t="s">
        <v>767</v>
      </c>
      <c r="I656" s="14" t="s">
        <v>52</v>
      </c>
      <c r="J656" s="14" t="s">
        <v>8</v>
      </c>
      <c r="K656" s="14" t="str">
        <f>VLOOKUP(Data!$J656,tblCountries[[Actual]:[Mapping]],2,FALSE)</f>
        <v>India</v>
      </c>
      <c r="L656" s="14" t="s">
        <v>18</v>
      </c>
      <c r="M656" s="15">
        <v>8</v>
      </c>
      <c r="N656" t="str">
        <f t="shared" si="10"/>
        <v>5 a 10</v>
      </c>
    </row>
    <row r="657" spans="2:14" ht="15" customHeight="1">
      <c r="B657" s="16" t="s">
        <v>2660</v>
      </c>
      <c r="C657" s="17">
        <v>41055.53224537037</v>
      </c>
      <c r="D657" s="18">
        <v>5800</v>
      </c>
      <c r="E657" s="19">
        <v>5800</v>
      </c>
      <c r="F657" s="19" t="s">
        <v>6</v>
      </c>
      <c r="G657" s="19">
        <f>Data!$E657*VLOOKUP(Data!$F657,tblXrate[],2,FALSE)</f>
        <v>5800</v>
      </c>
      <c r="H657" s="19" t="s">
        <v>768</v>
      </c>
      <c r="I657" s="19" t="s">
        <v>52</v>
      </c>
      <c r="J657" s="19" t="s">
        <v>8</v>
      </c>
      <c r="K657" s="19" t="str">
        <f>VLOOKUP(Data!$J657,tblCountries[[Actual]:[Mapping]],2,FALSE)</f>
        <v>India</v>
      </c>
      <c r="L657" s="19" t="s">
        <v>13</v>
      </c>
      <c r="M657" s="20">
        <v>8</v>
      </c>
      <c r="N657" t="str">
        <f t="shared" si="10"/>
        <v>5 a 10</v>
      </c>
    </row>
    <row r="658" spans="2:14" ht="15" customHeight="1">
      <c r="B658" s="11" t="s">
        <v>2661</v>
      </c>
      <c r="C658" s="12">
        <v>41055.533553240741</v>
      </c>
      <c r="D658" s="13" t="s">
        <v>769</v>
      </c>
      <c r="E658" s="14">
        <v>230000</v>
      </c>
      <c r="F658" s="14" t="s">
        <v>40</v>
      </c>
      <c r="G658" s="14">
        <f>Data!$E658*VLOOKUP(Data!$F658,tblXrate[],2,FALSE)</f>
        <v>4095.8208381117906</v>
      </c>
      <c r="H658" s="14" t="s">
        <v>721</v>
      </c>
      <c r="I658" s="14" t="s">
        <v>3999</v>
      </c>
      <c r="J658" s="14" t="s">
        <v>8</v>
      </c>
      <c r="K658" s="14" t="str">
        <f>VLOOKUP(Data!$J658,tblCountries[[Actual]:[Mapping]],2,FALSE)</f>
        <v>India</v>
      </c>
      <c r="L658" s="14" t="s">
        <v>13</v>
      </c>
      <c r="M658" s="15">
        <v>3</v>
      </c>
      <c r="N658" t="str">
        <f t="shared" si="10"/>
        <v>até 5</v>
      </c>
    </row>
    <row r="659" spans="2:14" ht="15" customHeight="1">
      <c r="B659" s="16" t="s">
        <v>2662</v>
      </c>
      <c r="C659" s="17">
        <v>41055.534814814811</v>
      </c>
      <c r="D659" s="18" t="s">
        <v>770</v>
      </c>
      <c r="E659" s="19">
        <v>276000</v>
      </c>
      <c r="F659" s="19" t="s">
        <v>40</v>
      </c>
      <c r="G659" s="19">
        <f>Data!$E659*VLOOKUP(Data!$F659,tblXrate[],2,FALSE)</f>
        <v>4914.9850057341491</v>
      </c>
      <c r="H659" s="19" t="s">
        <v>771</v>
      </c>
      <c r="I659" s="19" t="s">
        <v>52</v>
      </c>
      <c r="J659" s="19" t="s">
        <v>17</v>
      </c>
      <c r="K659" s="19" t="str">
        <f>VLOOKUP(Data!$J659,tblCountries[[Actual]:[Mapping]],2,FALSE)</f>
        <v>Pakistan</v>
      </c>
      <c r="L659" s="19" t="s">
        <v>25</v>
      </c>
      <c r="M659" s="20">
        <v>3</v>
      </c>
      <c r="N659" t="str">
        <f t="shared" si="10"/>
        <v>até 5</v>
      </c>
    </row>
    <row r="660" spans="2:14" ht="15" customHeight="1">
      <c r="B660" s="11" t="s">
        <v>2663</v>
      </c>
      <c r="C660" s="12">
        <v>41055.536539351851</v>
      </c>
      <c r="D660" s="13">
        <v>24000</v>
      </c>
      <c r="E660" s="14">
        <v>24000</v>
      </c>
      <c r="F660" s="14" t="s">
        <v>6</v>
      </c>
      <c r="G660" s="14">
        <f>Data!$E660*VLOOKUP(Data!$F660,tblXrate[],2,FALSE)</f>
        <v>24000</v>
      </c>
      <c r="H660" s="14" t="s">
        <v>772</v>
      </c>
      <c r="I660" s="14" t="s">
        <v>52</v>
      </c>
      <c r="J660" s="14" t="s">
        <v>773</v>
      </c>
      <c r="K660" s="14" t="str">
        <f>VLOOKUP(Data!$J660,tblCountries[[Actual]:[Mapping]],2,FALSE)</f>
        <v>Saudi Arabia</v>
      </c>
      <c r="L660" s="14" t="s">
        <v>9</v>
      </c>
      <c r="M660" s="15">
        <v>12</v>
      </c>
      <c r="N660" t="str">
        <f t="shared" si="10"/>
        <v>10 a 15</v>
      </c>
    </row>
    <row r="661" spans="2:14" ht="15" customHeight="1">
      <c r="B661" s="16" t="s">
        <v>2664</v>
      </c>
      <c r="C661" s="17">
        <v>41055.537303240744</v>
      </c>
      <c r="D661" s="18" t="s">
        <v>774</v>
      </c>
      <c r="E661" s="19">
        <v>24000</v>
      </c>
      <c r="F661" s="19" t="s">
        <v>6</v>
      </c>
      <c r="G661" s="19">
        <f>Data!$E661*VLOOKUP(Data!$F661,tblXrate[],2,FALSE)</f>
        <v>24000</v>
      </c>
      <c r="H661" s="19" t="s">
        <v>310</v>
      </c>
      <c r="I661" s="19" t="s">
        <v>310</v>
      </c>
      <c r="J661" s="19" t="s">
        <v>179</v>
      </c>
      <c r="K661" s="19" t="str">
        <f>VLOOKUP(Data!$J661,tblCountries[[Actual]:[Mapping]],2,FALSE)</f>
        <v>UAE</v>
      </c>
      <c r="L661" s="19" t="s">
        <v>18</v>
      </c>
      <c r="M661" s="20">
        <v>15</v>
      </c>
      <c r="N661" t="str">
        <f t="shared" si="10"/>
        <v>10 a 15</v>
      </c>
    </row>
    <row r="662" spans="2:14" ht="15" customHeight="1">
      <c r="B662" s="11" t="s">
        <v>2665</v>
      </c>
      <c r="C662" s="12">
        <v>41055.537673611114</v>
      </c>
      <c r="D662" s="13">
        <v>8738</v>
      </c>
      <c r="E662" s="14">
        <v>8738</v>
      </c>
      <c r="F662" s="14" t="s">
        <v>6</v>
      </c>
      <c r="G662" s="14">
        <f>Data!$E662*VLOOKUP(Data!$F662,tblXrate[],2,FALSE)</f>
        <v>8738</v>
      </c>
      <c r="H662" s="14" t="s">
        <v>775</v>
      </c>
      <c r="I662" s="14" t="s">
        <v>52</v>
      </c>
      <c r="J662" s="14" t="s">
        <v>8</v>
      </c>
      <c r="K662" s="14" t="str">
        <f>VLOOKUP(Data!$J662,tblCountries[[Actual]:[Mapping]],2,FALSE)</f>
        <v>India</v>
      </c>
      <c r="L662" s="14" t="s">
        <v>13</v>
      </c>
      <c r="M662" s="15">
        <v>7.3</v>
      </c>
      <c r="N662" t="str">
        <f t="shared" si="10"/>
        <v>5 a 10</v>
      </c>
    </row>
    <row r="663" spans="2:14" ht="15" customHeight="1">
      <c r="B663" s="16" t="s">
        <v>2666</v>
      </c>
      <c r="C663" s="17">
        <v>41055.537916666668</v>
      </c>
      <c r="D663" s="18">
        <v>15000</v>
      </c>
      <c r="E663" s="19">
        <v>15000</v>
      </c>
      <c r="F663" s="19" t="s">
        <v>6</v>
      </c>
      <c r="G663" s="19">
        <f>Data!$E663*VLOOKUP(Data!$F663,tblXrate[],2,FALSE)</f>
        <v>15000</v>
      </c>
      <c r="H663" s="19" t="s">
        <v>776</v>
      </c>
      <c r="I663" s="19" t="s">
        <v>20</v>
      </c>
      <c r="J663" s="19" t="s">
        <v>726</v>
      </c>
      <c r="K663" s="19" t="str">
        <f>VLOOKUP(Data!$J663,tblCountries[[Actual]:[Mapping]],2,FALSE)</f>
        <v>Indonesia</v>
      </c>
      <c r="L663" s="19" t="s">
        <v>9</v>
      </c>
      <c r="M663" s="20">
        <v>1</v>
      </c>
      <c r="N663" t="str">
        <f t="shared" si="10"/>
        <v>até 5</v>
      </c>
    </row>
    <row r="664" spans="2:14" ht="15" customHeight="1">
      <c r="B664" s="11" t="s">
        <v>2667</v>
      </c>
      <c r="C664" s="12">
        <v>41055.538298611114</v>
      </c>
      <c r="D664" s="13">
        <v>4700</v>
      </c>
      <c r="E664" s="14">
        <v>56400</v>
      </c>
      <c r="F664" s="14" t="s">
        <v>6</v>
      </c>
      <c r="G664" s="14">
        <f>Data!$E664*VLOOKUP(Data!$F664,tblXrate[],2,FALSE)</f>
        <v>56400</v>
      </c>
      <c r="H664" s="14" t="s">
        <v>642</v>
      </c>
      <c r="I664" s="14" t="s">
        <v>52</v>
      </c>
      <c r="J664" s="14" t="s">
        <v>179</v>
      </c>
      <c r="K664" s="14" t="str">
        <f>VLOOKUP(Data!$J664,tblCountries[[Actual]:[Mapping]],2,FALSE)</f>
        <v>UAE</v>
      </c>
      <c r="L664" s="14" t="s">
        <v>18</v>
      </c>
      <c r="M664" s="15">
        <v>6</v>
      </c>
      <c r="N664" t="str">
        <f t="shared" si="10"/>
        <v>5 a 10</v>
      </c>
    </row>
    <row r="665" spans="2:14" ht="15" customHeight="1">
      <c r="B665" s="16" t="s">
        <v>2668</v>
      </c>
      <c r="C665" s="17">
        <v>41055.541122685187</v>
      </c>
      <c r="D665" s="18">
        <v>10200</v>
      </c>
      <c r="E665" s="19">
        <v>10200</v>
      </c>
      <c r="F665" s="19" t="s">
        <v>6</v>
      </c>
      <c r="G665" s="19">
        <f>Data!$E665*VLOOKUP(Data!$F665,tblXrate[],2,FALSE)</f>
        <v>10200</v>
      </c>
      <c r="H665" s="19" t="s">
        <v>42</v>
      </c>
      <c r="I665" s="19" t="s">
        <v>20</v>
      </c>
      <c r="J665" s="19" t="s">
        <v>8</v>
      </c>
      <c r="K665" s="19" t="str">
        <f>VLOOKUP(Data!$J665,tblCountries[[Actual]:[Mapping]],2,FALSE)</f>
        <v>India</v>
      </c>
      <c r="L665" s="19" t="s">
        <v>9</v>
      </c>
      <c r="M665" s="20">
        <v>4.5</v>
      </c>
      <c r="N665" t="str">
        <f t="shared" si="10"/>
        <v>até 5</v>
      </c>
    </row>
    <row r="666" spans="2:14" ht="15" customHeight="1">
      <c r="B666" s="11" t="s">
        <v>2669</v>
      </c>
      <c r="C666" s="12">
        <v>41055.541446759256</v>
      </c>
      <c r="D666" s="13">
        <v>325000</v>
      </c>
      <c r="E666" s="14">
        <v>325000</v>
      </c>
      <c r="F666" s="14" t="s">
        <v>40</v>
      </c>
      <c r="G666" s="14">
        <f>Data!$E666*VLOOKUP(Data!$F666,tblXrate[],2,FALSE)</f>
        <v>5787.5729234188348</v>
      </c>
      <c r="H666" s="14" t="s">
        <v>721</v>
      </c>
      <c r="I666" s="14" t="s">
        <v>3999</v>
      </c>
      <c r="J666" s="14" t="s">
        <v>8</v>
      </c>
      <c r="K666" s="14" t="str">
        <f>VLOOKUP(Data!$J666,tblCountries[[Actual]:[Mapping]],2,FALSE)</f>
        <v>India</v>
      </c>
      <c r="L666" s="14" t="s">
        <v>13</v>
      </c>
      <c r="M666" s="15">
        <v>4.5</v>
      </c>
      <c r="N666" t="str">
        <f t="shared" si="10"/>
        <v>até 5</v>
      </c>
    </row>
    <row r="667" spans="2:14" ht="15" customHeight="1">
      <c r="B667" s="16" t="s">
        <v>2670</v>
      </c>
      <c r="C667" s="17">
        <v>41055.542870370373</v>
      </c>
      <c r="D667" s="18">
        <v>105000</v>
      </c>
      <c r="E667" s="19">
        <v>105000</v>
      </c>
      <c r="F667" s="19" t="s">
        <v>6</v>
      </c>
      <c r="G667" s="19">
        <f>Data!$E667*VLOOKUP(Data!$F667,tblXrate[],2,FALSE)</f>
        <v>105000</v>
      </c>
      <c r="H667" s="19" t="s">
        <v>76</v>
      </c>
      <c r="I667" s="19" t="s">
        <v>356</v>
      </c>
      <c r="J667" s="19" t="s">
        <v>15</v>
      </c>
      <c r="K667" s="19" t="str">
        <f>VLOOKUP(Data!$J667,tblCountries[[Actual]:[Mapping]],2,FALSE)</f>
        <v>USA</v>
      </c>
      <c r="L667" s="19" t="s">
        <v>18</v>
      </c>
      <c r="M667" s="20">
        <v>15</v>
      </c>
      <c r="N667" t="str">
        <f t="shared" si="10"/>
        <v>10 a 15</v>
      </c>
    </row>
    <row r="668" spans="2:14" ht="15" customHeight="1">
      <c r="B668" s="11" t="s">
        <v>2671</v>
      </c>
      <c r="C668" s="12">
        <v>41055.542974537035</v>
      </c>
      <c r="D668" s="13" t="s">
        <v>777</v>
      </c>
      <c r="E668" s="14">
        <v>250000</v>
      </c>
      <c r="F668" s="14" t="s">
        <v>40</v>
      </c>
      <c r="G668" s="14">
        <f>Data!$E668*VLOOKUP(Data!$F668,tblXrate[],2,FALSE)</f>
        <v>4451.9791718606421</v>
      </c>
      <c r="H668" s="14" t="s">
        <v>778</v>
      </c>
      <c r="I668" s="14" t="s">
        <v>52</v>
      </c>
      <c r="J668" s="14" t="s">
        <v>8</v>
      </c>
      <c r="K668" s="14" t="str">
        <f>VLOOKUP(Data!$J668,tblCountries[[Actual]:[Mapping]],2,FALSE)</f>
        <v>India</v>
      </c>
      <c r="L668" s="14" t="s">
        <v>18</v>
      </c>
      <c r="M668" s="15">
        <v>5</v>
      </c>
      <c r="N668" t="str">
        <f t="shared" si="10"/>
        <v>até 5</v>
      </c>
    </row>
    <row r="669" spans="2:14" ht="15" customHeight="1">
      <c r="B669" s="16" t="s">
        <v>2672</v>
      </c>
      <c r="C669" s="17">
        <v>41055.543634259258</v>
      </c>
      <c r="D669" s="18">
        <v>470000</v>
      </c>
      <c r="E669" s="19">
        <v>470000</v>
      </c>
      <c r="F669" s="19" t="s">
        <v>40</v>
      </c>
      <c r="G669" s="19">
        <f>Data!$E669*VLOOKUP(Data!$F669,tblXrate[],2,FALSE)</f>
        <v>8369.7208430980063</v>
      </c>
      <c r="H669" s="19" t="s">
        <v>356</v>
      </c>
      <c r="I669" s="19" t="s">
        <v>356</v>
      </c>
      <c r="J669" s="19" t="s">
        <v>8</v>
      </c>
      <c r="K669" s="19" t="str">
        <f>VLOOKUP(Data!$J669,tblCountries[[Actual]:[Mapping]],2,FALSE)</f>
        <v>India</v>
      </c>
      <c r="L669" s="19" t="s">
        <v>13</v>
      </c>
      <c r="M669" s="20">
        <v>4</v>
      </c>
      <c r="N669" t="str">
        <f t="shared" si="10"/>
        <v>até 5</v>
      </c>
    </row>
    <row r="670" spans="2:14" ht="15" customHeight="1">
      <c r="B670" s="11" t="s">
        <v>2673</v>
      </c>
      <c r="C670" s="12">
        <v>41055.544120370374</v>
      </c>
      <c r="D670" s="13">
        <v>720000</v>
      </c>
      <c r="E670" s="14">
        <v>720000</v>
      </c>
      <c r="F670" s="14" t="s">
        <v>3951</v>
      </c>
      <c r="G670" s="14">
        <f>Data!$E670*VLOOKUP(Data!$F670,tblXrate[],2,FALSE)</f>
        <v>17067.637625607145</v>
      </c>
      <c r="H670" s="14" t="s">
        <v>454</v>
      </c>
      <c r="I670" s="14" t="s">
        <v>52</v>
      </c>
      <c r="J670" s="14" t="s">
        <v>347</v>
      </c>
      <c r="K670" s="14" t="str">
        <f>VLOOKUP(Data!$J670,tblCountries[[Actual]:[Mapping]],2,FALSE)</f>
        <v>Philippines</v>
      </c>
      <c r="L670" s="14" t="s">
        <v>9</v>
      </c>
      <c r="M670" s="15">
        <v>9</v>
      </c>
      <c r="N670" t="str">
        <f t="shared" si="10"/>
        <v>5 a 10</v>
      </c>
    </row>
    <row r="671" spans="2:14" ht="15" customHeight="1">
      <c r="B671" s="16" t="s">
        <v>2674</v>
      </c>
      <c r="C671" s="17">
        <v>41055.544421296298</v>
      </c>
      <c r="D671" s="18">
        <v>100000</v>
      </c>
      <c r="E671" s="19">
        <v>100000</v>
      </c>
      <c r="F671" s="19" t="s">
        <v>82</v>
      </c>
      <c r="G671" s="19">
        <f>Data!$E671*VLOOKUP(Data!$F671,tblXrate[],2,FALSE)</f>
        <v>101990.96564026357</v>
      </c>
      <c r="H671" s="19" t="s">
        <v>779</v>
      </c>
      <c r="I671" s="19" t="s">
        <v>52</v>
      </c>
      <c r="J671" s="19" t="s">
        <v>84</v>
      </c>
      <c r="K671" s="19" t="str">
        <f>VLOOKUP(Data!$J671,tblCountries[[Actual]:[Mapping]],2,FALSE)</f>
        <v>Australia</v>
      </c>
      <c r="L671" s="19" t="s">
        <v>25</v>
      </c>
      <c r="M671" s="20">
        <v>20</v>
      </c>
      <c r="N671" t="str">
        <f t="shared" si="10"/>
        <v>15 a 20</v>
      </c>
    </row>
    <row r="672" spans="2:14" ht="15" customHeight="1">
      <c r="B672" s="11" t="s">
        <v>2675</v>
      </c>
      <c r="C672" s="12">
        <v>41055.545173611114</v>
      </c>
      <c r="D672" s="13" t="s">
        <v>780</v>
      </c>
      <c r="E672" s="14">
        <v>220000</v>
      </c>
      <c r="F672" s="14" t="s">
        <v>40</v>
      </c>
      <c r="G672" s="14">
        <f>Data!$E672*VLOOKUP(Data!$F672,tblXrate[],2,FALSE)</f>
        <v>3917.7416712373652</v>
      </c>
      <c r="H672" s="14" t="s">
        <v>781</v>
      </c>
      <c r="I672" s="14" t="s">
        <v>20</v>
      </c>
      <c r="J672" s="14" t="s">
        <v>8</v>
      </c>
      <c r="K672" s="14" t="str">
        <f>VLOOKUP(Data!$J672,tblCountries[[Actual]:[Mapping]],2,FALSE)</f>
        <v>India</v>
      </c>
      <c r="L672" s="14" t="s">
        <v>18</v>
      </c>
      <c r="M672" s="15">
        <v>3</v>
      </c>
      <c r="N672" t="str">
        <f t="shared" si="10"/>
        <v>até 5</v>
      </c>
    </row>
    <row r="673" spans="2:14" ht="15" customHeight="1">
      <c r="B673" s="16" t="s">
        <v>2676</v>
      </c>
      <c r="C673" s="17">
        <v>41055.547673611109</v>
      </c>
      <c r="D673" s="18">
        <v>52000</v>
      </c>
      <c r="E673" s="19">
        <v>52000</v>
      </c>
      <c r="F673" s="19" t="s">
        <v>6</v>
      </c>
      <c r="G673" s="19">
        <f>Data!$E673*VLOOKUP(Data!$F673,tblXrate[],2,FALSE)</f>
        <v>52000</v>
      </c>
      <c r="H673" s="19" t="s">
        <v>782</v>
      </c>
      <c r="I673" s="19" t="s">
        <v>67</v>
      </c>
      <c r="J673" s="19" t="s">
        <v>15</v>
      </c>
      <c r="K673" s="19" t="str">
        <f>VLOOKUP(Data!$J673,tblCountries[[Actual]:[Mapping]],2,FALSE)</f>
        <v>USA</v>
      </c>
      <c r="L673" s="19" t="s">
        <v>9</v>
      </c>
      <c r="M673" s="20">
        <v>18</v>
      </c>
      <c r="N673" t="str">
        <f t="shared" si="10"/>
        <v>15 a 20</v>
      </c>
    </row>
    <row r="674" spans="2:14" ht="15" customHeight="1">
      <c r="B674" s="11" t="s">
        <v>2677</v>
      </c>
      <c r="C674" s="12">
        <v>41055.549317129633</v>
      </c>
      <c r="D674" s="13" t="s">
        <v>783</v>
      </c>
      <c r="E674" s="14">
        <v>260000</v>
      </c>
      <c r="F674" s="14" t="s">
        <v>40</v>
      </c>
      <c r="G674" s="14">
        <f>Data!$E674*VLOOKUP(Data!$F674,tblXrate[],2,FALSE)</f>
        <v>4630.058338735068</v>
      </c>
      <c r="H674" s="14" t="s">
        <v>20</v>
      </c>
      <c r="I674" s="14" t="s">
        <v>20</v>
      </c>
      <c r="J674" s="14" t="s">
        <v>8</v>
      </c>
      <c r="K674" s="14" t="str">
        <f>VLOOKUP(Data!$J674,tblCountries[[Actual]:[Mapping]],2,FALSE)</f>
        <v>India</v>
      </c>
      <c r="L674" s="14" t="s">
        <v>9</v>
      </c>
      <c r="M674" s="15">
        <v>2</v>
      </c>
      <c r="N674" t="str">
        <f t="shared" si="10"/>
        <v>até 5</v>
      </c>
    </row>
    <row r="675" spans="2:14" ht="15" customHeight="1">
      <c r="B675" s="16" t="s">
        <v>2678</v>
      </c>
      <c r="C675" s="17">
        <v>41055.550555555557</v>
      </c>
      <c r="D675" s="18" t="s">
        <v>784</v>
      </c>
      <c r="E675" s="19">
        <v>120000</v>
      </c>
      <c r="F675" s="19" t="s">
        <v>40</v>
      </c>
      <c r="G675" s="19">
        <f>Data!$E675*VLOOKUP(Data!$F675,tblXrate[],2,FALSE)</f>
        <v>2136.9500024931081</v>
      </c>
      <c r="H675" s="19" t="s">
        <v>153</v>
      </c>
      <c r="I675" s="19" t="s">
        <v>20</v>
      </c>
      <c r="J675" s="19" t="s">
        <v>8</v>
      </c>
      <c r="K675" s="19" t="str">
        <f>VLOOKUP(Data!$J675,tblCountries[[Actual]:[Mapping]],2,FALSE)</f>
        <v>India</v>
      </c>
      <c r="L675" s="19" t="s">
        <v>18</v>
      </c>
      <c r="M675" s="20">
        <v>3</v>
      </c>
      <c r="N675" t="str">
        <f t="shared" si="10"/>
        <v>até 5</v>
      </c>
    </row>
    <row r="676" spans="2:14" ht="15" customHeight="1">
      <c r="B676" s="11" t="s">
        <v>2679</v>
      </c>
      <c r="C676" s="12">
        <v>41055.553020833337</v>
      </c>
      <c r="D676" s="13">
        <v>13000</v>
      </c>
      <c r="E676" s="14">
        <v>13000</v>
      </c>
      <c r="F676" s="14" t="s">
        <v>6</v>
      </c>
      <c r="G676" s="14">
        <f>Data!$E676*VLOOKUP(Data!$F676,tblXrate[],2,FALSE)</f>
        <v>13000</v>
      </c>
      <c r="H676" s="14" t="s">
        <v>20</v>
      </c>
      <c r="I676" s="14" t="s">
        <v>20</v>
      </c>
      <c r="J676" s="14" t="s">
        <v>8</v>
      </c>
      <c r="K676" s="14" t="str">
        <f>VLOOKUP(Data!$J676,tblCountries[[Actual]:[Mapping]],2,FALSE)</f>
        <v>India</v>
      </c>
      <c r="L676" s="14" t="s">
        <v>25</v>
      </c>
      <c r="M676" s="15">
        <v>4</v>
      </c>
      <c r="N676" t="str">
        <f t="shared" si="10"/>
        <v>até 5</v>
      </c>
    </row>
    <row r="677" spans="2:14" ht="15" customHeight="1">
      <c r="B677" s="16" t="s">
        <v>2680</v>
      </c>
      <c r="C677" s="17">
        <v>41055.553888888891</v>
      </c>
      <c r="D677" s="18" t="s">
        <v>785</v>
      </c>
      <c r="E677" s="19">
        <v>144000</v>
      </c>
      <c r="F677" s="19" t="s">
        <v>40</v>
      </c>
      <c r="G677" s="19">
        <f>Data!$E677*VLOOKUP(Data!$F677,tblXrate[],2,FALSE)</f>
        <v>2564.3400029917298</v>
      </c>
      <c r="H677" s="19" t="s">
        <v>786</v>
      </c>
      <c r="I677" s="19" t="s">
        <v>52</v>
      </c>
      <c r="J677" s="19" t="s">
        <v>8</v>
      </c>
      <c r="K677" s="19" t="str">
        <f>VLOOKUP(Data!$J677,tblCountries[[Actual]:[Mapping]],2,FALSE)</f>
        <v>India</v>
      </c>
      <c r="L677" s="19" t="s">
        <v>18</v>
      </c>
      <c r="M677" s="20">
        <v>7</v>
      </c>
      <c r="N677" t="str">
        <f t="shared" si="10"/>
        <v>5 a 10</v>
      </c>
    </row>
    <row r="678" spans="2:14" ht="15" customHeight="1">
      <c r="B678" s="11" t="s">
        <v>2681</v>
      </c>
      <c r="C678" s="12">
        <v>41055.554201388892</v>
      </c>
      <c r="D678" s="13" t="s">
        <v>787</v>
      </c>
      <c r="E678" s="14">
        <v>1150000</v>
      </c>
      <c r="F678" s="14" t="s">
        <v>40</v>
      </c>
      <c r="G678" s="14">
        <f>Data!$E678*VLOOKUP(Data!$F678,tblXrate[],2,FALSE)</f>
        <v>20479.104190558952</v>
      </c>
      <c r="H678" s="14" t="s">
        <v>788</v>
      </c>
      <c r="I678" s="14" t="s">
        <v>52</v>
      </c>
      <c r="J678" s="14" t="s">
        <v>8</v>
      </c>
      <c r="K678" s="14" t="str">
        <f>VLOOKUP(Data!$J678,tblCountries[[Actual]:[Mapping]],2,FALSE)</f>
        <v>India</v>
      </c>
      <c r="L678" s="14" t="s">
        <v>18</v>
      </c>
      <c r="M678" s="15">
        <v>7</v>
      </c>
      <c r="N678" t="str">
        <f t="shared" si="10"/>
        <v>5 a 10</v>
      </c>
    </row>
    <row r="679" spans="2:14" ht="15" customHeight="1">
      <c r="B679" s="16" t="s">
        <v>2682</v>
      </c>
      <c r="C679" s="17">
        <v>41055.554537037038</v>
      </c>
      <c r="D679" s="18" t="s">
        <v>789</v>
      </c>
      <c r="E679" s="19">
        <v>33500</v>
      </c>
      <c r="F679" s="19" t="s">
        <v>6</v>
      </c>
      <c r="G679" s="19">
        <f>Data!$E679*VLOOKUP(Data!$F679,tblXrate[],2,FALSE)</f>
        <v>33500</v>
      </c>
      <c r="H679" s="19" t="s">
        <v>790</v>
      </c>
      <c r="I679" s="19" t="s">
        <v>310</v>
      </c>
      <c r="J679" s="19" t="s">
        <v>359</v>
      </c>
      <c r="K679" s="19" t="str">
        <f>VLOOKUP(Data!$J679,tblCountries[[Actual]:[Mapping]],2,FALSE)</f>
        <v>Dubai</v>
      </c>
      <c r="L679" s="19" t="s">
        <v>25</v>
      </c>
      <c r="M679" s="20">
        <v>10</v>
      </c>
      <c r="N679" t="str">
        <f t="shared" si="10"/>
        <v>5 a 10</v>
      </c>
    </row>
    <row r="680" spans="2:14" ht="15" customHeight="1">
      <c r="B680" s="11" t="s">
        <v>2683</v>
      </c>
      <c r="C680" s="12">
        <v>41055.555347222224</v>
      </c>
      <c r="D680" s="13">
        <v>50000</v>
      </c>
      <c r="E680" s="14">
        <v>50000</v>
      </c>
      <c r="F680" s="14" t="s">
        <v>6</v>
      </c>
      <c r="G680" s="14">
        <f>Data!$E680*VLOOKUP(Data!$F680,tblXrate[],2,FALSE)</f>
        <v>50000</v>
      </c>
      <c r="H680" s="14" t="s">
        <v>791</v>
      </c>
      <c r="I680" s="14" t="s">
        <v>52</v>
      </c>
      <c r="J680" s="14" t="s">
        <v>8</v>
      </c>
      <c r="K680" s="14" t="str">
        <f>VLOOKUP(Data!$J680,tblCountries[[Actual]:[Mapping]],2,FALSE)</f>
        <v>India</v>
      </c>
      <c r="L680" s="14" t="s">
        <v>18</v>
      </c>
      <c r="M680" s="15">
        <v>20</v>
      </c>
      <c r="N680" t="str">
        <f t="shared" si="10"/>
        <v>15 a 20</v>
      </c>
    </row>
    <row r="681" spans="2:14" ht="15" customHeight="1">
      <c r="B681" s="16" t="s">
        <v>2684</v>
      </c>
      <c r="C681" s="17">
        <v>41055.557442129626</v>
      </c>
      <c r="D681" s="18">
        <v>300000</v>
      </c>
      <c r="E681" s="19">
        <v>300000</v>
      </c>
      <c r="F681" s="19" t="s">
        <v>40</v>
      </c>
      <c r="G681" s="19">
        <f>Data!$E681*VLOOKUP(Data!$F681,tblXrate[],2,FALSE)</f>
        <v>5342.3750062327708</v>
      </c>
      <c r="H681" s="19" t="s">
        <v>792</v>
      </c>
      <c r="I681" s="19" t="s">
        <v>52</v>
      </c>
      <c r="J681" s="19" t="s">
        <v>8</v>
      </c>
      <c r="K681" s="19" t="str">
        <f>VLOOKUP(Data!$J681,tblCountries[[Actual]:[Mapping]],2,FALSE)</f>
        <v>India</v>
      </c>
      <c r="L681" s="19" t="s">
        <v>18</v>
      </c>
      <c r="M681" s="20">
        <v>3</v>
      </c>
      <c r="N681" t="str">
        <f t="shared" si="10"/>
        <v>até 5</v>
      </c>
    </row>
    <row r="682" spans="2:14" ht="15" customHeight="1">
      <c r="B682" s="11" t="s">
        <v>2685</v>
      </c>
      <c r="C682" s="12">
        <v>41055.558391203704</v>
      </c>
      <c r="D682" s="13" t="s">
        <v>793</v>
      </c>
      <c r="E682" s="14">
        <v>648000</v>
      </c>
      <c r="F682" s="14" t="s">
        <v>40</v>
      </c>
      <c r="G682" s="14">
        <f>Data!$E682*VLOOKUP(Data!$F682,tblXrate[],2,FALSE)</f>
        <v>11539.530013462785</v>
      </c>
      <c r="H682" s="14" t="s">
        <v>794</v>
      </c>
      <c r="I682" s="14" t="s">
        <v>20</v>
      </c>
      <c r="J682" s="14" t="s">
        <v>8</v>
      </c>
      <c r="K682" s="14" t="str">
        <f>VLOOKUP(Data!$J682,tblCountries[[Actual]:[Mapping]],2,FALSE)</f>
        <v>India</v>
      </c>
      <c r="L682" s="14" t="s">
        <v>13</v>
      </c>
      <c r="M682" s="15">
        <v>2</v>
      </c>
      <c r="N682" t="str">
        <f t="shared" si="10"/>
        <v>até 5</v>
      </c>
    </row>
    <row r="683" spans="2:14" ht="15" customHeight="1">
      <c r="B683" s="16" t="s">
        <v>2686</v>
      </c>
      <c r="C683" s="17">
        <v>41055.558495370373</v>
      </c>
      <c r="D683" s="18">
        <v>7000</v>
      </c>
      <c r="E683" s="19">
        <v>7000</v>
      </c>
      <c r="F683" s="19" t="s">
        <v>6</v>
      </c>
      <c r="G683" s="19">
        <f>Data!$E683*VLOOKUP(Data!$F683,tblXrate[],2,FALSE)</f>
        <v>7000</v>
      </c>
      <c r="H683" s="19" t="s">
        <v>795</v>
      </c>
      <c r="I683" s="19" t="s">
        <v>52</v>
      </c>
      <c r="J683" s="19" t="s">
        <v>8</v>
      </c>
      <c r="K683" s="19" t="str">
        <f>VLOOKUP(Data!$J683,tblCountries[[Actual]:[Mapping]],2,FALSE)</f>
        <v>India</v>
      </c>
      <c r="L683" s="19" t="s">
        <v>9</v>
      </c>
      <c r="M683" s="20">
        <v>23</v>
      </c>
      <c r="N683" t="str">
        <f t="shared" si="10"/>
        <v>20  a 25</v>
      </c>
    </row>
    <row r="684" spans="2:14" ht="15" customHeight="1">
      <c r="B684" s="11" t="s">
        <v>2687</v>
      </c>
      <c r="C684" s="12">
        <v>41055.558749999997</v>
      </c>
      <c r="D684" s="13">
        <v>380000</v>
      </c>
      <c r="E684" s="14">
        <v>380000</v>
      </c>
      <c r="F684" s="14" t="s">
        <v>40</v>
      </c>
      <c r="G684" s="14">
        <f>Data!$E684*VLOOKUP(Data!$F684,tblXrate[],2,FALSE)</f>
        <v>6767.0083412281756</v>
      </c>
      <c r="H684" s="14" t="s">
        <v>796</v>
      </c>
      <c r="I684" s="14" t="s">
        <v>3999</v>
      </c>
      <c r="J684" s="14" t="s">
        <v>8</v>
      </c>
      <c r="K684" s="14" t="str">
        <f>VLOOKUP(Data!$J684,tblCountries[[Actual]:[Mapping]],2,FALSE)</f>
        <v>India</v>
      </c>
      <c r="L684" s="14" t="s">
        <v>18</v>
      </c>
      <c r="M684" s="15">
        <v>6</v>
      </c>
      <c r="N684" t="str">
        <f t="shared" si="10"/>
        <v>5 a 10</v>
      </c>
    </row>
    <row r="685" spans="2:14" ht="15" customHeight="1">
      <c r="B685" s="16" t="s">
        <v>2688</v>
      </c>
      <c r="C685" s="17">
        <v>41055.561944444446</v>
      </c>
      <c r="D685" s="18" t="s">
        <v>797</v>
      </c>
      <c r="E685" s="19">
        <v>3000</v>
      </c>
      <c r="F685" s="19" t="s">
        <v>6</v>
      </c>
      <c r="G685" s="19">
        <f>Data!$E685*VLOOKUP(Data!$F685,tblXrate[],2,FALSE)</f>
        <v>3000</v>
      </c>
      <c r="H685" s="19" t="s">
        <v>798</v>
      </c>
      <c r="I685" s="19" t="s">
        <v>356</v>
      </c>
      <c r="J685" s="19" t="s">
        <v>799</v>
      </c>
      <c r="K685" s="19" t="str">
        <f>VLOOKUP(Data!$J685,tblCountries[[Actual]:[Mapping]],2,FALSE)</f>
        <v>Cambodia</v>
      </c>
      <c r="L685" s="19" t="s">
        <v>18</v>
      </c>
      <c r="M685" s="20">
        <v>2</v>
      </c>
      <c r="N685" t="str">
        <f t="shared" si="10"/>
        <v>até 5</v>
      </c>
    </row>
    <row r="686" spans="2:14" ht="15" customHeight="1">
      <c r="B686" s="11" t="s">
        <v>2689</v>
      </c>
      <c r="C686" s="12">
        <v>41055.562210648146</v>
      </c>
      <c r="D686" s="13" t="s">
        <v>800</v>
      </c>
      <c r="E686" s="14">
        <v>250000</v>
      </c>
      <c r="F686" s="14" t="s">
        <v>40</v>
      </c>
      <c r="G686" s="14">
        <f>Data!$E686*VLOOKUP(Data!$F686,tblXrate[],2,FALSE)</f>
        <v>4451.9791718606421</v>
      </c>
      <c r="H686" s="14" t="s">
        <v>801</v>
      </c>
      <c r="I686" s="14" t="s">
        <v>3999</v>
      </c>
      <c r="J686" s="14" t="s">
        <v>8</v>
      </c>
      <c r="K686" s="14" t="str">
        <f>VLOOKUP(Data!$J686,tblCountries[[Actual]:[Mapping]],2,FALSE)</f>
        <v>India</v>
      </c>
      <c r="L686" s="14" t="s">
        <v>13</v>
      </c>
      <c r="M686" s="15">
        <v>4</v>
      </c>
      <c r="N686" t="str">
        <f t="shared" si="10"/>
        <v>até 5</v>
      </c>
    </row>
    <row r="687" spans="2:14" ht="15" customHeight="1">
      <c r="B687" s="16" t="s">
        <v>2690</v>
      </c>
      <c r="C687" s="17">
        <v>41055.563425925924</v>
      </c>
      <c r="D687" s="18" t="s">
        <v>802</v>
      </c>
      <c r="E687" s="19">
        <v>150000</v>
      </c>
      <c r="F687" s="19" t="s">
        <v>40</v>
      </c>
      <c r="G687" s="19">
        <f>Data!$E687*VLOOKUP(Data!$F687,tblXrate[],2,FALSE)</f>
        <v>2671.1875031163854</v>
      </c>
      <c r="H687" s="19" t="s">
        <v>803</v>
      </c>
      <c r="I687" s="19" t="s">
        <v>4001</v>
      </c>
      <c r="J687" s="19" t="s">
        <v>8</v>
      </c>
      <c r="K687" s="19" t="str">
        <f>VLOOKUP(Data!$J687,tblCountries[[Actual]:[Mapping]],2,FALSE)</f>
        <v>India</v>
      </c>
      <c r="L687" s="19" t="s">
        <v>9</v>
      </c>
      <c r="M687" s="20">
        <v>4.5</v>
      </c>
      <c r="N687" t="str">
        <f t="shared" si="10"/>
        <v>até 5</v>
      </c>
    </row>
    <row r="688" spans="2:14" ht="15" customHeight="1">
      <c r="B688" s="11" t="s">
        <v>2691</v>
      </c>
      <c r="C688" s="12">
        <v>41055.567939814813</v>
      </c>
      <c r="D688" s="13">
        <v>278400</v>
      </c>
      <c r="E688" s="14">
        <v>278400</v>
      </c>
      <c r="F688" s="14" t="s">
        <v>40</v>
      </c>
      <c r="G688" s="14">
        <f>Data!$E688*VLOOKUP(Data!$F688,tblXrate[],2,FALSE)</f>
        <v>4957.7240057840108</v>
      </c>
      <c r="H688" s="14" t="s">
        <v>804</v>
      </c>
      <c r="I688" s="14" t="s">
        <v>52</v>
      </c>
      <c r="J688" s="14" t="s">
        <v>8</v>
      </c>
      <c r="K688" s="14" t="str">
        <f>VLOOKUP(Data!$J688,tblCountries[[Actual]:[Mapping]],2,FALSE)</f>
        <v>India</v>
      </c>
      <c r="L688" s="14" t="s">
        <v>9</v>
      </c>
      <c r="M688" s="15">
        <v>5</v>
      </c>
      <c r="N688" t="str">
        <f t="shared" si="10"/>
        <v>até 5</v>
      </c>
    </row>
    <row r="689" spans="2:14" ht="15" customHeight="1">
      <c r="B689" s="16" t="s">
        <v>2692</v>
      </c>
      <c r="C689" s="17">
        <v>41055.571076388886</v>
      </c>
      <c r="D689" s="18">
        <v>180000</v>
      </c>
      <c r="E689" s="19">
        <v>180000</v>
      </c>
      <c r="F689" s="19" t="s">
        <v>40</v>
      </c>
      <c r="G689" s="19">
        <f>Data!$E689*VLOOKUP(Data!$F689,tblXrate[],2,FALSE)</f>
        <v>3205.4250037396623</v>
      </c>
      <c r="H689" s="19" t="s">
        <v>805</v>
      </c>
      <c r="I689" s="19" t="s">
        <v>310</v>
      </c>
      <c r="J689" s="19" t="s">
        <v>8</v>
      </c>
      <c r="K689" s="19" t="str">
        <f>VLOOKUP(Data!$J689,tblCountries[[Actual]:[Mapping]],2,FALSE)</f>
        <v>India</v>
      </c>
      <c r="L689" s="19" t="s">
        <v>18</v>
      </c>
      <c r="M689" s="20">
        <v>14</v>
      </c>
      <c r="N689" t="str">
        <f t="shared" si="10"/>
        <v>10 a 15</v>
      </c>
    </row>
    <row r="690" spans="2:14" ht="15" customHeight="1">
      <c r="B690" s="11" t="s">
        <v>2693</v>
      </c>
      <c r="C690" s="12">
        <v>41055.571504629632</v>
      </c>
      <c r="D690" s="13">
        <v>800000</v>
      </c>
      <c r="E690" s="14">
        <v>800000</v>
      </c>
      <c r="F690" s="14" t="s">
        <v>40</v>
      </c>
      <c r="G690" s="14">
        <f>Data!$E690*VLOOKUP(Data!$F690,tblXrate[],2,FALSE)</f>
        <v>14246.333349954055</v>
      </c>
      <c r="H690" s="14" t="s">
        <v>52</v>
      </c>
      <c r="I690" s="14" t="s">
        <v>52</v>
      </c>
      <c r="J690" s="14" t="s">
        <v>8</v>
      </c>
      <c r="K690" s="14" t="str">
        <f>VLOOKUP(Data!$J690,tblCountries[[Actual]:[Mapping]],2,FALSE)</f>
        <v>India</v>
      </c>
      <c r="L690" s="14" t="s">
        <v>9</v>
      </c>
      <c r="M690" s="15">
        <v>7</v>
      </c>
      <c r="N690" t="str">
        <f t="shared" si="10"/>
        <v>5 a 10</v>
      </c>
    </row>
    <row r="691" spans="2:14" ht="15" customHeight="1">
      <c r="B691" s="16" t="s">
        <v>2694</v>
      </c>
      <c r="C691" s="17">
        <v>41055.572835648149</v>
      </c>
      <c r="D691" s="18" t="s">
        <v>806</v>
      </c>
      <c r="E691" s="19">
        <v>300000</v>
      </c>
      <c r="F691" s="19" t="s">
        <v>40</v>
      </c>
      <c r="G691" s="19">
        <f>Data!$E691*VLOOKUP(Data!$F691,tblXrate[],2,FALSE)</f>
        <v>5342.3750062327708</v>
      </c>
      <c r="H691" s="19" t="s">
        <v>20</v>
      </c>
      <c r="I691" s="19" t="s">
        <v>20</v>
      </c>
      <c r="J691" s="19" t="s">
        <v>8</v>
      </c>
      <c r="K691" s="19" t="str">
        <f>VLOOKUP(Data!$J691,tblCountries[[Actual]:[Mapping]],2,FALSE)</f>
        <v>India</v>
      </c>
      <c r="L691" s="19" t="s">
        <v>13</v>
      </c>
      <c r="M691" s="20">
        <v>7</v>
      </c>
      <c r="N691" t="str">
        <f t="shared" si="10"/>
        <v>5 a 10</v>
      </c>
    </row>
    <row r="692" spans="2:14" ht="15" customHeight="1">
      <c r="B692" s="11" t="s">
        <v>2695</v>
      </c>
      <c r="C692" s="12">
        <v>41055.574212962965</v>
      </c>
      <c r="D692" s="13" t="s">
        <v>807</v>
      </c>
      <c r="E692" s="14">
        <v>370000</v>
      </c>
      <c r="F692" s="14" t="s">
        <v>40</v>
      </c>
      <c r="G692" s="14">
        <f>Data!$E692*VLOOKUP(Data!$F692,tblXrate[],2,FALSE)</f>
        <v>6588.9291743537506</v>
      </c>
      <c r="H692" s="14" t="s">
        <v>386</v>
      </c>
      <c r="I692" s="14" t="s">
        <v>20</v>
      </c>
      <c r="J692" s="14" t="s">
        <v>8</v>
      </c>
      <c r="K692" s="14" t="str">
        <f>VLOOKUP(Data!$J692,tblCountries[[Actual]:[Mapping]],2,FALSE)</f>
        <v>India</v>
      </c>
      <c r="L692" s="14" t="s">
        <v>13</v>
      </c>
      <c r="M692" s="15">
        <v>2</v>
      </c>
      <c r="N692" t="str">
        <f t="shared" si="10"/>
        <v>até 5</v>
      </c>
    </row>
    <row r="693" spans="2:14" ht="15" customHeight="1">
      <c r="B693" s="16" t="s">
        <v>2696</v>
      </c>
      <c r="C693" s="17">
        <v>41055.574374999997</v>
      </c>
      <c r="D693" s="18" t="s">
        <v>807</v>
      </c>
      <c r="E693" s="19">
        <v>370000</v>
      </c>
      <c r="F693" s="19" t="s">
        <v>40</v>
      </c>
      <c r="G693" s="19">
        <f>Data!$E693*VLOOKUP(Data!$F693,tblXrate[],2,FALSE)</f>
        <v>6588.9291743537506</v>
      </c>
      <c r="H693" s="19" t="s">
        <v>386</v>
      </c>
      <c r="I693" s="19" t="s">
        <v>20</v>
      </c>
      <c r="J693" s="19" t="s">
        <v>8</v>
      </c>
      <c r="K693" s="19" t="str">
        <f>VLOOKUP(Data!$J693,tblCountries[[Actual]:[Mapping]],2,FALSE)</f>
        <v>India</v>
      </c>
      <c r="L693" s="19" t="s">
        <v>13</v>
      </c>
      <c r="M693" s="20">
        <v>2</v>
      </c>
      <c r="N693" t="str">
        <f t="shared" si="10"/>
        <v>até 5</v>
      </c>
    </row>
    <row r="694" spans="2:14" ht="15" customHeight="1">
      <c r="B694" s="11" t="s">
        <v>2697</v>
      </c>
      <c r="C694" s="12">
        <v>41055.576319444444</v>
      </c>
      <c r="D694" s="13">
        <v>35000</v>
      </c>
      <c r="E694" s="14">
        <v>35000</v>
      </c>
      <c r="F694" s="14" t="s">
        <v>6</v>
      </c>
      <c r="G694" s="14">
        <f>Data!$E694*VLOOKUP(Data!$F694,tblXrate[],2,FALSE)</f>
        <v>35000</v>
      </c>
      <c r="H694" s="14" t="s">
        <v>660</v>
      </c>
      <c r="I694" s="14" t="s">
        <v>67</v>
      </c>
      <c r="J694" s="14" t="s">
        <v>15</v>
      </c>
      <c r="K694" s="14" t="str">
        <f>VLOOKUP(Data!$J694,tblCountries[[Actual]:[Mapping]],2,FALSE)</f>
        <v>USA</v>
      </c>
      <c r="L694" s="14" t="s">
        <v>9</v>
      </c>
      <c r="M694" s="15">
        <v>10</v>
      </c>
      <c r="N694" t="str">
        <f t="shared" si="10"/>
        <v>5 a 10</v>
      </c>
    </row>
    <row r="695" spans="2:14" ht="15" customHeight="1">
      <c r="B695" s="16" t="s">
        <v>2698</v>
      </c>
      <c r="C695" s="17">
        <v>41055.581377314818</v>
      </c>
      <c r="D695" s="18">
        <v>720000</v>
      </c>
      <c r="E695" s="19">
        <v>720000</v>
      </c>
      <c r="F695" s="19" t="s">
        <v>40</v>
      </c>
      <c r="G695" s="19">
        <f>Data!$E695*VLOOKUP(Data!$F695,tblXrate[],2,FALSE)</f>
        <v>12821.700014958649</v>
      </c>
      <c r="H695" s="19" t="s">
        <v>808</v>
      </c>
      <c r="I695" s="19" t="s">
        <v>310</v>
      </c>
      <c r="J695" s="19" t="s">
        <v>8</v>
      </c>
      <c r="K695" s="19" t="str">
        <f>VLOOKUP(Data!$J695,tblCountries[[Actual]:[Mapping]],2,FALSE)</f>
        <v>India</v>
      </c>
      <c r="L695" s="19" t="s">
        <v>9</v>
      </c>
      <c r="M695" s="20">
        <v>4</v>
      </c>
      <c r="N695" t="str">
        <f t="shared" si="10"/>
        <v>até 5</v>
      </c>
    </row>
    <row r="696" spans="2:14" ht="15" customHeight="1">
      <c r="B696" s="11" t="s">
        <v>2699</v>
      </c>
      <c r="C696" s="12">
        <v>41055.584027777775</v>
      </c>
      <c r="D696" s="13">
        <v>600000</v>
      </c>
      <c r="E696" s="14">
        <v>600000</v>
      </c>
      <c r="F696" s="14" t="s">
        <v>40</v>
      </c>
      <c r="G696" s="14">
        <f>Data!$E696*VLOOKUP(Data!$F696,tblXrate[],2,FALSE)</f>
        <v>10684.750012465542</v>
      </c>
      <c r="H696" s="14" t="s">
        <v>809</v>
      </c>
      <c r="I696" s="14" t="s">
        <v>52</v>
      </c>
      <c r="J696" s="14" t="s">
        <v>8</v>
      </c>
      <c r="K696" s="14" t="str">
        <f>VLOOKUP(Data!$J696,tblCountries[[Actual]:[Mapping]],2,FALSE)</f>
        <v>India</v>
      </c>
      <c r="L696" s="14" t="s">
        <v>25</v>
      </c>
      <c r="M696" s="15">
        <v>2</v>
      </c>
      <c r="N696" t="str">
        <f t="shared" si="10"/>
        <v>até 5</v>
      </c>
    </row>
    <row r="697" spans="2:14" ht="15" customHeight="1">
      <c r="B697" s="16" t="s">
        <v>2700</v>
      </c>
      <c r="C697" s="17">
        <v>41055.584131944444</v>
      </c>
      <c r="D697" s="18">
        <v>10000</v>
      </c>
      <c r="E697" s="19">
        <v>10000</v>
      </c>
      <c r="F697" s="19" t="s">
        <v>6</v>
      </c>
      <c r="G697" s="19">
        <f>Data!$E697*VLOOKUP(Data!$F697,tblXrate[],2,FALSE)</f>
        <v>10000</v>
      </c>
      <c r="H697" s="19" t="s">
        <v>749</v>
      </c>
      <c r="I697" s="19" t="s">
        <v>52</v>
      </c>
      <c r="J697" s="19" t="s">
        <v>8</v>
      </c>
      <c r="K697" s="19" t="str">
        <f>VLOOKUP(Data!$J697,tblCountries[[Actual]:[Mapping]],2,FALSE)</f>
        <v>India</v>
      </c>
      <c r="L697" s="19" t="s">
        <v>9</v>
      </c>
      <c r="M697" s="20">
        <v>2</v>
      </c>
      <c r="N697" t="str">
        <f t="shared" si="10"/>
        <v>até 5</v>
      </c>
    </row>
    <row r="698" spans="2:14" ht="15" customHeight="1">
      <c r="B698" s="11" t="s">
        <v>2701</v>
      </c>
      <c r="C698" s="12">
        <v>41055.586516203701</v>
      </c>
      <c r="D698" s="13" t="s">
        <v>810</v>
      </c>
      <c r="E698" s="14">
        <v>120000</v>
      </c>
      <c r="F698" s="14" t="s">
        <v>40</v>
      </c>
      <c r="G698" s="14">
        <f>Data!$E698*VLOOKUP(Data!$F698,tblXrate[],2,FALSE)</f>
        <v>2136.9500024931081</v>
      </c>
      <c r="H698" s="14" t="s">
        <v>811</v>
      </c>
      <c r="I698" s="14" t="s">
        <v>20</v>
      </c>
      <c r="J698" s="14" t="s">
        <v>8</v>
      </c>
      <c r="K698" s="14" t="str">
        <f>VLOOKUP(Data!$J698,tblCountries[[Actual]:[Mapping]],2,FALSE)</f>
        <v>India</v>
      </c>
      <c r="L698" s="14" t="s">
        <v>25</v>
      </c>
      <c r="M698" s="15">
        <v>0</v>
      </c>
      <c r="N698" t="str">
        <f t="shared" si="10"/>
        <v>até 5</v>
      </c>
    </row>
    <row r="699" spans="2:14" ht="15" customHeight="1">
      <c r="B699" s="16" t="s">
        <v>2702</v>
      </c>
      <c r="C699" s="17">
        <v>41055.590868055559</v>
      </c>
      <c r="D699" s="18" t="s">
        <v>812</v>
      </c>
      <c r="E699" s="19">
        <v>480000</v>
      </c>
      <c r="F699" s="19" t="s">
        <v>40</v>
      </c>
      <c r="G699" s="19">
        <f>Data!$E699*VLOOKUP(Data!$F699,tblXrate[],2,FALSE)</f>
        <v>8547.8000099724322</v>
      </c>
      <c r="H699" s="19" t="s">
        <v>207</v>
      </c>
      <c r="I699" s="19" t="s">
        <v>20</v>
      </c>
      <c r="J699" s="19" t="s">
        <v>8</v>
      </c>
      <c r="K699" s="19" t="str">
        <f>VLOOKUP(Data!$J699,tblCountries[[Actual]:[Mapping]],2,FALSE)</f>
        <v>India</v>
      </c>
      <c r="L699" s="19" t="s">
        <v>9</v>
      </c>
      <c r="M699" s="20">
        <v>4</v>
      </c>
      <c r="N699" t="str">
        <f t="shared" si="10"/>
        <v>até 5</v>
      </c>
    </row>
    <row r="700" spans="2:14" ht="15" customHeight="1">
      <c r="B700" s="11" t="s">
        <v>2703</v>
      </c>
      <c r="C700" s="12">
        <v>41055.591574074075</v>
      </c>
      <c r="D700" s="13" t="s">
        <v>813</v>
      </c>
      <c r="E700" s="14">
        <v>450000</v>
      </c>
      <c r="F700" s="14" t="s">
        <v>40</v>
      </c>
      <c r="G700" s="14">
        <f>Data!$E700*VLOOKUP(Data!$F700,tblXrate[],2,FALSE)</f>
        <v>8013.5625093491553</v>
      </c>
      <c r="H700" s="14" t="s">
        <v>153</v>
      </c>
      <c r="I700" s="14" t="s">
        <v>20</v>
      </c>
      <c r="J700" s="14" t="s">
        <v>8</v>
      </c>
      <c r="K700" s="14" t="str">
        <f>VLOOKUP(Data!$J700,tblCountries[[Actual]:[Mapping]],2,FALSE)</f>
        <v>India</v>
      </c>
      <c r="L700" s="14" t="s">
        <v>13</v>
      </c>
      <c r="M700" s="15">
        <v>8</v>
      </c>
      <c r="N700" t="str">
        <f t="shared" si="10"/>
        <v>5 a 10</v>
      </c>
    </row>
    <row r="701" spans="2:14" ht="15" customHeight="1">
      <c r="B701" s="16" t="s">
        <v>2704</v>
      </c>
      <c r="C701" s="17">
        <v>41055.593460648146</v>
      </c>
      <c r="D701" s="18">
        <v>400000</v>
      </c>
      <c r="E701" s="19">
        <v>400000</v>
      </c>
      <c r="F701" s="19" t="s">
        <v>40</v>
      </c>
      <c r="G701" s="19">
        <f>Data!$E701*VLOOKUP(Data!$F701,tblXrate[],2,FALSE)</f>
        <v>7123.1666749770275</v>
      </c>
      <c r="H701" s="19" t="s">
        <v>356</v>
      </c>
      <c r="I701" s="19" t="s">
        <v>356</v>
      </c>
      <c r="J701" s="19" t="s">
        <v>8</v>
      </c>
      <c r="K701" s="19" t="str">
        <f>VLOOKUP(Data!$J701,tblCountries[[Actual]:[Mapping]],2,FALSE)</f>
        <v>India</v>
      </c>
      <c r="L701" s="19" t="s">
        <v>9</v>
      </c>
      <c r="M701" s="20">
        <v>0</v>
      </c>
      <c r="N701" t="str">
        <f t="shared" si="10"/>
        <v>até 5</v>
      </c>
    </row>
    <row r="702" spans="2:14" ht="15" customHeight="1">
      <c r="B702" s="11" t="s">
        <v>2705</v>
      </c>
      <c r="C702" s="12">
        <v>41055.594606481478</v>
      </c>
      <c r="D702" s="13" t="s">
        <v>814</v>
      </c>
      <c r="E702" s="14">
        <v>2300000</v>
      </c>
      <c r="F702" s="14" t="s">
        <v>40</v>
      </c>
      <c r="G702" s="14">
        <f>Data!$E702*VLOOKUP(Data!$F702,tblXrate[],2,FALSE)</f>
        <v>40958.208381117904</v>
      </c>
      <c r="H702" s="14" t="s">
        <v>256</v>
      </c>
      <c r="I702" s="14" t="s">
        <v>20</v>
      </c>
      <c r="J702" s="14" t="s">
        <v>8</v>
      </c>
      <c r="K702" s="14" t="str">
        <f>VLOOKUP(Data!$J702,tblCountries[[Actual]:[Mapping]],2,FALSE)</f>
        <v>India</v>
      </c>
      <c r="L702" s="14" t="s">
        <v>13</v>
      </c>
      <c r="M702" s="15">
        <v>5</v>
      </c>
      <c r="N702" t="str">
        <f t="shared" si="10"/>
        <v>até 5</v>
      </c>
    </row>
    <row r="703" spans="2:14" ht="15" customHeight="1">
      <c r="B703" s="16" t="s">
        <v>2706</v>
      </c>
      <c r="C703" s="17">
        <v>41055.595960648148</v>
      </c>
      <c r="D703" s="18">
        <v>636000</v>
      </c>
      <c r="E703" s="19">
        <v>636000</v>
      </c>
      <c r="F703" s="19" t="s">
        <v>40</v>
      </c>
      <c r="G703" s="19">
        <f>Data!$E703*VLOOKUP(Data!$F703,tblXrate[],2,FALSE)</f>
        <v>11325.835013213473</v>
      </c>
      <c r="H703" s="19" t="s">
        <v>815</v>
      </c>
      <c r="I703" s="19" t="s">
        <v>52</v>
      </c>
      <c r="J703" s="19" t="s">
        <v>8</v>
      </c>
      <c r="K703" s="19" t="str">
        <f>VLOOKUP(Data!$J703,tblCountries[[Actual]:[Mapping]],2,FALSE)</f>
        <v>India</v>
      </c>
      <c r="L703" s="19" t="s">
        <v>9</v>
      </c>
      <c r="M703" s="20">
        <v>2</v>
      </c>
      <c r="N703" t="str">
        <f t="shared" si="10"/>
        <v>até 5</v>
      </c>
    </row>
    <row r="704" spans="2:14" ht="15" customHeight="1">
      <c r="B704" s="11" t="s">
        <v>2707</v>
      </c>
      <c r="C704" s="12">
        <v>41055.597488425927</v>
      </c>
      <c r="D704" s="13" t="s">
        <v>816</v>
      </c>
      <c r="E704" s="14">
        <v>15000</v>
      </c>
      <c r="F704" s="14" t="s">
        <v>6</v>
      </c>
      <c r="G704" s="14">
        <f>Data!$E704*VLOOKUP(Data!$F704,tblXrate[],2,FALSE)</f>
        <v>15000</v>
      </c>
      <c r="H704" s="14" t="s">
        <v>817</v>
      </c>
      <c r="I704" s="14" t="s">
        <v>310</v>
      </c>
      <c r="J704" s="14" t="s">
        <v>818</v>
      </c>
      <c r="K704" s="14" t="str">
        <f>VLOOKUP(Data!$J704,tblCountries[[Actual]:[Mapping]],2,FALSE)</f>
        <v>Lithuania</v>
      </c>
      <c r="L704" s="14" t="s">
        <v>9</v>
      </c>
      <c r="M704" s="15">
        <v>2</v>
      </c>
      <c r="N704" t="str">
        <f t="shared" si="10"/>
        <v>até 5</v>
      </c>
    </row>
    <row r="705" spans="2:14" ht="15" customHeight="1">
      <c r="B705" s="16" t="s">
        <v>2708</v>
      </c>
      <c r="C705" s="17">
        <v>41055.598668981482</v>
      </c>
      <c r="D705" s="18">
        <v>1000</v>
      </c>
      <c r="E705" s="19">
        <v>12000</v>
      </c>
      <c r="F705" s="19" t="s">
        <v>6</v>
      </c>
      <c r="G705" s="19">
        <f>Data!$E705*VLOOKUP(Data!$F705,tblXrate[],2,FALSE)</f>
        <v>12000</v>
      </c>
      <c r="H705" s="19" t="s">
        <v>819</v>
      </c>
      <c r="I705" s="19" t="s">
        <v>20</v>
      </c>
      <c r="J705" s="19" t="s">
        <v>820</v>
      </c>
      <c r="K705" s="19" t="str">
        <f>VLOOKUP(Data!$J705,tblCountries[[Actual]:[Mapping]],2,FALSE)</f>
        <v>UAE</v>
      </c>
      <c r="L705" s="19" t="s">
        <v>9</v>
      </c>
      <c r="M705" s="20">
        <v>12</v>
      </c>
      <c r="N705" t="str">
        <f t="shared" si="10"/>
        <v>10 a 15</v>
      </c>
    </row>
    <row r="706" spans="2:14" ht="15" customHeight="1">
      <c r="B706" s="11" t="s">
        <v>2709</v>
      </c>
      <c r="C706" s="12">
        <v>41055.599861111114</v>
      </c>
      <c r="D706" s="13">
        <v>500000</v>
      </c>
      <c r="E706" s="14">
        <v>500000</v>
      </c>
      <c r="F706" s="14" t="s">
        <v>40</v>
      </c>
      <c r="G706" s="14">
        <f>Data!$E706*VLOOKUP(Data!$F706,tblXrate[],2,FALSE)</f>
        <v>8903.9583437212841</v>
      </c>
      <c r="H706" s="14" t="s">
        <v>821</v>
      </c>
      <c r="I706" s="14" t="s">
        <v>3999</v>
      </c>
      <c r="J706" s="14" t="s">
        <v>8</v>
      </c>
      <c r="K706" s="14" t="str">
        <f>VLOOKUP(Data!$J706,tblCountries[[Actual]:[Mapping]],2,FALSE)</f>
        <v>India</v>
      </c>
      <c r="L706" s="14" t="s">
        <v>18</v>
      </c>
      <c r="M706" s="15">
        <v>1</v>
      </c>
      <c r="N706" t="str">
        <f t="shared" si="10"/>
        <v>até 5</v>
      </c>
    </row>
    <row r="707" spans="2:14" ht="15" customHeight="1">
      <c r="B707" s="16" t="s">
        <v>2710</v>
      </c>
      <c r="C707" s="17">
        <v>41055.606377314813</v>
      </c>
      <c r="D707" s="18">
        <v>500000</v>
      </c>
      <c r="E707" s="19">
        <v>500000</v>
      </c>
      <c r="F707" s="19" t="s">
        <v>40</v>
      </c>
      <c r="G707" s="19">
        <f>Data!$E707*VLOOKUP(Data!$F707,tblXrate[],2,FALSE)</f>
        <v>8903.9583437212841</v>
      </c>
      <c r="H707" s="19" t="s">
        <v>279</v>
      </c>
      <c r="I707" s="19" t="s">
        <v>279</v>
      </c>
      <c r="J707" s="19" t="s">
        <v>8</v>
      </c>
      <c r="K707" s="19" t="str">
        <f>VLOOKUP(Data!$J707,tblCountries[[Actual]:[Mapping]],2,FALSE)</f>
        <v>India</v>
      </c>
      <c r="L707" s="19" t="s">
        <v>13</v>
      </c>
      <c r="M707" s="20">
        <v>2</v>
      </c>
      <c r="N707" t="str">
        <f t="shared" si="10"/>
        <v>até 5</v>
      </c>
    </row>
    <row r="708" spans="2:14" ht="15" customHeight="1">
      <c r="B708" s="11" t="s">
        <v>2711</v>
      </c>
      <c r="C708" s="12">
        <v>41055.608194444445</v>
      </c>
      <c r="D708" s="13" t="s">
        <v>822</v>
      </c>
      <c r="E708" s="14">
        <v>720000</v>
      </c>
      <c r="F708" s="14" t="s">
        <v>40</v>
      </c>
      <c r="G708" s="14">
        <f>Data!$E708*VLOOKUP(Data!$F708,tblXrate[],2,FALSE)</f>
        <v>12821.700014958649</v>
      </c>
      <c r="H708" s="14" t="s">
        <v>823</v>
      </c>
      <c r="I708" s="14" t="s">
        <v>52</v>
      </c>
      <c r="J708" s="14" t="s">
        <v>8</v>
      </c>
      <c r="K708" s="14" t="str">
        <f>VLOOKUP(Data!$J708,tblCountries[[Actual]:[Mapping]],2,FALSE)</f>
        <v>India</v>
      </c>
      <c r="L708" s="14" t="s">
        <v>13</v>
      </c>
      <c r="M708" s="15">
        <v>10</v>
      </c>
      <c r="N708" t="str">
        <f t="shared" si="10"/>
        <v>5 a 10</v>
      </c>
    </row>
    <row r="709" spans="2:14" ht="15" customHeight="1">
      <c r="B709" s="16" t="s">
        <v>2712</v>
      </c>
      <c r="C709" s="17">
        <v>41055.611805555556</v>
      </c>
      <c r="D709" s="18" t="s">
        <v>824</v>
      </c>
      <c r="E709" s="19">
        <v>180000</v>
      </c>
      <c r="F709" s="19" t="s">
        <v>40</v>
      </c>
      <c r="G709" s="19">
        <f>Data!$E709*VLOOKUP(Data!$F709,tblXrate[],2,FALSE)</f>
        <v>3205.4250037396623</v>
      </c>
      <c r="H709" s="19" t="s">
        <v>825</v>
      </c>
      <c r="I709" s="19" t="s">
        <v>52</v>
      </c>
      <c r="J709" s="19" t="s">
        <v>8</v>
      </c>
      <c r="K709" s="19" t="str">
        <f>VLOOKUP(Data!$J709,tblCountries[[Actual]:[Mapping]],2,FALSE)</f>
        <v>India</v>
      </c>
      <c r="L709" s="19" t="s">
        <v>13</v>
      </c>
      <c r="M709" s="20">
        <v>7</v>
      </c>
      <c r="N709" t="str">
        <f t="shared" si="10"/>
        <v>5 a 10</v>
      </c>
    </row>
    <row r="710" spans="2:14" ht="15" customHeight="1">
      <c r="B710" s="11" t="s">
        <v>2713</v>
      </c>
      <c r="C710" s="12">
        <v>41055.615914351853</v>
      </c>
      <c r="D710" s="13">
        <v>375000</v>
      </c>
      <c r="E710" s="14">
        <v>375000</v>
      </c>
      <c r="F710" s="14" t="s">
        <v>40</v>
      </c>
      <c r="G710" s="14">
        <f>Data!$E710*VLOOKUP(Data!$F710,tblXrate[],2,FALSE)</f>
        <v>6677.9687577909626</v>
      </c>
      <c r="H710" s="14" t="s">
        <v>91</v>
      </c>
      <c r="I710" s="14" t="s">
        <v>52</v>
      </c>
      <c r="J710" s="14" t="s">
        <v>8</v>
      </c>
      <c r="K710" s="14" t="str">
        <f>VLOOKUP(Data!$J710,tblCountries[[Actual]:[Mapping]],2,FALSE)</f>
        <v>India</v>
      </c>
      <c r="L710" s="14" t="s">
        <v>18</v>
      </c>
      <c r="M710" s="15">
        <v>6</v>
      </c>
      <c r="N710" t="str">
        <f t="shared" si="10"/>
        <v>5 a 10</v>
      </c>
    </row>
    <row r="711" spans="2:14" ht="15" customHeight="1">
      <c r="B711" s="16" t="s">
        <v>2714</v>
      </c>
      <c r="C711" s="17">
        <v>41055.618773148148</v>
      </c>
      <c r="D711" s="18">
        <v>85000</v>
      </c>
      <c r="E711" s="19">
        <v>85000</v>
      </c>
      <c r="F711" s="19" t="s">
        <v>670</v>
      </c>
      <c r="G711" s="19">
        <f>Data!$E711*VLOOKUP(Data!$F711,tblXrate[],2,FALSE)</f>
        <v>67794.987956419791</v>
      </c>
      <c r="H711" s="19" t="s">
        <v>826</v>
      </c>
      <c r="I711" s="19" t="s">
        <v>52</v>
      </c>
      <c r="J711" s="19" t="s">
        <v>672</v>
      </c>
      <c r="K711" s="19" t="str">
        <f>VLOOKUP(Data!$J711,tblCountries[[Actual]:[Mapping]],2,FALSE)</f>
        <v>New Zealand</v>
      </c>
      <c r="L711" s="19" t="s">
        <v>9</v>
      </c>
      <c r="M711" s="20">
        <v>15</v>
      </c>
      <c r="N711" t="str">
        <f t="shared" si="10"/>
        <v>10 a 15</v>
      </c>
    </row>
    <row r="712" spans="2:14" ht="15" customHeight="1">
      <c r="B712" s="11" t="s">
        <v>2715</v>
      </c>
      <c r="C712" s="12">
        <v>41055.623368055552</v>
      </c>
      <c r="D712" s="13">
        <v>31250</v>
      </c>
      <c r="E712" s="14">
        <v>31250</v>
      </c>
      <c r="F712" s="14" t="s">
        <v>6</v>
      </c>
      <c r="G712" s="14">
        <f>Data!$E712*VLOOKUP(Data!$F712,tblXrate[],2,FALSE)</f>
        <v>31250</v>
      </c>
      <c r="H712" s="14" t="s">
        <v>827</v>
      </c>
      <c r="I712" s="14" t="s">
        <v>52</v>
      </c>
      <c r="J712" s="14" t="s">
        <v>8</v>
      </c>
      <c r="K712" s="14" t="str">
        <f>VLOOKUP(Data!$J712,tblCountries[[Actual]:[Mapping]],2,FALSE)</f>
        <v>India</v>
      </c>
      <c r="L712" s="14" t="s">
        <v>18</v>
      </c>
      <c r="M712" s="15">
        <v>6</v>
      </c>
      <c r="N712" t="str">
        <f t="shared" ref="N712:N775" si="11">VLOOKUP(M712,$O$1:$Q$6,3,1)</f>
        <v>5 a 10</v>
      </c>
    </row>
    <row r="713" spans="2:14" ht="15" customHeight="1">
      <c r="B713" s="16" t="s">
        <v>2716</v>
      </c>
      <c r="C713" s="17">
        <v>41055.623437499999</v>
      </c>
      <c r="D713" s="18" t="s">
        <v>828</v>
      </c>
      <c r="E713" s="19">
        <v>204000</v>
      </c>
      <c r="F713" s="19" t="s">
        <v>32</v>
      </c>
      <c r="G713" s="19">
        <f>Data!$E713*VLOOKUP(Data!$F713,tblXrate[],2,FALSE)</f>
        <v>2165.2740982270229</v>
      </c>
      <c r="H713" s="19" t="s">
        <v>829</v>
      </c>
      <c r="I713" s="19" t="s">
        <v>52</v>
      </c>
      <c r="J713" s="19" t="s">
        <v>17</v>
      </c>
      <c r="K713" s="19" t="str">
        <f>VLOOKUP(Data!$J713,tblCountries[[Actual]:[Mapping]],2,FALSE)</f>
        <v>Pakistan</v>
      </c>
      <c r="L713" s="19" t="s">
        <v>13</v>
      </c>
      <c r="M713" s="20">
        <v>2</v>
      </c>
      <c r="N713" t="str">
        <f t="shared" si="11"/>
        <v>até 5</v>
      </c>
    </row>
    <row r="714" spans="2:14" ht="15" customHeight="1">
      <c r="B714" s="11" t="s">
        <v>2717</v>
      </c>
      <c r="C714" s="12">
        <v>41055.623888888891</v>
      </c>
      <c r="D714" s="13" t="s">
        <v>830</v>
      </c>
      <c r="E714" s="14">
        <v>400000</v>
      </c>
      <c r="F714" s="14" t="s">
        <v>40</v>
      </c>
      <c r="G714" s="14">
        <f>Data!$E714*VLOOKUP(Data!$F714,tblXrate[],2,FALSE)</f>
        <v>7123.1666749770275</v>
      </c>
      <c r="H714" s="14" t="s">
        <v>831</v>
      </c>
      <c r="I714" s="14" t="s">
        <v>3999</v>
      </c>
      <c r="J714" s="14" t="s">
        <v>8</v>
      </c>
      <c r="K714" s="14" t="str">
        <f>VLOOKUP(Data!$J714,tblCountries[[Actual]:[Mapping]],2,FALSE)</f>
        <v>India</v>
      </c>
      <c r="L714" s="14" t="s">
        <v>13</v>
      </c>
      <c r="M714" s="15">
        <v>4</v>
      </c>
      <c r="N714" t="str">
        <f t="shared" si="11"/>
        <v>até 5</v>
      </c>
    </row>
    <row r="715" spans="2:14" ht="15" customHeight="1">
      <c r="B715" s="16" t="s">
        <v>2718</v>
      </c>
      <c r="C715" s="17">
        <v>41055.625694444447</v>
      </c>
      <c r="D715" s="18" t="s">
        <v>832</v>
      </c>
      <c r="E715" s="19">
        <v>130000</v>
      </c>
      <c r="F715" s="19" t="s">
        <v>6</v>
      </c>
      <c r="G715" s="19">
        <f>Data!$E715*VLOOKUP(Data!$F715,tblXrate[],2,FALSE)</f>
        <v>130000</v>
      </c>
      <c r="H715" s="19" t="s">
        <v>833</v>
      </c>
      <c r="I715" s="19" t="s">
        <v>52</v>
      </c>
      <c r="J715" s="19" t="s">
        <v>84</v>
      </c>
      <c r="K715" s="19" t="str">
        <f>VLOOKUP(Data!$J715,tblCountries[[Actual]:[Mapping]],2,FALSE)</f>
        <v>Australia</v>
      </c>
      <c r="L715" s="19" t="s">
        <v>9</v>
      </c>
      <c r="M715" s="20">
        <v>3</v>
      </c>
      <c r="N715" t="str">
        <f t="shared" si="11"/>
        <v>até 5</v>
      </c>
    </row>
    <row r="716" spans="2:14" ht="15" customHeight="1">
      <c r="B716" s="11" t="s">
        <v>2719</v>
      </c>
      <c r="C716" s="12">
        <v>41055.626168981478</v>
      </c>
      <c r="D716" s="13" t="s">
        <v>834</v>
      </c>
      <c r="E716" s="14">
        <v>250000</v>
      </c>
      <c r="F716" s="14" t="s">
        <v>40</v>
      </c>
      <c r="G716" s="14">
        <f>Data!$E716*VLOOKUP(Data!$F716,tblXrate[],2,FALSE)</f>
        <v>4451.9791718606421</v>
      </c>
      <c r="H716" s="14" t="s">
        <v>804</v>
      </c>
      <c r="I716" s="14" t="s">
        <v>52</v>
      </c>
      <c r="J716" s="14" t="s">
        <v>8</v>
      </c>
      <c r="K716" s="14" t="str">
        <f>VLOOKUP(Data!$J716,tblCountries[[Actual]:[Mapping]],2,FALSE)</f>
        <v>India</v>
      </c>
      <c r="L716" s="14" t="s">
        <v>9</v>
      </c>
      <c r="M716" s="15">
        <v>6</v>
      </c>
      <c r="N716" t="str">
        <f t="shared" si="11"/>
        <v>5 a 10</v>
      </c>
    </row>
    <row r="717" spans="2:14" ht="15" customHeight="1">
      <c r="B717" s="16" t="s">
        <v>2720</v>
      </c>
      <c r="C717" s="17">
        <v>41055.626782407409</v>
      </c>
      <c r="D717" s="18">
        <v>800</v>
      </c>
      <c r="E717" s="19">
        <v>9600</v>
      </c>
      <c r="F717" s="19" t="s">
        <v>6</v>
      </c>
      <c r="G717" s="19">
        <f>Data!$E717*VLOOKUP(Data!$F717,tblXrate[],2,FALSE)</f>
        <v>9600</v>
      </c>
      <c r="H717" s="19" t="s">
        <v>147</v>
      </c>
      <c r="I717" s="19" t="s">
        <v>20</v>
      </c>
      <c r="J717" s="19" t="s">
        <v>48</v>
      </c>
      <c r="K717" s="19" t="str">
        <f>VLOOKUP(Data!$J717,tblCountries[[Actual]:[Mapping]],2,FALSE)</f>
        <v>South Africa</v>
      </c>
      <c r="L717" s="19" t="s">
        <v>9</v>
      </c>
      <c r="M717" s="20">
        <v>2</v>
      </c>
      <c r="N717" t="str">
        <f t="shared" si="11"/>
        <v>até 5</v>
      </c>
    </row>
    <row r="718" spans="2:14" ht="15" customHeight="1">
      <c r="B718" s="11" t="s">
        <v>2721</v>
      </c>
      <c r="C718" s="12">
        <v>41055.628159722219</v>
      </c>
      <c r="D718" s="13" t="s">
        <v>835</v>
      </c>
      <c r="E718" s="14">
        <v>390000</v>
      </c>
      <c r="F718" s="14" t="s">
        <v>40</v>
      </c>
      <c r="G718" s="14">
        <f>Data!$E718*VLOOKUP(Data!$F718,tblXrate[],2,FALSE)</f>
        <v>6945.0875081026015</v>
      </c>
      <c r="H718" s="14" t="s">
        <v>207</v>
      </c>
      <c r="I718" s="14" t="s">
        <v>20</v>
      </c>
      <c r="J718" s="14" t="s">
        <v>8</v>
      </c>
      <c r="K718" s="14" t="str">
        <f>VLOOKUP(Data!$J718,tblCountries[[Actual]:[Mapping]],2,FALSE)</f>
        <v>India</v>
      </c>
      <c r="L718" s="14" t="s">
        <v>9</v>
      </c>
      <c r="M718" s="15">
        <v>1</v>
      </c>
      <c r="N718" t="str">
        <f t="shared" si="11"/>
        <v>até 5</v>
      </c>
    </row>
    <row r="719" spans="2:14" ht="15" customHeight="1">
      <c r="B719" s="16" t="s">
        <v>2722</v>
      </c>
      <c r="C719" s="17">
        <v>41055.628958333335</v>
      </c>
      <c r="D719" s="18">
        <v>600000</v>
      </c>
      <c r="E719" s="19">
        <v>600000</v>
      </c>
      <c r="F719" s="19" t="s">
        <v>40</v>
      </c>
      <c r="G719" s="19">
        <f>Data!$E719*VLOOKUP(Data!$F719,tblXrate[],2,FALSE)</f>
        <v>10684.750012465542</v>
      </c>
      <c r="H719" s="19" t="s">
        <v>836</v>
      </c>
      <c r="I719" s="19" t="s">
        <v>310</v>
      </c>
      <c r="J719" s="19" t="s">
        <v>8</v>
      </c>
      <c r="K719" s="19" t="str">
        <f>VLOOKUP(Data!$J719,tblCountries[[Actual]:[Mapping]],2,FALSE)</f>
        <v>India</v>
      </c>
      <c r="L719" s="19" t="s">
        <v>13</v>
      </c>
      <c r="M719" s="20">
        <v>7</v>
      </c>
      <c r="N719" t="str">
        <f t="shared" si="11"/>
        <v>5 a 10</v>
      </c>
    </row>
    <row r="720" spans="2:14" ht="15" customHeight="1">
      <c r="B720" s="11" t="s">
        <v>2723</v>
      </c>
      <c r="C720" s="12">
        <v>41055.629166666666</v>
      </c>
      <c r="D720" s="13">
        <v>4.8</v>
      </c>
      <c r="E720" s="14">
        <v>480000</v>
      </c>
      <c r="F720" s="14" t="s">
        <v>40</v>
      </c>
      <c r="G720" s="14">
        <f>Data!$E720*VLOOKUP(Data!$F720,tblXrate[],2,FALSE)</f>
        <v>8547.8000099724322</v>
      </c>
      <c r="H720" s="14" t="s">
        <v>837</v>
      </c>
      <c r="I720" s="14" t="s">
        <v>20</v>
      </c>
      <c r="J720" s="14" t="s">
        <v>8</v>
      </c>
      <c r="K720" s="14" t="str">
        <f>VLOOKUP(Data!$J720,tblCountries[[Actual]:[Mapping]],2,FALSE)</f>
        <v>India</v>
      </c>
      <c r="L720" s="14" t="s">
        <v>18</v>
      </c>
      <c r="M720" s="15">
        <v>3.5</v>
      </c>
      <c r="N720" t="str">
        <f t="shared" si="11"/>
        <v>até 5</v>
      </c>
    </row>
    <row r="721" spans="2:14" ht="15" customHeight="1">
      <c r="B721" s="16" t="s">
        <v>2724</v>
      </c>
      <c r="C721" s="17">
        <v>41055.630312499998</v>
      </c>
      <c r="D721" s="18">
        <v>35000</v>
      </c>
      <c r="E721" s="19">
        <v>35000</v>
      </c>
      <c r="F721" s="19" t="s">
        <v>6</v>
      </c>
      <c r="G721" s="19">
        <f>Data!$E721*VLOOKUP(Data!$F721,tblXrate[],2,FALSE)</f>
        <v>35000</v>
      </c>
      <c r="H721" s="19" t="s">
        <v>616</v>
      </c>
      <c r="I721" s="19" t="s">
        <v>20</v>
      </c>
      <c r="J721" s="19" t="s">
        <v>8</v>
      </c>
      <c r="K721" s="19" t="str">
        <f>VLOOKUP(Data!$J721,tblCountries[[Actual]:[Mapping]],2,FALSE)</f>
        <v>India</v>
      </c>
      <c r="L721" s="19" t="s">
        <v>9</v>
      </c>
      <c r="M721" s="20">
        <v>10</v>
      </c>
      <c r="N721" t="str">
        <f t="shared" si="11"/>
        <v>5 a 10</v>
      </c>
    </row>
    <row r="722" spans="2:14" ht="15" customHeight="1">
      <c r="B722" s="11" t="s">
        <v>2725</v>
      </c>
      <c r="C722" s="12">
        <v>41055.631562499999</v>
      </c>
      <c r="D722" s="13" t="s">
        <v>838</v>
      </c>
      <c r="E722" s="14">
        <v>1000000</v>
      </c>
      <c r="F722" s="14" t="s">
        <v>40</v>
      </c>
      <c r="G722" s="14">
        <f>Data!$E722*VLOOKUP(Data!$F722,tblXrate[],2,FALSE)</f>
        <v>17807.916687442568</v>
      </c>
      <c r="H722" s="14" t="s">
        <v>839</v>
      </c>
      <c r="I722" s="14" t="s">
        <v>20</v>
      </c>
      <c r="J722" s="14" t="s">
        <v>8</v>
      </c>
      <c r="K722" s="14" t="str">
        <f>VLOOKUP(Data!$J722,tblCountries[[Actual]:[Mapping]],2,FALSE)</f>
        <v>India</v>
      </c>
      <c r="L722" s="14" t="s">
        <v>18</v>
      </c>
      <c r="M722" s="15">
        <v>12</v>
      </c>
      <c r="N722" t="str">
        <f t="shared" si="11"/>
        <v>10 a 15</v>
      </c>
    </row>
    <row r="723" spans="2:14" ht="15" customHeight="1">
      <c r="B723" s="16" t="s">
        <v>2726</v>
      </c>
      <c r="C723" s="17">
        <v>41055.640057870369</v>
      </c>
      <c r="D723" s="18">
        <v>180000</v>
      </c>
      <c r="E723" s="19">
        <v>180000</v>
      </c>
      <c r="F723" s="19" t="s">
        <v>40</v>
      </c>
      <c r="G723" s="19">
        <f>Data!$E723*VLOOKUP(Data!$F723,tblXrate[],2,FALSE)</f>
        <v>3205.4250037396623</v>
      </c>
      <c r="H723" s="19" t="s">
        <v>310</v>
      </c>
      <c r="I723" s="19" t="s">
        <v>310</v>
      </c>
      <c r="J723" s="19" t="s">
        <v>8</v>
      </c>
      <c r="K723" s="19" t="str">
        <f>VLOOKUP(Data!$J723,tblCountries[[Actual]:[Mapping]],2,FALSE)</f>
        <v>India</v>
      </c>
      <c r="L723" s="19" t="s">
        <v>13</v>
      </c>
      <c r="M723" s="20">
        <v>4</v>
      </c>
      <c r="N723" t="str">
        <f t="shared" si="11"/>
        <v>até 5</v>
      </c>
    </row>
    <row r="724" spans="2:14" ht="15" customHeight="1">
      <c r="B724" s="11" t="s">
        <v>2727</v>
      </c>
      <c r="C724" s="12">
        <v>41055.64203703704</v>
      </c>
      <c r="D724" s="13">
        <v>5000</v>
      </c>
      <c r="E724" s="14">
        <v>60000</v>
      </c>
      <c r="F724" s="14" t="s">
        <v>6</v>
      </c>
      <c r="G724" s="14">
        <f>Data!$E724*VLOOKUP(Data!$F724,tblXrate[],2,FALSE)</f>
        <v>60000</v>
      </c>
      <c r="H724" s="14" t="s">
        <v>52</v>
      </c>
      <c r="I724" s="14" t="s">
        <v>52</v>
      </c>
      <c r="J724" s="14" t="s">
        <v>65</v>
      </c>
      <c r="K724" s="14" t="str">
        <f>VLOOKUP(Data!$J724,tblCountries[[Actual]:[Mapping]],2,FALSE)</f>
        <v>Russia</v>
      </c>
      <c r="L724" s="14" t="s">
        <v>9</v>
      </c>
      <c r="M724" s="15">
        <v>10</v>
      </c>
      <c r="N724" t="str">
        <f t="shared" si="11"/>
        <v>5 a 10</v>
      </c>
    </row>
    <row r="725" spans="2:14" ht="15" customHeight="1">
      <c r="B725" s="16" t="s">
        <v>2728</v>
      </c>
      <c r="C725" s="17">
        <v>41055.644305555557</v>
      </c>
      <c r="D725" s="18" t="s">
        <v>840</v>
      </c>
      <c r="E725" s="19">
        <v>800000</v>
      </c>
      <c r="F725" s="19" t="s">
        <v>40</v>
      </c>
      <c r="G725" s="19">
        <f>Data!$E725*VLOOKUP(Data!$F725,tblXrate[],2,FALSE)</f>
        <v>14246.333349954055</v>
      </c>
      <c r="H725" s="19" t="s">
        <v>52</v>
      </c>
      <c r="I725" s="19" t="s">
        <v>52</v>
      </c>
      <c r="J725" s="19" t="s">
        <v>8</v>
      </c>
      <c r="K725" s="19" t="str">
        <f>VLOOKUP(Data!$J725,tblCountries[[Actual]:[Mapping]],2,FALSE)</f>
        <v>India</v>
      </c>
      <c r="L725" s="19" t="s">
        <v>18</v>
      </c>
      <c r="M725" s="20">
        <v>13</v>
      </c>
      <c r="N725" t="str">
        <f t="shared" si="11"/>
        <v>10 a 15</v>
      </c>
    </row>
    <row r="726" spans="2:14" ht="15" customHeight="1">
      <c r="B726" s="11" t="s">
        <v>2729</v>
      </c>
      <c r="C726" s="12">
        <v>41055.646099537036</v>
      </c>
      <c r="D726" s="13" t="s">
        <v>841</v>
      </c>
      <c r="E726" s="14">
        <v>600000</v>
      </c>
      <c r="F726" s="14" t="s">
        <v>40</v>
      </c>
      <c r="G726" s="14">
        <f>Data!$E726*VLOOKUP(Data!$F726,tblXrate[],2,FALSE)</f>
        <v>10684.750012465542</v>
      </c>
      <c r="H726" s="14" t="s">
        <v>842</v>
      </c>
      <c r="I726" s="14" t="s">
        <v>52</v>
      </c>
      <c r="J726" s="14" t="s">
        <v>8</v>
      </c>
      <c r="K726" s="14" t="str">
        <f>VLOOKUP(Data!$J726,tblCountries[[Actual]:[Mapping]],2,FALSE)</f>
        <v>India</v>
      </c>
      <c r="L726" s="14" t="s">
        <v>18</v>
      </c>
      <c r="M726" s="15">
        <v>8</v>
      </c>
      <c r="N726" t="str">
        <f t="shared" si="11"/>
        <v>5 a 10</v>
      </c>
    </row>
    <row r="727" spans="2:14" ht="15" customHeight="1">
      <c r="B727" s="16" t="s">
        <v>2730</v>
      </c>
      <c r="C727" s="17">
        <v>41055.64980324074</v>
      </c>
      <c r="D727" s="18">
        <v>40000</v>
      </c>
      <c r="E727" s="19">
        <v>40000</v>
      </c>
      <c r="F727" s="19" t="s">
        <v>6</v>
      </c>
      <c r="G727" s="19">
        <f>Data!$E727*VLOOKUP(Data!$F727,tblXrate[],2,FALSE)</f>
        <v>40000</v>
      </c>
      <c r="H727" s="19" t="s">
        <v>843</v>
      </c>
      <c r="I727" s="19" t="s">
        <v>52</v>
      </c>
      <c r="J727" s="19" t="s">
        <v>8</v>
      </c>
      <c r="K727" s="19" t="str">
        <f>VLOOKUP(Data!$J727,tblCountries[[Actual]:[Mapping]],2,FALSE)</f>
        <v>India</v>
      </c>
      <c r="L727" s="19" t="s">
        <v>13</v>
      </c>
      <c r="M727" s="20">
        <v>15</v>
      </c>
      <c r="N727" t="str">
        <f t="shared" si="11"/>
        <v>10 a 15</v>
      </c>
    </row>
    <row r="728" spans="2:14" ht="15" customHeight="1">
      <c r="B728" s="11" t="s">
        <v>2731</v>
      </c>
      <c r="C728" s="12">
        <v>41055.655925925923</v>
      </c>
      <c r="D728" s="13">
        <v>5022</v>
      </c>
      <c r="E728" s="14">
        <v>5022</v>
      </c>
      <c r="F728" s="14" t="s">
        <v>6</v>
      </c>
      <c r="G728" s="14">
        <f>Data!$E728*VLOOKUP(Data!$F728,tblXrate[],2,FALSE)</f>
        <v>5022</v>
      </c>
      <c r="H728" s="14" t="s">
        <v>844</v>
      </c>
      <c r="I728" s="14" t="s">
        <v>20</v>
      </c>
      <c r="J728" s="14" t="s">
        <v>17</v>
      </c>
      <c r="K728" s="14" t="str">
        <f>VLOOKUP(Data!$J728,tblCountries[[Actual]:[Mapping]],2,FALSE)</f>
        <v>Pakistan</v>
      </c>
      <c r="L728" s="14" t="s">
        <v>9</v>
      </c>
      <c r="M728" s="15">
        <v>15</v>
      </c>
      <c r="N728" t="str">
        <f t="shared" si="11"/>
        <v>10 a 15</v>
      </c>
    </row>
    <row r="729" spans="2:14" ht="15" customHeight="1">
      <c r="B729" s="16" t="s">
        <v>2732</v>
      </c>
      <c r="C729" s="17">
        <v>41055.660543981481</v>
      </c>
      <c r="D729" s="18">
        <v>410000</v>
      </c>
      <c r="E729" s="19">
        <v>410000</v>
      </c>
      <c r="F729" s="19" t="s">
        <v>40</v>
      </c>
      <c r="G729" s="19">
        <f>Data!$E729*VLOOKUP(Data!$F729,tblXrate[],2,FALSE)</f>
        <v>7301.2458418514525</v>
      </c>
      <c r="H729" s="19" t="s">
        <v>7</v>
      </c>
      <c r="I729" s="19" t="s">
        <v>20</v>
      </c>
      <c r="J729" s="19" t="s">
        <v>8</v>
      </c>
      <c r="K729" s="19" t="str">
        <f>VLOOKUP(Data!$J729,tblCountries[[Actual]:[Mapping]],2,FALSE)</f>
        <v>India</v>
      </c>
      <c r="L729" s="19" t="s">
        <v>13</v>
      </c>
      <c r="M729" s="20">
        <v>5</v>
      </c>
      <c r="N729" t="str">
        <f t="shared" si="11"/>
        <v>até 5</v>
      </c>
    </row>
    <row r="730" spans="2:14" ht="15" customHeight="1">
      <c r="B730" s="11" t="s">
        <v>2733</v>
      </c>
      <c r="C730" s="12">
        <v>41055.661921296298</v>
      </c>
      <c r="D730" s="13">
        <v>10000</v>
      </c>
      <c r="E730" s="14">
        <v>120000</v>
      </c>
      <c r="F730" s="14" t="s">
        <v>845</v>
      </c>
      <c r="G730" s="14">
        <f>Data!$E730*VLOOKUP(Data!$F730,tblXrate[],2,FALSE)</f>
        <v>19831.432821021317</v>
      </c>
      <c r="H730" s="14" t="s">
        <v>846</v>
      </c>
      <c r="I730" s="14" t="s">
        <v>20</v>
      </c>
      <c r="J730" s="14" t="s">
        <v>847</v>
      </c>
      <c r="K730" s="14" t="str">
        <f>VLOOKUP(Data!$J730,tblCountries[[Actual]:[Mapping]],2,FALSE)</f>
        <v>Egypt</v>
      </c>
      <c r="L730" s="14" t="s">
        <v>13</v>
      </c>
      <c r="M730" s="15">
        <v>5</v>
      </c>
      <c r="N730" t="str">
        <f t="shared" si="11"/>
        <v>até 5</v>
      </c>
    </row>
    <row r="731" spans="2:14" ht="15" customHeight="1">
      <c r="B731" s="16" t="s">
        <v>2734</v>
      </c>
      <c r="C731" s="17">
        <v>41055.662499999999</v>
      </c>
      <c r="D731" s="18" t="s">
        <v>848</v>
      </c>
      <c r="E731" s="19">
        <v>600000</v>
      </c>
      <c r="F731" s="19" t="s">
        <v>40</v>
      </c>
      <c r="G731" s="19">
        <f>Data!$E731*VLOOKUP(Data!$F731,tblXrate[],2,FALSE)</f>
        <v>10684.750012465542</v>
      </c>
      <c r="H731" s="19" t="s">
        <v>642</v>
      </c>
      <c r="I731" s="19" t="s">
        <v>52</v>
      </c>
      <c r="J731" s="19" t="s">
        <v>8</v>
      </c>
      <c r="K731" s="19" t="str">
        <f>VLOOKUP(Data!$J731,tblCountries[[Actual]:[Mapping]],2,FALSE)</f>
        <v>India</v>
      </c>
      <c r="L731" s="19" t="s">
        <v>9</v>
      </c>
      <c r="M731" s="20">
        <v>5</v>
      </c>
      <c r="N731" t="str">
        <f t="shared" si="11"/>
        <v>até 5</v>
      </c>
    </row>
    <row r="732" spans="2:14" ht="15" customHeight="1">
      <c r="B732" s="11" t="s">
        <v>2735</v>
      </c>
      <c r="C732" s="12">
        <v>41055.664548611108</v>
      </c>
      <c r="D732" s="13" t="s">
        <v>849</v>
      </c>
      <c r="E732" s="14">
        <v>4800</v>
      </c>
      <c r="F732" s="14" t="s">
        <v>6</v>
      </c>
      <c r="G732" s="14">
        <f>Data!$E732*VLOOKUP(Data!$F732,tblXrate[],2,FALSE)</f>
        <v>4800</v>
      </c>
      <c r="H732" s="14" t="s">
        <v>850</v>
      </c>
      <c r="I732" s="14" t="s">
        <v>20</v>
      </c>
      <c r="J732" s="14" t="s">
        <v>851</v>
      </c>
      <c r="K732" s="14" t="str">
        <f>VLOOKUP(Data!$J732,tblCountries[[Actual]:[Mapping]],2,FALSE)</f>
        <v>Bhutan</v>
      </c>
      <c r="L732" s="14" t="s">
        <v>9</v>
      </c>
      <c r="M732" s="15">
        <v>2</v>
      </c>
      <c r="N732" t="str">
        <f t="shared" si="11"/>
        <v>até 5</v>
      </c>
    </row>
    <row r="733" spans="2:14" ht="15" customHeight="1">
      <c r="B733" s="16" t="s">
        <v>2736</v>
      </c>
      <c r="C733" s="17">
        <v>41055.666481481479</v>
      </c>
      <c r="D733" s="18" t="s">
        <v>852</v>
      </c>
      <c r="E733" s="19">
        <v>66000</v>
      </c>
      <c r="F733" s="19" t="s">
        <v>22</v>
      </c>
      <c r="G733" s="19">
        <f>Data!$E733*VLOOKUP(Data!$F733,tblXrate[],2,FALSE)</f>
        <v>83846.362973446114</v>
      </c>
      <c r="H733" s="19" t="s">
        <v>853</v>
      </c>
      <c r="I733" s="19" t="s">
        <v>20</v>
      </c>
      <c r="J733" s="19" t="s">
        <v>378</v>
      </c>
      <c r="K733" s="19" t="str">
        <f>VLOOKUP(Data!$J733,tblCountries[[Actual]:[Mapping]],2,FALSE)</f>
        <v>Germany</v>
      </c>
      <c r="L733" s="19" t="s">
        <v>9</v>
      </c>
      <c r="M733" s="20">
        <v>7</v>
      </c>
      <c r="N733" t="str">
        <f t="shared" si="11"/>
        <v>5 a 10</v>
      </c>
    </row>
    <row r="734" spans="2:14" ht="15" customHeight="1">
      <c r="B734" s="11" t="s">
        <v>2737</v>
      </c>
      <c r="C734" s="12">
        <v>41055.667986111112</v>
      </c>
      <c r="D734" s="13">
        <v>15000</v>
      </c>
      <c r="E734" s="14">
        <v>15000</v>
      </c>
      <c r="F734" s="14" t="s">
        <v>6</v>
      </c>
      <c r="G734" s="14">
        <f>Data!$E734*VLOOKUP(Data!$F734,tblXrate[],2,FALSE)</f>
        <v>15000</v>
      </c>
      <c r="H734" s="14" t="s">
        <v>854</v>
      </c>
      <c r="I734" s="14" t="s">
        <v>488</v>
      </c>
      <c r="J734" s="14" t="s">
        <v>8</v>
      </c>
      <c r="K734" s="14" t="str">
        <f>VLOOKUP(Data!$J734,tblCountries[[Actual]:[Mapping]],2,FALSE)</f>
        <v>India</v>
      </c>
      <c r="L734" s="14" t="s">
        <v>18</v>
      </c>
      <c r="M734" s="15">
        <v>2</v>
      </c>
      <c r="N734" t="str">
        <f t="shared" si="11"/>
        <v>até 5</v>
      </c>
    </row>
    <row r="735" spans="2:14" ht="15" customHeight="1">
      <c r="B735" s="16" t="s">
        <v>2738</v>
      </c>
      <c r="C735" s="17">
        <v>41055.670162037037</v>
      </c>
      <c r="D735" s="18">
        <v>10000</v>
      </c>
      <c r="E735" s="19">
        <v>10000</v>
      </c>
      <c r="F735" s="19" t="s">
        <v>6</v>
      </c>
      <c r="G735" s="19">
        <f>Data!$E735*VLOOKUP(Data!$F735,tblXrate[],2,FALSE)</f>
        <v>10000</v>
      </c>
      <c r="H735" s="19" t="s">
        <v>855</v>
      </c>
      <c r="I735" s="19" t="s">
        <v>20</v>
      </c>
      <c r="J735" s="19" t="s">
        <v>8</v>
      </c>
      <c r="K735" s="19" t="str">
        <f>VLOOKUP(Data!$J735,tblCountries[[Actual]:[Mapping]],2,FALSE)</f>
        <v>India</v>
      </c>
      <c r="L735" s="19" t="s">
        <v>9</v>
      </c>
      <c r="M735" s="20">
        <v>12</v>
      </c>
      <c r="N735" t="str">
        <f t="shared" si="11"/>
        <v>10 a 15</v>
      </c>
    </row>
    <row r="736" spans="2:14" ht="15" customHeight="1">
      <c r="B736" s="11" t="s">
        <v>2739</v>
      </c>
      <c r="C736" s="12">
        <v>41055.673703703702</v>
      </c>
      <c r="D736" s="13">
        <v>74000</v>
      </c>
      <c r="E736" s="14">
        <v>74000</v>
      </c>
      <c r="F736" s="14" t="s">
        <v>69</v>
      </c>
      <c r="G736" s="14">
        <f>Data!$E736*VLOOKUP(Data!$F736,tblXrate[],2,FALSE)</f>
        <v>116637.19213297902</v>
      </c>
      <c r="H736" s="14" t="s">
        <v>856</v>
      </c>
      <c r="I736" s="14" t="s">
        <v>52</v>
      </c>
      <c r="J736" s="14" t="s">
        <v>71</v>
      </c>
      <c r="K736" s="14" t="str">
        <f>VLOOKUP(Data!$J736,tblCountries[[Actual]:[Mapping]],2,FALSE)</f>
        <v>UK</v>
      </c>
      <c r="L736" s="14" t="s">
        <v>9</v>
      </c>
      <c r="M736" s="15">
        <v>5</v>
      </c>
      <c r="N736" t="str">
        <f t="shared" si="11"/>
        <v>até 5</v>
      </c>
    </row>
    <row r="737" spans="2:14" ht="15" customHeight="1">
      <c r="B737" s="16" t="s">
        <v>2740</v>
      </c>
      <c r="C737" s="17">
        <v>41055.675104166665</v>
      </c>
      <c r="D737" s="18" t="s">
        <v>857</v>
      </c>
      <c r="E737" s="19">
        <v>21798</v>
      </c>
      <c r="F737" s="19" t="s">
        <v>69</v>
      </c>
      <c r="G737" s="19">
        <f>Data!$E737*VLOOKUP(Data!$F737,tblXrate[],2,FALSE)</f>
        <v>34357.533974522659</v>
      </c>
      <c r="H737" s="19" t="s">
        <v>153</v>
      </c>
      <c r="I737" s="19" t="s">
        <v>20</v>
      </c>
      <c r="J737" s="19" t="s">
        <v>71</v>
      </c>
      <c r="K737" s="19" t="str">
        <f>VLOOKUP(Data!$J737,tblCountries[[Actual]:[Mapping]],2,FALSE)</f>
        <v>UK</v>
      </c>
      <c r="L737" s="19" t="s">
        <v>13</v>
      </c>
      <c r="M737" s="20">
        <v>1.5</v>
      </c>
      <c r="N737" t="str">
        <f t="shared" si="11"/>
        <v>até 5</v>
      </c>
    </row>
    <row r="738" spans="2:14" ht="15" customHeight="1">
      <c r="B738" s="11" t="s">
        <v>2741</v>
      </c>
      <c r="C738" s="12">
        <v>41055.678229166668</v>
      </c>
      <c r="D738" s="13">
        <v>65000</v>
      </c>
      <c r="E738" s="14">
        <v>65000</v>
      </c>
      <c r="F738" s="14" t="s">
        <v>69</v>
      </c>
      <c r="G738" s="14">
        <f>Data!$E738*VLOOKUP(Data!$F738,tblXrate[],2,FALSE)</f>
        <v>102451.58768437347</v>
      </c>
      <c r="H738" s="14" t="s">
        <v>858</v>
      </c>
      <c r="I738" s="14" t="s">
        <v>52</v>
      </c>
      <c r="J738" s="14" t="s">
        <v>71</v>
      </c>
      <c r="K738" s="14" t="str">
        <f>VLOOKUP(Data!$J738,tblCountries[[Actual]:[Mapping]],2,FALSE)</f>
        <v>UK</v>
      </c>
      <c r="L738" s="14" t="s">
        <v>9</v>
      </c>
      <c r="M738" s="15">
        <v>15</v>
      </c>
      <c r="N738" t="str">
        <f t="shared" si="11"/>
        <v>10 a 15</v>
      </c>
    </row>
    <row r="739" spans="2:14" ht="15" customHeight="1">
      <c r="B739" s="16" t="s">
        <v>2742</v>
      </c>
      <c r="C739" s="17">
        <v>41055.682986111111</v>
      </c>
      <c r="D739" s="18">
        <v>16000</v>
      </c>
      <c r="E739" s="19">
        <v>16000</v>
      </c>
      <c r="F739" s="19" t="s">
        <v>6</v>
      </c>
      <c r="G739" s="19">
        <f>Data!$E739*VLOOKUP(Data!$F739,tblXrate[],2,FALSE)</f>
        <v>16000</v>
      </c>
      <c r="H739" s="19" t="s">
        <v>279</v>
      </c>
      <c r="I739" s="19" t="s">
        <v>279</v>
      </c>
      <c r="J739" s="19" t="s">
        <v>8</v>
      </c>
      <c r="K739" s="19" t="str">
        <f>VLOOKUP(Data!$J739,tblCountries[[Actual]:[Mapping]],2,FALSE)</f>
        <v>India</v>
      </c>
      <c r="L739" s="19" t="s">
        <v>18</v>
      </c>
      <c r="M739" s="20">
        <v>5</v>
      </c>
      <c r="N739" t="str">
        <f t="shared" si="11"/>
        <v>até 5</v>
      </c>
    </row>
    <row r="740" spans="2:14" ht="15" customHeight="1">
      <c r="B740" s="11" t="s">
        <v>2743</v>
      </c>
      <c r="C740" s="12">
        <v>41055.684641203705</v>
      </c>
      <c r="D740" s="13">
        <v>6000</v>
      </c>
      <c r="E740" s="14">
        <v>6000</v>
      </c>
      <c r="F740" s="14" t="s">
        <v>6</v>
      </c>
      <c r="G740" s="14">
        <f>Data!$E740*VLOOKUP(Data!$F740,tblXrate[],2,FALSE)</f>
        <v>6000</v>
      </c>
      <c r="H740" s="14" t="s">
        <v>859</v>
      </c>
      <c r="I740" s="14" t="s">
        <v>52</v>
      </c>
      <c r="J740" s="14" t="s">
        <v>8</v>
      </c>
      <c r="K740" s="14" t="str">
        <f>VLOOKUP(Data!$J740,tblCountries[[Actual]:[Mapping]],2,FALSE)</f>
        <v>India</v>
      </c>
      <c r="L740" s="14" t="s">
        <v>18</v>
      </c>
      <c r="M740" s="15">
        <v>6</v>
      </c>
      <c r="N740" t="str">
        <f t="shared" si="11"/>
        <v>5 a 10</v>
      </c>
    </row>
    <row r="741" spans="2:14" ht="15" customHeight="1">
      <c r="B741" s="16" t="s">
        <v>2744</v>
      </c>
      <c r="C741" s="17">
        <v>41055.685127314813</v>
      </c>
      <c r="D741" s="18" t="s">
        <v>860</v>
      </c>
      <c r="E741" s="19">
        <v>360000</v>
      </c>
      <c r="F741" s="19" t="s">
        <v>40</v>
      </c>
      <c r="G741" s="19">
        <f>Data!$E741*VLOOKUP(Data!$F741,tblXrate[],2,FALSE)</f>
        <v>6410.8500074793246</v>
      </c>
      <c r="H741" s="19" t="s">
        <v>861</v>
      </c>
      <c r="I741" s="19" t="s">
        <v>52</v>
      </c>
      <c r="J741" s="19" t="s">
        <v>8</v>
      </c>
      <c r="K741" s="19" t="str">
        <f>VLOOKUP(Data!$J741,tblCountries[[Actual]:[Mapping]],2,FALSE)</f>
        <v>India</v>
      </c>
      <c r="L741" s="19" t="s">
        <v>13</v>
      </c>
      <c r="M741" s="20">
        <v>6</v>
      </c>
      <c r="N741" t="str">
        <f t="shared" si="11"/>
        <v>5 a 10</v>
      </c>
    </row>
    <row r="742" spans="2:14" ht="15" customHeight="1">
      <c r="B742" s="11" t="s">
        <v>2745</v>
      </c>
      <c r="C742" s="12">
        <v>41055.687222222223</v>
      </c>
      <c r="D742" s="13">
        <v>36000</v>
      </c>
      <c r="E742" s="14">
        <v>36000</v>
      </c>
      <c r="F742" s="14" t="s">
        <v>6</v>
      </c>
      <c r="G742" s="14">
        <f>Data!$E742*VLOOKUP(Data!$F742,tblXrate[],2,FALSE)</f>
        <v>36000</v>
      </c>
      <c r="H742" s="14" t="s">
        <v>485</v>
      </c>
      <c r="I742" s="14" t="s">
        <v>279</v>
      </c>
      <c r="J742" s="14" t="s">
        <v>820</v>
      </c>
      <c r="K742" s="14" t="str">
        <f>VLOOKUP(Data!$J742,tblCountries[[Actual]:[Mapping]],2,FALSE)</f>
        <v>UAE</v>
      </c>
      <c r="L742" s="14" t="s">
        <v>25</v>
      </c>
      <c r="M742" s="15">
        <v>7</v>
      </c>
      <c r="N742" t="str">
        <f t="shared" si="11"/>
        <v>5 a 10</v>
      </c>
    </row>
    <row r="743" spans="2:14" ht="15" customHeight="1">
      <c r="B743" s="16" t="s">
        <v>2746</v>
      </c>
      <c r="C743" s="17">
        <v>41055.690254629626</v>
      </c>
      <c r="D743" s="18">
        <v>20000</v>
      </c>
      <c r="E743" s="19">
        <v>20000</v>
      </c>
      <c r="F743" s="19" t="s">
        <v>6</v>
      </c>
      <c r="G743" s="19">
        <f>Data!$E743*VLOOKUP(Data!$F743,tblXrate[],2,FALSE)</f>
        <v>20000</v>
      </c>
      <c r="H743" s="19" t="s">
        <v>522</v>
      </c>
      <c r="I743" s="19" t="s">
        <v>279</v>
      </c>
      <c r="J743" s="19" t="s">
        <v>8</v>
      </c>
      <c r="K743" s="19" t="str">
        <f>VLOOKUP(Data!$J743,tblCountries[[Actual]:[Mapping]],2,FALSE)</f>
        <v>India</v>
      </c>
      <c r="L743" s="19" t="s">
        <v>25</v>
      </c>
      <c r="M743" s="20">
        <v>7</v>
      </c>
      <c r="N743" t="str">
        <f t="shared" si="11"/>
        <v>5 a 10</v>
      </c>
    </row>
    <row r="744" spans="2:14" ht="15" customHeight="1">
      <c r="B744" s="11" t="s">
        <v>2747</v>
      </c>
      <c r="C744" s="12">
        <v>41055.690486111111</v>
      </c>
      <c r="D744" s="13" t="s">
        <v>862</v>
      </c>
      <c r="E744" s="14">
        <v>240000</v>
      </c>
      <c r="F744" s="14" t="s">
        <v>40</v>
      </c>
      <c r="G744" s="14">
        <f>Data!$E744*VLOOKUP(Data!$F744,tblXrate[],2,FALSE)</f>
        <v>4273.9000049862161</v>
      </c>
      <c r="H744" s="14" t="s">
        <v>863</v>
      </c>
      <c r="I744" s="14" t="s">
        <v>310</v>
      </c>
      <c r="J744" s="14" t="s">
        <v>8</v>
      </c>
      <c r="K744" s="14" t="str">
        <f>VLOOKUP(Data!$J744,tblCountries[[Actual]:[Mapping]],2,FALSE)</f>
        <v>India</v>
      </c>
      <c r="L744" s="14" t="s">
        <v>9</v>
      </c>
      <c r="M744" s="15">
        <v>8</v>
      </c>
      <c r="N744" t="str">
        <f t="shared" si="11"/>
        <v>5 a 10</v>
      </c>
    </row>
    <row r="745" spans="2:14" ht="15" customHeight="1">
      <c r="B745" s="16" t="s">
        <v>2748</v>
      </c>
      <c r="C745" s="17">
        <v>41055.690937500003</v>
      </c>
      <c r="D745" s="18" t="s">
        <v>864</v>
      </c>
      <c r="E745" s="19">
        <v>24000</v>
      </c>
      <c r="F745" s="19" t="s">
        <v>69</v>
      </c>
      <c r="G745" s="19">
        <f>Data!$E745*VLOOKUP(Data!$F745,tblXrate[],2,FALSE)</f>
        <v>37828.278529614821</v>
      </c>
      <c r="H745" s="19" t="s">
        <v>865</v>
      </c>
      <c r="I745" s="19" t="s">
        <v>67</v>
      </c>
      <c r="J745" s="19" t="s">
        <v>71</v>
      </c>
      <c r="K745" s="19" t="str">
        <f>VLOOKUP(Data!$J745,tblCountries[[Actual]:[Mapping]],2,FALSE)</f>
        <v>UK</v>
      </c>
      <c r="L745" s="19" t="s">
        <v>13</v>
      </c>
      <c r="M745" s="20">
        <v>8</v>
      </c>
      <c r="N745" t="str">
        <f t="shared" si="11"/>
        <v>5 a 10</v>
      </c>
    </row>
    <row r="746" spans="2:14" ht="15" customHeight="1">
      <c r="B746" s="11" t="s">
        <v>2749</v>
      </c>
      <c r="C746" s="12">
        <v>41055.701481481483</v>
      </c>
      <c r="D746" s="13" t="s">
        <v>866</v>
      </c>
      <c r="E746" s="14">
        <v>11000</v>
      </c>
      <c r="F746" s="14" t="s">
        <v>6</v>
      </c>
      <c r="G746" s="14">
        <f>Data!$E746*VLOOKUP(Data!$F746,tblXrate[],2,FALSE)</f>
        <v>11000</v>
      </c>
      <c r="H746" s="14" t="s">
        <v>867</v>
      </c>
      <c r="I746" s="14" t="s">
        <v>52</v>
      </c>
      <c r="J746" s="14" t="s">
        <v>716</v>
      </c>
      <c r="K746" s="14" t="str">
        <f>VLOOKUP(Data!$J746,tblCountries[[Actual]:[Mapping]],2,FALSE)</f>
        <v>Sri Lanka</v>
      </c>
      <c r="L746" s="14" t="s">
        <v>13</v>
      </c>
      <c r="M746" s="15">
        <v>4.5</v>
      </c>
      <c r="N746" t="str">
        <f t="shared" si="11"/>
        <v>até 5</v>
      </c>
    </row>
    <row r="747" spans="2:14" ht="15" customHeight="1">
      <c r="B747" s="16" t="s">
        <v>2750</v>
      </c>
      <c r="C747" s="17">
        <v>41055.701921296299</v>
      </c>
      <c r="D747" s="18">
        <v>8000</v>
      </c>
      <c r="E747" s="19">
        <v>8000</v>
      </c>
      <c r="F747" s="19" t="s">
        <v>6</v>
      </c>
      <c r="G747" s="19">
        <f>Data!$E747*VLOOKUP(Data!$F747,tblXrate[],2,FALSE)</f>
        <v>8000</v>
      </c>
      <c r="H747" s="19" t="s">
        <v>207</v>
      </c>
      <c r="I747" s="19" t="s">
        <v>20</v>
      </c>
      <c r="J747" s="19" t="s">
        <v>8</v>
      </c>
      <c r="K747" s="19" t="str">
        <f>VLOOKUP(Data!$J747,tblCountries[[Actual]:[Mapping]],2,FALSE)</f>
        <v>India</v>
      </c>
      <c r="L747" s="19" t="s">
        <v>18</v>
      </c>
      <c r="M747" s="20">
        <v>6</v>
      </c>
      <c r="N747" t="str">
        <f t="shared" si="11"/>
        <v>5 a 10</v>
      </c>
    </row>
    <row r="748" spans="2:14" ht="15" customHeight="1">
      <c r="B748" s="11" t="s">
        <v>2751</v>
      </c>
      <c r="C748" s="12">
        <v>41055.71025462963</v>
      </c>
      <c r="D748" s="13" t="s">
        <v>868</v>
      </c>
      <c r="E748" s="14">
        <v>225000</v>
      </c>
      <c r="F748" s="14" t="s">
        <v>40</v>
      </c>
      <c r="G748" s="14">
        <f>Data!$E748*VLOOKUP(Data!$F748,tblXrate[],2,FALSE)</f>
        <v>4006.7812546745777</v>
      </c>
      <c r="H748" s="14" t="s">
        <v>721</v>
      </c>
      <c r="I748" s="14" t="s">
        <v>3999</v>
      </c>
      <c r="J748" s="14" t="s">
        <v>8</v>
      </c>
      <c r="K748" s="14" t="str">
        <f>VLOOKUP(Data!$J748,tblCountries[[Actual]:[Mapping]],2,FALSE)</f>
        <v>India</v>
      </c>
      <c r="L748" s="14" t="s">
        <v>13</v>
      </c>
      <c r="M748" s="15">
        <v>5.5</v>
      </c>
      <c r="N748" t="str">
        <f t="shared" si="11"/>
        <v>5 a 10</v>
      </c>
    </row>
    <row r="749" spans="2:14" ht="15" customHeight="1">
      <c r="B749" s="16" t="s">
        <v>2752</v>
      </c>
      <c r="C749" s="17">
        <v>41055.710439814815</v>
      </c>
      <c r="D749" s="18">
        <v>1488000</v>
      </c>
      <c r="E749" s="19">
        <v>1488000</v>
      </c>
      <c r="F749" s="19" t="s">
        <v>3984</v>
      </c>
      <c r="G749" s="19">
        <f>Data!$E749*VLOOKUP(Data!$F749,tblXrate[],2,FALSE)</f>
        <v>9171.0323574730355</v>
      </c>
      <c r="H749" s="19" t="s">
        <v>869</v>
      </c>
      <c r="I749" s="19" t="s">
        <v>52</v>
      </c>
      <c r="J749" s="19" t="s">
        <v>870</v>
      </c>
      <c r="K749" s="19" t="str">
        <f>VLOOKUP(Data!$J749,tblCountries[[Actual]:[Mapping]],2,FALSE)</f>
        <v>Nigeria</v>
      </c>
      <c r="L749" s="19" t="s">
        <v>18</v>
      </c>
      <c r="M749" s="20">
        <v>5</v>
      </c>
      <c r="N749" t="str">
        <f t="shared" si="11"/>
        <v>até 5</v>
      </c>
    </row>
    <row r="750" spans="2:14" ht="15" customHeight="1">
      <c r="B750" s="11" t="s">
        <v>2753</v>
      </c>
      <c r="C750" s="12">
        <v>41055.710717592592</v>
      </c>
      <c r="D750" s="13" t="s">
        <v>871</v>
      </c>
      <c r="E750" s="14">
        <v>240000</v>
      </c>
      <c r="F750" s="14" t="s">
        <v>40</v>
      </c>
      <c r="G750" s="14">
        <f>Data!$E750*VLOOKUP(Data!$F750,tblXrate[],2,FALSE)</f>
        <v>4273.9000049862161</v>
      </c>
      <c r="H750" s="14" t="s">
        <v>872</v>
      </c>
      <c r="I750" s="14" t="s">
        <v>20</v>
      </c>
      <c r="J750" s="14" t="s">
        <v>8</v>
      </c>
      <c r="K750" s="14" t="str">
        <f>VLOOKUP(Data!$J750,tblCountries[[Actual]:[Mapping]],2,FALSE)</f>
        <v>India</v>
      </c>
      <c r="L750" s="14" t="s">
        <v>18</v>
      </c>
      <c r="M750" s="15">
        <v>20</v>
      </c>
      <c r="N750" t="str">
        <f t="shared" si="11"/>
        <v>15 a 20</v>
      </c>
    </row>
    <row r="751" spans="2:14" ht="15" customHeight="1">
      <c r="B751" s="16" t="s">
        <v>2754</v>
      </c>
      <c r="C751" s="17">
        <v>41055.711377314816</v>
      </c>
      <c r="D751" s="18" t="s">
        <v>873</v>
      </c>
      <c r="E751" s="19">
        <v>700000</v>
      </c>
      <c r="F751" s="19" t="s">
        <v>40</v>
      </c>
      <c r="G751" s="19">
        <f>Data!$E751*VLOOKUP(Data!$F751,tblXrate[],2,FALSE)</f>
        <v>12465.541681209797</v>
      </c>
      <c r="H751" s="19" t="s">
        <v>874</v>
      </c>
      <c r="I751" s="19" t="s">
        <v>20</v>
      </c>
      <c r="J751" s="19" t="s">
        <v>8</v>
      </c>
      <c r="K751" s="19" t="str">
        <f>VLOOKUP(Data!$J751,tblCountries[[Actual]:[Mapping]],2,FALSE)</f>
        <v>India</v>
      </c>
      <c r="L751" s="19" t="s">
        <v>13</v>
      </c>
      <c r="M751" s="20">
        <v>5</v>
      </c>
      <c r="N751" t="str">
        <f t="shared" si="11"/>
        <v>até 5</v>
      </c>
    </row>
    <row r="752" spans="2:14" ht="15" customHeight="1">
      <c r="B752" s="11" t="s">
        <v>2755</v>
      </c>
      <c r="C752" s="12">
        <v>41055.713055555556</v>
      </c>
      <c r="D752" s="13">
        <v>2000</v>
      </c>
      <c r="E752" s="14">
        <v>24000</v>
      </c>
      <c r="F752" s="14" t="s">
        <v>6</v>
      </c>
      <c r="G752" s="14">
        <f>Data!$E752*VLOOKUP(Data!$F752,tblXrate[],2,FALSE)</f>
        <v>24000</v>
      </c>
      <c r="H752" s="14" t="s">
        <v>875</v>
      </c>
      <c r="I752" s="14" t="s">
        <v>20</v>
      </c>
      <c r="J752" s="14" t="s">
        <v>8</v>
      </c>
      <c r="K752" s="14" t="str">
        <f>VLOOKUP(Data!$J752,tblCountries[[Actual]:[Mapping]],2,FALSE)</f>
        <v>India</v>
      </c>
      <c r="L752" s="14" t="s">
        <v>18</v>
      </c>
      <c r="M752" s="15">
        <v>1</v>
      </c>
      <c r="N752" t="str">
        <f t="shared" si="11"/>
        <v>até 5</v>
      </c>
    </row>
    <row r="753" spans="2:14" ht="15" customHeight="1">
      <c r="B753" s="16" t="s">
        <v>2756</v>
      </c>
      <c r="C753" s="17">
        <v>41055.713541666664</v>
      </c>
      <c r="D753" s="18">
        <v>20000</v>
      </c>
      <c r="E753" s="19">
        <v>20000</v>
      </c>
      <c r="F753" s="19" t="s">
        <v>6</v>
      </c>
      <c r="G753" s="19">
        <f>Data!$E753*VLOOKUP(Data!$F753,tblXrate[],2,FALSE)</f>
        <v>20000</v>
      </c>
      <c r="H753" s="19" t="s">
        <v>876</v>
      </c>
      <c r="I753" s="19" t="s">
        <v>356</v>
      </c>
      <c r="J753" s="19" t="s">
        <v>877</v>
      </c>
      <c r="K753" s="19" t="str">
        <f>VLOOKUP(Data!$J753,tblCountries[[Actual]:[Mapping]],2,FALSE)</f>
        <v>Denmark</v>
      </c>
      <c r="L753" s="19" t="s">
        <v>18</v>
      </c>
      <c r="M753" s="20">
        <v>15</v>
      </c>
      <c r="N753" t="str">
        <f t="shared" si="11"/>
        <v>10 a 15</v>
      </c>
    </row>
    <row r="754" spans="2:14" ht="15" customHeight="1">
      <c r="B754" s="11" t="s">
        <v>2757</v>
      </c>
      <c r="C754" s="12">
        <v>41055.713993055557</v>
      </c>
      <c r="D754" s="13">
        <v>62000</v>
      </c>
      <c r="E754" s="14">
        <v>62000</v>
      </c>
      <c r="F754" s="14" t="s">
        <v>6</v>
      </c>
      <c r="G754" s="14">
        <f>Data!$E754*VLOOKUP(Data!$F754,tblXrate[],2,FALSE)</f>
        <v>62000</v>
      </c>
      <c r="H754" s="14" t="s">
        <v>878</v>
      </c>
      <c r="I754" s="14" t="s">
        <v>20</v>
      </c>
      <c r="J754" s="14" t="s">
        <v>15</v>
      </c>
      <c r="K754" s="14" t="str">
        <f>VLOOKUP(Data!$J754,tblCountries[[Actual]:[Mapping]],2,FALSE)</f>
        <v>USA</v>
      </c>
      <c r="L754" s="14" t="s">
        <v>18</v>
      </c>
      <c r="M754" s="15">
        <v>20</v>
      </c>
      <c r="N754" t="str">
        <f t="shared" si="11"/>
        <v>15 a 20</v>
      </c>
    </row>
    <row r="755" spans="2:14" ht="15" customHeight="1">
      <c r="B755" s="16" t="s">
        <v>2758</v>
      </c>
      <c r="C755" s="17">
        <v>41055.714861111112</v>
      </c>
      <c r="D755" s="18" t="s">
        <v>879</v>
      </c>
      <c r="E755" s="19">
        <v>14960</v>
      </c>
      <c r="F755" s="19" t="s">
        <v>6</v>
      </c>
      <c r="G755" s="19">
        <f>Data!$E755*VLOOKUP(Data!$F755,tblXrate[],2,FALSE)</f>
        <v>14960</v>
      </c>
      <c r="H755" s="19" t="s">
        <v>880</v>
      </c>
      <c r="I755" s="19" t="s">
        <v>488</v>
      </c>
      <c r="J755" s="19" t="s">
        <v>133</v>
      </c>
      <c r="K755" s="19" t="str">
        <f>VLOOKUP(Data!$J755,tblCountries[[Actual]:[Mapping]],2,FALSE)</f>
        <v>Saudi Arabia</v>
      </c>
      <c r="L755" s="19" t="s">
        <v>13</v>
      </c>
      <c r="M755" s="20">
        <v>2</v>
      </c>
      <c r="N755" t="str">
        <f t="shared" si="11"/>
        <v>até 5</v>
      </c>
    </row>
    <row r="756" spans="2:14" ht="15" customHeight="1">
      <c r="B756" s="11" t="s">
        <v>2759</v>
      </c>
      <c r="C756" s="12">
        <v>41055.715509259258</v>
      </c>
      <c r="D756" s="13">
        <v>120000</v>
      </c>
      <c r="E756" s="14">
        <v>120000</v>
      </c>
      <c r="F756" s="14" t="s">
        <v>40</v>
      </c>
      <c r="G756" s="14">
        <f>Data!$E756*VLOOKUP(Data!$F756,tblXrate[],2,FALSE)</f>
        <v>2136.9500024931081</v>
      </c>
      <c r="H756" s="14" t="s">
        <v>881</v>
      </c>
      <c r="I756" s="14" t="s">
        <v>310</v>
      </c>
      <c r="J756" s="14" t="s">
        <v>8</v>
      </c>
      <c r="K756" s="14" t="str">
        <f>VLOOKUP(Data!$J756,tblCountries[[Actual]:[Mapping]],2,FALSE)</f>
        <v>India</v>
      </c>
      <c r="L756" s="14" t="s">
        <v>18</v>
      </c>
      <c r="M756" s="15">
        <v>2</v>
      </c>
      <c r="N756" t="str">
        <f t="shared" si="11"/>
        <v>até 5</v>
      </c>
    </row>
    <row r="757" spans="2:14" ht="15" customHeight="1">
      <c r="B757" s="16" t="s">
        <v>2760</v>
      </c>
      <c r="C757" s="17">
        <v>41055.725474537037</v>
      </c>
      <c r="D757" s="18">
        <v>30232</v>
      </c>
      <c r="E757" s="19">
        <v>30232</v>
      </c>
      <c r="F757" s="19" t="s">
        <v>6</v>
      </c>
      <c r="G757" s="19">
        <f>Data!$E757*VLOOKUP(Data!$F757,tblXrate[],2,FALSE)</f>
        <v>30232</v>
      </c>
      <c r="H757" s="19" t="s">
        <v>882</v>
      </c>
      <c r="I757" s="19" t="s">
        <v>310</v>
      </c>
      <c r="J757" s="19" t="s">
        <v>883</v>
      </c>
      <c r="K757" s="19" t="str">
        <f>VLOOKUP(Data!$J757,tblCountries[[Actual]:[Mapping]],2,FALSE)</f>
        <v>USA</v>
      </c>
      <c r="L757" s="19" t="s">
        <v>18</v>
      </c>
      <c r="M757" s="20">
        <v>5</v>
      </c>
      <c r="N757" t="str">
        <f t="shared" si="11"/>
        <v>até 5</v>
      </c>
    </row>
    <row r="758" spans="2:14" ht="15" customHeight="1">
      <c r="B758" s="11" t="s">
        <v>2761</v>
      </c>
      <c r="C758" s="12">
        <v>41055.725474537037</v>
      </c>
      <c r="D758" s="13">
        <v>41000</v>
      </c>
      <c r="E758" s="14">
        <v>41000</v>
      </c>
      <c r="F758" s="14" t="s">
        <v>6</v>
      </c>
      <c r="G758" s="14">
        <f>Data!$E758*VLOOKUP(Data!$F758,tblXrate[],2,FALSE)</f>
        <v>41000</v>
      </c>
      <c r="H758" s="14" t="s">
        <v>207</v>
      </c>
      <c r="I758" s="14" t="s">
        <v>20</v>
      </c>
      <c r="J758" s="14" t="s">
        <v>15</v>
      </c>
      <c r="K758" s="14" t="str">
        <f>VLOOKUP(Data!$J758,tblCountries[[Actual]:[Mapping]],2,FALSE)</f>
        <v>USA</v>
      </c>
      <c r="L758" s="14" t="s">
        <v>13</v>
      </c>
      <c r="M758" s="15">
        <v>4</v>
      </c>
      <c r="N758" t="str">
        <f t="shared" si="11"/>
        <v>até 5</v>
      </c>
    </row>
    <row r="759" spans="2:14" ht="15" customHeight="1">
      <c r="B759" s="16" t="s">
        <v>2762</v>
      </c>
      <c r="C759" s="17">
        <v>41055.730509259258</v>
      </c>
      <c r="D759" s="18" t="s">
        <v>884</v>
      </c>
      <c r="E759" s="19">
        <v>95000</v>
      </c>
      <c r="F759" s="19" t="s">
        <v>82</v>
      </c>
      <c r="G759" s="19">
        <f>Data!$E759*VLOOKUP(Data!$F759,tblXrate[],2,FALSE)</f>
        <v>96891.417358250401</v>
      </c>
      <c r="H759" s="19" t="s">
        <v>885</v>
      </c>
      <c r="I759" s="19" t="s">
        <v>20</v>
      </c>
      <c r="J759" s="19" t="s">
        <v>84</v>
      </c>
      <c r="K759" s="19" t="str">
        <f>VLOOKUP(Data!$J759,tblCountries[[Actual]:[Mapping]],2,FALSE)</f>
        <v>Australia</v>
      </c>
      <c r="L759" s="19" t="s">
        <v>18</v>
      </c>
      <c r="M759" s="20">
        <v>11</v>
      </c>
      <c r="N759" t="str">
        <f t="shared" si="11"/>
        <v>10 a 15</v>
      </c>
    </row>
    <row r="760" spans="2:14" ht="15" customHeight="1">
      <c r="B760" s="11" t="s">
        <v>2763</v>
      </c>
      <c r="C760" s="12">
        <v>41055.739282407405</v>
      </c>
      <c r="D760" s="13" t="s">
        <v>886</v>
      </c>
      <c r="E760" s="14">
        <v>1200000</v>
      </c>
      <c r="F760" s="14" t="s">
        <v>40</v>
      </c>
      <c r="G760" s="14">
        <f>Data!$E760*VLOOKUP(Data!$F760,tblXrate[],2,FALSE)</f>
        <v>21369.500024931083</v>
      </c>
      <c r="H760" s="14" t="s">
        <v>887</v>
      </c>
      <c r="I760" s="14" t="s">
        <v>52</v>
      </c>
      <c r="J760" s="14" t="s">
        <v>8</v>
      </c>
      <c r="K760" s="14" t="str">
        <f>VLOOKUP(Data!$J760,tblCountries[[Actual]:[Mapping]],2,FALSE)</f>
        <v>India</v>
      </c>
      <c r="L760" s="14" t="s">
        <v>13</v>
      </c>
      <c r="M760" s="15">
        <v>14</v>
      </c>
      <c r="N760" t="str">
        <f t="shared" si="11"/>
        <v>10 a 15</v>
      </c>
    </row>
    <row r="761" spans="2:14" ht="15" customHeight="1">
      <c r="B761" s="16" t="s">
        <v>2764</v>
      </c>
      <c r="C761" s="17">
        <v>41055.740972222222</v>
      </c>
      <c r="D761" s="18">
        <v>205000</v>
      </c>
      <c r="E761" s="19">
        <v>205000</v>
      </c>
      <c r="F761" s="19" t="s">
        <v>40</v>
      </c>
      <c r="G761" s="19">
        <f>Data!$E761*VLOOKUP(Data!$F761,tblXrate[],2,FALSE)</f>
        <v>3650.6229209257262</v>
      </c>
      <c r="H761" s="19" t="s">
        <v>888</v>
      </c>
      <c r="I761" s="19" t="s">
        <v>310</v>
      </c>
      <c r="J761" s="19" t="s">
        <v>8</v>
      </c>
      <c r="K761" s="19" t="str">
        <f>VLOOKUP(Data!$J761,tblCountries[[Actual]:[Mapping]],2,FALSE)</f>
        <v>India</v>
      </c>
      <c r="L761" s="19" t="s">
        <v>13</v>
      </c>
      <c r="M761" s="20">
        <v>10</v>
      </c>
      <c r="N761" t="str">
        <f t="shared" si="11"/>
        <v>5 a 10</v>
      </c>
    </row>
    <row r="762" spans="2:14" ht="15" customHeight="1">
      <c r="B762" s="11" t="s">
        <v>2765</v>
      </c>
      <c r="C762" s="12">
        <v>41055.741087962961</v>
      </c>
      <c r="D762" s="13" t="s">
        <v>889</v>
      </c>
      <c r="E762" s="14">
        <v>19068</v>
      </c>
      <c r="F762" s="14" t="s">
        <v>6</v>
      </c>
      <c r="G762" s="14">
        <f>Data!$E762*VLOOKUP(Data!$F762,tblXrate[],2,FALSE)</f>
        <v>19068</v>
      </c>
      <c r="H762" s="14" t="s">
        <v>890</v>
      </c>
      <c r="I762" s="14" t="s">
        <v>310</v>
      </c>
      <c r="J762" s="14" t="s">
        <v>347</v>
      </c>
      <c r="K762" s="14" t="str">
        <f>VLOOKUP(Data!$J762,tblCountries[[Actual]:[Mapping]],2,FALSE)</f>
        <v>Philippines</v>
      </c>
      <c r="L762" s="14" t="s">
        <v>13</v>
      </c>
      <c r="M762" s="15">
        <v>20</v>
      </c>
      <c r="N762" t="str">
        <f t="shared" si="11"/>
        <v>15 a 20</v>
      </c>
    </row>
    <row r="763" spans="2:14" ht="15" customHeight="1">
      <c r="B763" s="16" t="s">
        <v>2766</v>
      </c>
      <c r="C763" s="17">
        <v>41055.74255787037</v>
      </c>
      <c r="D763" s="18" t="s">
        <v>534</v>
      </c>
      <c r="E763" s="19">
        <v>300000</v>
      </c>
      <c r="F763" s="19" t="s">
        <v>40</v>
      </c>
      <c r="G763" s="19">
        <f>Data!$E763*VLOOKUP(Data!$F763,tblXrate[],2,FALSE)</f>
        <v>5342.3750062327708</v>
      </c>
      <c r="H763" s="19" t="s">
        <v>891</v>
      </c>
      <c r="I763" s="19" t="s">
        <v>488</v>
      </c>
      <c r="J763" s="19" t="s">
        <v>8</v>
      </c>
      <c r="K763" s="19" t="str">
        <f>VLOOKUP(Data!$J763,tblCountries[[Actual]:[Mapping]],2,FALSE)</f>
        <v>India</v>
      </c>
      <c r="L763" s="19" t="s">
        <v>13</v>
      </c>
      <c r="M763" s="20">
        <v>4</v>
      </c>
      <c r="N763" t="str">
        <f t="shared" si="11"/>
        <v>até 5</v>
      </c>
    </row>
    <row r="764" spans="2:14" ht="15" customHeight="1">
      <c r="B764" s="11" t="s">
        <v>2767</v>
      </c>
      <c r="C764" s="12">
        <v>41055.744062500002</v>
      </c>
      <c r="D764" s="13">
        <v>48000</v>
      </c>
      <c r="E764" s="14">
        <v>48000</v>
      </c>
      <c r="F764" s="14" t="s">
        <v>6</v>
      </c>
      <c r="G764" s="14">
        <f>Data!$E764*VLOOKUP(Data!$F764,tblXrate[],2,FALSE)</f>
        <v>48000</v>
      </c>
      <c r="H764" s="14" t="s">
        <v>356</v>
      </c>
      <c r="I764" s="14" t="s">
        <v>356</v>
      </c>
      <c r="J764" s="14" t="s">
        <v>171</v>
      </c>
      <c r="K764" s="14" t="str">
        <f>VLOOKUP(Data!$J764,tblCountries[[Actual]:[Mapping]],2,FALSE)</f>
        <v>Singapore</v>
      </c>
      <c r="L764" s="14" t="s">
        <v>13</v>
      </c>
      <c r="M764" s="15">
        <v>3</v>
      </c>
      <c r="N764" t="str">
        <f t="shared" si="11"/>
        <v>até 5</v>
      </c>
    </row>
    <row r="765" spans="2:14" ht="15" customHeight="1">
      <c r="B765" s="16" t="s">
        <v>2768</v>
      </c>
      <c r="C765" s="17">
        <v>41055.763761574075</v>
      </c>
      <c r="D765" s="18" t="s">
        <v>892</v>
      </c>
      <c r="E765" s="19">
        <v>220000</v>
      </c>
      <c r="F765" s="19" t="s">
        <v>40</v>
      </c>
      <c r="G765" s="19">
        <f>Data!$E765*VLOOKUP(Data!$F765,tblXrate[],2,FALSE)</f>
        <v>3917.7416712373652</v>
      </c>
      <c r="H765" s="19" t="s">
        <v>893</v>
      </c>
      <c r="I765" s="19" t="s">
        <v>279</v>
      </c>
      <c r="J765" s="19" t="s">
        <v>8</v>
      </c>
      <c r="K765" s="19" t="str">
        <f>VLOOKUP(Data!$J765,tblCountries[[Actual]:[Mapping]],2,FALSE)</f>
        <v>India</v>
      </c>
      <c r="L765" s="19" t="s">
        <v>9</v>
      </c>
      <c r="M765" s="20">
        <v>2</v>
      </c>
      <c r="N765" t="str">
        <f t="shared" si="11"/>
        <v>até 5</v>
      </c>
    </row>
    <row r="766" spans="2:14" ht="15" customHeight="1">
      <c r="B766" s="11" t="s">
        <v>2769</v>
      </c>
      <c r="C766" s="12">
        <v>41055.770208333335</v>
      </c>
      <c r="D766" s="13">
        <v>13500</v>
      </c>
      <c r="E766" s="14">
        <v>13500</v>
      </c>
      <c r="F766" s="14" t="s">
        <v>6</v>
      </c>
      <c r="G766" s="14">
        <f>Data!$E766*VLOOKUP(Data!$F766,tblXrate[],2,FALSE)</f>
        <v>13500</v>
      </c>
      <c r="H766" s="14" t="s">
        <v>360</v>
      </c>
      <c r="I766" s="14" t="s">
        <v>3999</v>
      </c>
      <c r="J766" s="14" t="s">
        <v>8</v>
      </c>
      <c r="K766" s="14" t="str">
        <f>VLOOKUP(Data!$J766,tblCountries[[Actual]:[Mapping]],2,FALSE)</f>
        <v>India</v>
      </c>
      <c r="L766" s="14" t="s">
        <v>13</v>
      </c>
      <c r="M766" s="15">
        <v>2.5</v>
      </c>
      <c r="N766" t="str">
        <f t="shared" si="11"/>
        <v>até 5</v>
      </c>
    </row>
    <row r="767" spans="2:14" ht="15" customHeight="1">
      <c r="B767" s="16" t="s">
        <v>2770</v>
      </c>
      <c r="C767" s="17">
        <v>41055.774537037039</v>
      </c>
      <c r="D767" s="18" t="s">
        <v>894</v>
      </c>
      <c r="E767" s="19">
        <v>45000</v>
      </c>
      <c r="F767" s="19" t="s">
        <v>6</v>
      </c>
      <c r="G767" s="19">
        <f>Data!$E767*VLOOKUP(Data!$F767,tblXrate[],2,FALSE)</f>
        <v>45000</v>
      </c>
      <c r="H767" s="19" t="s">
        <v>49</v>
      </c>
      <c r="I767" s="19" t="s">
        <v>52</v>
      </c>
      <c r="J767" s="19" t="s">
        <v>8</v>
      </c>
      <c r="K767" s="19" t="str">
        <f>VLOOKUP(Data!$J767,tblCountries[[Actual]:[Mapping]],2,FALSE)</f>
        <v>India</v>
      </c>
      <c r="L767" s="19" t="s">
        <v>25</v>
      </c>
      <c r="M767" s="20">
        <v>15</v>
      </c>
      <c r="N767" t="str">
        <f t="shared" si="11"/>
        <v>10 a 15</v>
      </c>
    </row>
    <row r="768" spans="2:14" ht="15" customHeight="1">
      <c r="B768" s="11" t="s">
        <v>2771</v>
      </c>
      <c r="C768" s="12">
        <v>41055.776863425926</v>
      </c>
      <c r="D768" s="13">
        <v>55000</v>
      </c>
      <c r="E768" s="14">
        <v>55000</v>
      </c>
      <c r="F768" s="14" t="s">
        <v>22</v>
      </c>
      <c r="G768" s="14">
        <f>Data!$E768*VLOOKUP(Data!$F768,tblXrate[],2,FALSE)</f>
        <v>69871.969144538423</v>
      </c>
      <c r="H768" s="14" t="s">
        <v>29</v>
      </c>
      <c r="I768" s="14" t="s">
        <v>4001</v>
      </c>
      <c r="J768" s="14" t="s">
        <v>895</v>
      </c>
      <c r="K768" s="14" t="str">
        <f>VLOOKUP(Data!$J768,tblCountries[[Actual]:[Mapping]],2,FALSE)</f>
        <v>italy</v>
      </c>
      <c r="L768" s="14" t="s">
        <v>18</v>
      </c>
      <c r="M768" s="15">
        <v>18</v>
      </c>
      <c r="N768" t="str">
        <f t="shared" si="11"/>
        <v>15 a 20</v>
      </c>
    </row>
    <row r="769" spans="2:14" ht="15" customHeight="1">
      <c r="B769" s="16" t="s">
        <v>2772</v>
      </c>
      <c r="C769" s="17">
        <v>41055.778831018521</v>
      </c>
      <c r="D769" s="18" t="s">
        <v>896</v>
      </c>
      <c r="E769" s="19">
        <v>480000</v>
      </c>
      <c r="F769" s="19" t="s">
        <v>40</v>
      </c>
      <c r="G769" s="19">
        <f>Data!$E769*VLOOKUP(Data!$F769,tblXrate[],2,FALSE)</f>
        <v>8547.8000099724322</v>
      </c>
      <c r="H769" s="19" t="s">
        <v>897</v>
      </c>
      <c r="I769" s="19" t="s">
        <v>52</v>
      </c>
      <c r="J769" s="19" t="s">
        <v>8</v>
      </c>
      <c r="K769" s="19" t="str">
        <f>VLOOKUP(Data!$J769,tblCountries[[Actual]:[Mapping]],2,FALSE)</f>
        <v>India</v>
      </c>
      <c r="L769" s="19" t="s">
        <v>9</v>
      </c>
      <c r="M769" s="20">
        <v>11</v>
      </c>
      <c r="N769" t="str">
        <f t="shared" si="11"/>
        <v>10 a 15</v>
      </c>
    </row>
    <row r="770" spans="2:14" ht="15" customHeight="1">
      <c r="B770" s="11" t="s">
        <v>2773</v>
      </c>
      <c r="C770" s="12">
        <v>41055.780555555553</v>
      </c>
      <c r="D770" s="13" t="s">
        <v>898</v>
      </c>
      <c r="E770" s="14">
        <v>33600</v>
      </c>
      <c r="F770" s="14" t="s">
        <v>358</v>
      </c>
      <c r="G770" s="14">
        <f>Data!$E770*VLOOKUP(Data!$F770,tblXrate[],2,FALSE)</f>
        <v>9146.5655463031271</v>
      </c>
      <c r="H770" s="14" t="s">
        <v>310</v>
      </c>
      <c r="I770" s="14" t="s">
        <v>310</v>
      </c>
      <c r="J770" s="14" t="s">
        <v>359</v>
      </c>
      <c r="K770" s="14" t="str">
        <f>VLOOKUP(Data!$J770,tblCountries[[Actual]:[Mapping]],2,FALSE)</f>
        <v>Dubai</v>
      </c>
      <c r="L770" s="14" t="s">
        <v>25</v>
      </c>
      <c r="M770" s="15">
        <v>7</v>
      </c>
      <c r="N770" t="str">
        <f t="shared" si="11"/>
        <v>5 a 10</v>
      </c>
    </row>
    <row r="771" spans="2:14" ht="15" customHeight="1">
      <c r="B771" s="16" t="s">
        <v>2774</v>
      </c>
      <c r="C771" s="17">
        <v>41055.789490740739</v>
      </c>
      <c r="D771" s="18">
        <v>570000</v>
      </c>
      <c r="E771" s="19">
        <v>570000</v>
      </c>
      <c r="F771" s="19" t="s">
        <v>40</v>
      </c>
      <c r="G771" s="19">
        <f>Data!$E771*VLOOKUP(Data!$F771,tblXrate[],2,FALSE)</f>
        <v>10150.512511842264</v>
      </c>
      <c r="H771" s="19" t="s">
        <v>20</v>
      </c>
      <c r="I771" s="19" t="s">
        <v>20</v>
      </c>
      <c r="J771" s="19" t="s">
        <v>8</v>
      </c>
      <c r="K771" s="19" t="str">
        <f>VLOOKUP(Data!$J771,tblCountries[[Actual]:[Mapping]],2,FALSE)</f>
        <v>India</v>
      </c>
      <c r="L771" s="19" t="s">
        <v>13</v>
      </c>
      <c r="M771" s="20">
        <v>2.4</v>
      </c>
      <c r="N771" t="str">
        <f t="shared" si="11"/>
        <v>até 5</v>
      </c>
    </row>
    <row r="772" spans="2:14" ht="15" customHeight="1">
      <c r="B772" s="11" t="s">
        <v>2775</v>
      </c>
      <c r="C772" s="12">
        <v>41055.797164351854</v>
      </c>
      <c r="D772" s="13">
        <v>636000</v>
      </c>
      <c r="E772" s="14">
        <v>636000</v>
      </c>
      <c r="F772" s="14" t="s">
        <v>40</v>
      </c>
      <c r="G772" s="14">
        <f>Data!$E772*VLOOKUP(Data!$F772,tblXrate[],2,FALSE)</f>
        <v>11325.835013213473</v>
      </c>
      <c r="H772" s="14" t="s">
        <v>564</v>
      </c>
      <c r="I772" s="14" t="s">
        <v>52</v>
      </c>
      <c r="J772" s="14" t="s">
        <v>8</v>
      </c>
      <c r="K772" s="14" t="str">
        <f>VLOOKUP(Data!$J772,tblCountries[[Actual]:[Mapping]],2,FALSE)</f>
        <v>India</v>
      </c>
      <c r="L772" s="14" t="s">
        <v>9</v>
      </c>
      <c r="M772" s="15">
        <v>7</v>
      </c>
      <c r="N772" t="str">
        <f t="shared" si="11"/>
        <v>5 a 10</v>
      </c>
    </row>
    <row r="773" spans="2:14" ht="15" customHeight="1">
      <c r="B773" s="16" t="s">
        <v>2776</v>
      </c>
      <c r="C773" s="17">
        <v>41055.801145833335</v>
      </c>
      <c r="D773" s="18" t="s">
        <v>899</v>
      </c>
      <c r="E773" s="19">
        <v>180000</v>
      </c>
      <c r="F773" s="19" t="s">
        <v>32</v>
      </c>
      <c r="G773" s="19">
        <f>Data!$E773*VLOOKUP(Data!$F773,tblXrate[],2,FALSE)</f>
        <v>1910.5359690238436</v>
      </c>
      <c r="H773" s="19" t="s">
        <v>900</v>
      </c>
      <c r="I773" s="19" t="s">
        <v>3999</v>
      </c>
      <c r="J773" s="19" t="s">
        <v>17</v>
      </c>
      <c r="K773" s="19" t="str">
        <f>VLOOKUP(Data!$J773,tblCountries[[Actual]:[Mapping]],2,FALSE)</f>
        <v>Pakistan</v>
      </c>
      <c r="L773" s="19" t="s">
        <v>13</v>
      </c>
      <c r="M773" s="20">
        <v>7</v>
      </c>
      <c r="N773" t="str">
        <f t="shared" si="11"/>
        <v>5 a 10</v>
      </c>
    </row>
    <row r="774" spans="2:14" ht="15" customHeight="1">
      <c r="B774" s="11" t="s">
        <v>2777</v>
      </c>
      <c r="C774" s="12">
        <v>41055.807557870372</v>
      </c>
      <c r="D774" s="13" t="s">
        <v>901</v>
      </c>
      <c r="E774" s="14">
        <v>36000</v>
      </c>
      <c r="F774" s="14" t="s">
        <v>6</v>
      </c>
      <c r="G774" s="14">
        <f>Data!$E774*VLOOKUP(Data!$F774,tblXrate[],2,FALSE)</f>
        <v>36000</v>
      </c>
      <c r="H774" s="14" t="s">
        <v>902</v>
      </c>
      <c r="I774" s="14" t="s">
        <v>52</v>
      </c>
      <c r="J774" s="14" t="s">
        <v>84</v>
      </c>
      <c r="K774" s="14" t="str">
        <f>VLOOKUP(Data!$J774,tblCountries[[Actual]:[Mapping]],2,FALSE)</f>
        <v>Australia</v>
      </c>
      <c r="L774" s="14" t="s">
        <v>18</v>
      </c>
      <c r="M774" s="15">
        <v>12</v>
      </c>
      <c r="N774" t="str">
        <f t="shared" si="11"/>
        <v>10 a 15</v>
      </c>
    </row>
    <row r="775" spans="2:14" ht="15" customHeight="1">
      <c r="B775" s="16" t="s">
        <v>2778</v>
      </c>
      <c r="C775" s="17">
        <v>41055.812071759261</v>
      </c>
      <c r="D775" s="18" t="s">
        <v>903</v>
      </c>
      <c r="E775" s="19">
        <v>2250000</v>
      </c>
      <c r="F775" s="19" t="s">
        <v>40</v>
      </c>
      <c r="G775" s="19">
        <f>Data!$E775*VLOOKUP(Data!$F775,tblXrate[],2,FALSE)</f>
        <v>40067.812546745779</v>
      </c>
      <c r="H775" s="19" t="s">
        <v>904</v>
      </c>
      <c r="I775" s="19" t="s">
        <v>310</v>
      </c>
      <c r="J775" s="19" t="s">
        <v>8</v>
      </c>
      <c r="K775" s="19" t="str">
        <f>VLOOKUP(Data!$J775,tblCountries[[Actual]:[Mapping]],2,FALSE)</f>
        <v>India</v>
      </c>
      <c r="L775" s="19" t="s">
        <v>25</v>
      </c>
      <c r="M775" s="20">
        <v>5</v>
      </c>
      <c r="N775" t="str">
        <f t="shared" si="11"/>
        <v>até 5</v>
      </c>
    </row>
    <row r="776" spans="2:14" ht="15" customHeight="1">
      <c r="B776" s="11" t="s">
        <v>2779</v>
      </c>
      <c r="C776" s="12">
        <v>41055.812199074076</v>
      </c>
      <c r="D776" s="13">
        <v>16000</v>
      </c>
      <c r="E776" s="14">
        <v>16000</v>
      </c>
      <c r="F776" s="14" t="s">
        <v>6</v>
      </c>
      <c r="G776" s="14">
        <f>Data!$E776*VLOOKUP(Data!$F776,tblXrate[],2,FALSE)</f>
        <v>16000</v>
      </c>
      <c r="H776" s="14" t="s">
        <v>905</v>
      </c>
      <c r="I776" s="14" t="s">
        <v>3999</v>
      </c>
      <c r="J776" s="14" t="s">
        <v>8</v>
      </c>
      <c r="K776" s="14" t="str">
        <f>VLOOKUP(Data!$J776,tblCountries[[Actual]:[Mapping]],2,FALSE)</f>
        <v>India</v>
      </c>
      <c r="L776" s="14" t="s">
        <v>13</v>
      </c>
      <c r="M776" s="15">
        <v>1</v>
      </c>
      <c r="N776" t="str">
        <f t="shared" ref="N776:N839" si="12">VLOOKUP(M776,$O$1:$Q$6,3,1)</f>
        <v>até 5</v>
      </c>
    </row>
    <row r="777" spans="2:14" ht="15" customHeight="1">
      <c r="B777" s="16" t="s">
        <v>2780</v>
      </c>
      <c r="C777" s="17">
        <v>41055.815416666665</v>
      </c>
      <c r="D777" s="18">
        <v>240000</v>
      </c>
      <c r="E777" s="19">
        <v>240000</v>
      </c>
      <c r="F777" s="19" t="s">
        <v>40</v>
      </c>
      <c r="G777" s="19">
        <f>Data!$E777*VLOOKUP(Data!$F777,tblXrate[],2,FALSE)</f>
        <v>4273.9000049862161</v>
      </c>
      <c r="H777" s="19" t="s">
        <v>20</v>
      </c>
      <c r="I777" s="19" t="s">
        <v>20</v>
      </c>
      <c r="J777" s="19" t="s">
        <v>8</v>
      </c>
      <c r="K777" s="19" t="str">
        <f>VLOOKUP(Data!$J777,tblCountries[[Actual]:[Mapping]],2,FALSE)</f>
        <v>India</v>
      </c>
      <c r="L777" s="19" t="s">
        <v>13</v>
      </c>
      <c r="M777" s="20">
        <v>4</v>
      </c>
      <c r="N777" t="str">
        <f t="shared" si="12"/>
        <v>até 5</v>
      </c>
    </row>
    <row r="778" spans="2:14" ht="15" customHeight="1">
      <c r="B778" s="11" t="s">
        <v>2781</v>
      </c>
      <c r="C778" s="12">
        <v>41055.821944444448</v>
      </c>
      <c r="D778" s="13" t="s">
        <v>906</v>
      </c>
      <c r="E778" s="14">
        <v>400000</v>
      </c>
      <c r="F778" s="14" t="s">
        <v>40</v>
      </c>
      <c r="G778" s="14">
        <f>Data!$E778*VLOOKUP(Data!$F778,tblXrate[],2,FALSE)</f>
        <v>7123.1666749770275</v>
      </c>
      <c r="H778" s="14" t="s">
        <v>622</v>
      </c>
      <c r="I778" s="14" t="s">
        <v>52</v>
      </c>
      <c r="J778" s="14" t="s">
        <v>8</v>
      </c>
      <c r="K778" s="14" t="str">
        <f>VLOOKUP(Data!$J778,tblCountries[[Actual]:[Mapping]],2,FALSE)</f>
        <v>India</v>
      </c>
      <c r="L778" s="14" t="s">
        <v>9</v>
      </c>
      <c r="M778" s="15">
        <v>7</v>
      </c>
      <c r="N778" t="str">
        <f t="shared" si="12"/>
        <v>5 a 10</v>
      </c>
    </row>
    <row r="779" spans="2:14" ht="15" customHeight="1">
      <c r="B779" s="16" t="s">
        <v>2782</v>
      </c>
      <c r="C779" s="17">
        <v>41055.839131944442</v>
      </c>
      <c r="D779" s="18">
        <v>10000</v>
      </c>
      <c r="E779" s="19">
        <v>10000</v>
      </c>
      <c r="F779" s="19" t="s">
        <v>6</v>
      </c>
      <c r="G779" s="19">
        <f>Data!$E779*VLOOKUP(Data!$F779,tblXrate[],2,FALSE)</f>
        <v>10000</v>
      </c>
      <c r="H779" s="19" t="s">
        <v>907</v>
      </c>
      <c r="I779" s="19" t="s">
        <v>52</v>
      </c>
      <c r="J779" s="19" t="s">
        <v>8</v>
      </c>
      <c r="K779" s="19" t="str">
        <f>VLOOKUP(Data!$J779,tblCountries[[Actual]:[Mapping]],2,FALSE)</f>
        <v>India</v>
      </c>
      <c r="L779" s="19" t="s">
        <v>25</v>
      </c>
      <c r="M779" s="20">
        <v>12</v>
      </c>
      <c r="N779" t="str">
        <f t="shared" si="12"/>
        <v>10 a 15</v>
      </c>
    </row>
    <row r="780" spans="2:14" ht="15" customHeight="1">
      <c r="B780" s="11" t="s">
        <v>2783</v>
      </c>
      <c r="C780" s="12">
        <v>41055.844768518517</v>
      </c>
      <c r="D780" s="13" t="s">
        <v>908</v>
      </c>
      <c r="E780" s="14">
        <v>66000</v>
      </c>
      <c r="F780" s="14" t="s">
        <v>86</v>
      </c>
      <c r="G780" s="14">
        <f>Data!$E780*VLOOKUP(Data!$F780,tblXrate[],2,FALSE)</f>
        <v>64901.860520001574</v>
      </c>
      <c r="H780" s="14" t="s">
        <v>909</v>
      </c>
      <c r="I780" s="14" t="s">
        <v>20</v>
      </c>
      <c r="J780" s="14" t="s">
        <v>88</v>
      </c>
      <c r="K780" s="14" t="str">
        <f>VLOOKUP(Data!$J780,tblCountries[[Actual]:[Mapping]],2,FALSE)</f>
        <v>Canada</v>
      </c>
      <c r="L780" s="14" t="s">
        <v>18</v>
      </c>
      <c r="M780" s="15">
        <v>20</v>
      </c>
      <c r="N780" t="str">
        <f t="shared" si="12"/>
        <v>15 a 20</v>
      </c>
    </row>
    <row r="781" spans="2:14" ht="15" customHeight="1">
      <c r="B781" s="16" t="s">
        <v>2784</v>
      </c>
      <c r="C781" s="17">
        <v>41055.846944444442</v>
      </c>
      <c r="D781" s="18">
        <v>65000</v>
      </c>
      <c r="E781" s="19">
        <v>65000</v>
      </c>
      <c r="F781" s="19" t="s">
        <v>6</v>
      </c>
      <c r="G781" s="19">
        <f>Data!$E781*VLOOKUP(Data!$F781,tblXrate[],2,FALSE)</f>
        <v>65000</v>
      </c>
      <c r="H781" s="19" t="s">
        <v>910</v>
      </c>
      <c r="I781" s="19" t="s">
        <v>20</v>
      </c>
      <c r="J781" s="19" t="s">
        <v>15</v>
      </c>
      <c r="K781" s="19" t="str">
        <f>VLOOKUP(Data!$J781,tblCountries[[Actual]:[Mapping]],2,FALSE)</f>
        <v>USA</v>
      </c>
      <c r="L781" s="19" t="s">
        <v>18</v>
      </c>
      <c r="M781" s="20">
        <v>10</v>
      </c>
      <c r="N781" t="str">
        <f t="shared" si="12"/>
        <v>5 a 10</v>
      </c>
    </row>
    <row r="782" spans="2:14" ht="15" customHeight="1">
      <c r="B782" s="11" t="s">
        <v>2785</v>
      </c>
      <c r="C782" s="12">
        <v>41055.847615740742</v>
      </c>
      <c r="D782" s="13" t="s">
        <v>911</v>
      </c>
      <c r="E782" s="14">
        <v>450000</v>
      </c>
      <c r="F782" s="14" t="s">
        <v>40</v>
      </c>
      <c r="G782" s="14">
        <f>Data!$E782*VLOOKUP(Data!$F782,tblXrate[],2,FALSE)</f>
        <v>8013.5625093491553</v>
      </c>
      <c r="H782" s="14" t="s">
        <v>912</v>
      </c>
      <c r="I782" s="14" t="s">
        <v>52</v>
      </c>
      <c r="J782" s="14" t="s">
        <v>8</v>
      </c>
      <c r="K782" s="14" t="str">
        <f>VLOOKUP(Data!$J782,tblCountries[[Actual]:[Mapping]],2,FALSE)</f>
        <v>India</v>
      </c>
      <c r="L782" s="14" t="s">
        <v>13</v>
      </c>
      <c r="M782" s="15">
        <v>1.5</v>
      </c>
      <c r="N782" t="str">
        <f t="shared" si="12"/>
        <v>até 5</v>
      </c>
    </row>
    <row r="783" spans="2:14" ht="15" customHeight="1">
      <c r="B783" s="16" t="s">
        <v>2786</v>
      </c>
      <c r="C783" s="17">
        <v>41055.852303240739</v>
      </c>
      <c r="D783" s="18">
        <v>100000</v>
      </c>
      <c r="E783" s="19">
        <v>100000</v>
      </c>
      <c r="F783" s="19" t="s">
        <v>86</v>
      </c>
      <c r="G783" s="19">
        <f>Data!$E783*VLOOKUP(Data!$F783,tblXrate[],2,FALSE)</f>
        <v>98336.152303032693</v>
      </c>
      <c r="H783" s="19" t="s">
        <v>913</v>
      </c>
      <c r="I783" s="19" t="s">
        <v>4001</v>
      </c>
      <c r="J783" s="19" t="s">
        <v>88</v>
      </c>
      <c r="K783" s="19" t="str">
        <f>VLOOKUP(Data!$J783,tblCountries[[Actual]:[Mapping]],2,FALSE)</f>
        <v>Canada</v>
      </c>
      <c r="L783" s="19" t="s">
        <v>9</v>
      </c>
      <c r="M783" s="20">
        <v>5</v>
      </c>
      <c r="N783" t="str">
        <f t="shared" si="12"/>
        <v>até 5</v>
      </c>
    </row>
    <row r="784" spans="2:14" ht="15" customHeight="1">
      <c r="B784" s="11" t="s">
        <v>2787</v>
      </c>
      <c r="C784" s="12">
        <v>41055.855208333334</v>
      </c>
      <c r="D784" s="13" t="s">
        <v>914</v>
      </c>
      <c r="E784" s="14">
        <v>150000</v>
      </c>
      <c r="F784" s="14" t="s">
        <v>40</v>
      </c>
      <c r="G784" s="14">
        <f>Data!$E784*VLOOKUP(Data!$F784,tblXrate[],2,FALSE)</f>
        <v>2671.1875031163854</v>
      </c>
      <c r="H784" s="14" t="s">
        <v>915</v>
      </c>
      <c r="I784" s="14" t="s">
        <v>20</v>
      </c>
      <c r="J784" s="14" t="s">
        <v>8</v>
      </c>
      <c r="K784" s="14" t="str">
        <f>VLOOKUP(Data!$J784,tblCountries[[Actual]:[Mapping]],2,FALSE)</f>
        <v>India</v>
      </c>
      <c r="L784" s="14" t="s">
        <v>9</v>
      </c>
      <c r="M784" s="15">
        <v>2</v>
      </c>
      <c r="N784" t="str">
        <f t="shared" si="12"/>
        <v>até 5</v>
      </c>
    </row>
    <row r="785" spans="2:14" ht="15" customHeight="1">
      <c r="B785" s="16" t="s">
        <v>2788</v>
      </c>
      <c r="C785" s="17">
        <v>41055.868136574078</v>
      </c>
      <c r="D785" s="18">
        <v>96000</v>
      </c>
      <c r="E785" s="19">
        <v>96000</v>
      </c>
      <c r="F785" s="19" t="s">
        <v>6</v>
      </c>
      <c r="G785" s="19">
        <f>Data!$E785*VLOOKUP(Data!$F785,tblXrate[],2,FALSE)</f>
        <v>96000</v>
      </c>
      <c r="H785" s="19" t="s">
        <v>721</v>
      </c>
      <c r="I785" s="19" t="s">
        <v>3999</v>
      </c>
      <c r="J785" s="19" t="s">
        <v>8</v>
      </c>
      <c r="K785" s="19" t="str">
        <f>VLOOKUP(Data!$J785,tblCountries[[Actual]:[Mapping]],2,FALSE)</f>
        <v>India</v>
      </c>
      <c r="L785" s="19" t="s">
        <v>13</v>
      </c>
      <c r="M785" s="20">
        <v>8</v>
      </c>
      <c r="N785" t="str">
        <f t="shared" si="12"/>
        <v>5 a 10</v>
      </c>
    </row>
    <row r="786" spans="2:14" ht="15" customHeight="1">
      <c r="B786" s="11" t="s">
        <v>2789</v>
      </c>
      <c r="C786" s="12">
        <v>41055.873067129629</v>
      </c>
      <c r="D786" s="13" t="s">
        <v>916</v>
      </c>
      <c r="E786" s="14">
        <v>1152000</v>
      </c>
      <c r="F786" s="14" t="s">
        <v>40</v>
      </c>
      <c r="G786" s="14">
        <f>Data!$E786*VLOOKUP(Data!$F786,tblXrate[],2,FALSE)</f>
        <v>20514.720023933838</v>
      </c>
      <c r="H786" s="14" t="s">
        <v>917</v>
      </c>
      <c r="I786" s="14" t="s">
        <v>310</v>
      </c>
      <c r="J786" s="14" t="s">
        <v>8</v>
      </c>
      <c r="K786" s="14" t="str">
        <f>VLOOKUP(Data!$J786,tblCountries[[Actual]:[Mapping]],2,FALSE)</f>
        <v>India</v>
      </c>
      <c r="L786" s="14" t="s">
        <v>9</v>
      </c>
      <c r="M786" s="15">
        <v>6</v>
      </c>
      <c r="N786" t="str">
        <f t="shared" si="12"/>
        <v>5 a 10</v>
      </c>
    </row>
    <row r="787" spans="2:14" ht="15" customHeight="1">
      <c r="B787" s="16" t="s">
        <v>2790</v>
      </c>
      <c r="C787" s="17">
        <v>41055.873113425929</v>
      </c>
      <c r="D787" s="18">
        <v>15000</v>
      </c>
      <c r="E787" s="19">
        <v>15000</v>
      </c>
      <c r="F787" s="19" t="s">
        <v>22</v>
      </c>
      <c r="G787" s="19">
        <f>Data!$E787*VLOOKUP(Data!$F787,tblXrate[],2,FALSE)</f>
        <v>19055.991584874118</v>
      </c>
      <c r="H787" s="19" t="s">
        <v>918</v>
      </c>
      <c r="I787" s="19" t="s">
        <v>20</v>
      </c>
      <c r="J787" s="19" t="s">
        <v>608</v>
      </c>
      <c r="K787" s="19" t="str">
        <f>VLOOKUP(Data!$J787,tblCountries[[Actual]:[Mapping]],2,FALSE)</f>
        <v>Spain</v>
      </c>
      <c r="L787" s="19" t="s">
        <v>18</v>
      </c>
      <c r="M787" s="20">
        <v>10</v>
      </c>
      <c r="N787" t="str">
        <f t="shared" si="12"/>
        <v>5 a 10</v>
      </c>
    </row>
    <row r="788" spans="2:14" ht="15" customHeight="1">
      <c r="B788" s="11" t="s">
        <v>2791</v>
      </c>
      <c r="C788" s="12">
        <v>41055.875462962962</v>
      </c>
      <c r="D788" s="13" t="s">
        <v>919</v>
      </c>
      <c r="E788" s="14">
        <v>65000</v>
      </c>
      <c r="F788" s="14" t="s">
        <v>82</v>
      </c>
      <c r="G788" s="14">
        <f>Data!$E788*VLOOKUP(Data!$F788,tblXrate[],2,FALSE)</f>
        <v>66294.12766617132</v>
      </c>
      <c r="H788" s="14" t="s">
        <v>920</v>
      </c>
      <c r="I788" s="14" t="s">
        <v>20</v>
      </c>
      <c r="J788" s="14" t="s">
        <v>84</v>
      </c>
      <c r="K788" s="14" t="str">
        <f>VLOOKUP(Data!$J788,tblCountries[[Actual]:[Mapping]],2,FALSE)</f>
        <v>Australia</v>
      </c>
      <c r="L788" s="14" t="s">
        <v>13</v>
      </c>
      <c r="M788" s="15">
        <v>10</v>
      </c>
      <c r="N788" t="str">
        <f t="shared" si="12"/>
        <v>5 a 10</v>
      </c>
    </row>
    <row r="789" spans="2:14" ht="15" customHeight="1">
      <c r="B789" s="16" t="s">
        <v>2792</v>
      </c>
      <c r="C789" s="17">
        <v>41055.878877314812</v>
      </c>
      <c r="D789" s="18" t="s">
        <v>921</v>
      </c>
      <c r="E789" s="19">
        <v>377000</v>
      </c>
      <c r="F789" s="19" t="s">
        <v>40</v>
      </c>
      <c r="G789" s="19">
        <f>Data!$E789*VLOOKUP(Data!$F789,tblXrate[],2,FALSE)</f>
        <v>6713.584591165848</v>
      </c>
      <c r="H789" s="19" t="s">
        <v>922</v>
      </c>
      <c r="I789" s="19" t="s">
        <v>20</v>
      </c>
      <c r="J789" s="19" t="s">
        <v>8</v>
      </c>
      <c r="K789" s="19" t="str">
        <f>VLOOKUP(Data!$J789,tblCountries[[Actual]:[Mapping]],2,FALSE)</f>
        <v>India</v>
      </c>
      <c r="L789" s="19" t="s">
        <v>25</v>
      </c>
      <c r="M789" s="20">
        <v>7</v>
      </c>
      <c r="N789" t="str">
        <f t="shared" si="12"/>
        <v>5 a 10</v>
      </c>
    </row>
    <row r="790" spans="2:14" ht="15" customHeight="1">
      <c r="B790" s="11" t="s">
        <v>2793</v>
      </c>
      <c r="C790" s="12">
        <v>41055.880023148151</v>
      </c>
      <c r="D790" s="13" t="s">
        <v>400</v>
      </c>
      <c r="E790" s="14">
        <v>29000</v>
      </c>
      <c r="F790" s="14" t="s">
        <v>69</v>
      </c>
      <c r="G790" s="14">
        <f>Data!$E790*VLOOKUP(Data!$F790,tblXrate[],2,FALSE)</f>
        <v>45709.169889951241</v>
      </c>
      <c r="H790" s="14" t="s">
        <v>923</v>
      </c>
      <c r="I790" s="14" t="s">
        <v>3999</v>
      </c>
      <c r="J790" s="14" t="s">
        <v>71</v>
      </c>
      <c r="K790" s="14" t="str">
        <f>VLOOKUP(Data!$J790,tblCountries[[Actual]:[Mapping]],2,FALSE)</f>
        <v>UK</v>
      </c>
      <c r="L790" s="14" t="s">
        <v>18</v>
      </c>
      <c r="M790" s="15">
        <v>15</v>
      </c>
      <c r="N790" t="str">
        <f t="shared" si="12"/>
        <v>10 a 15</v>
      </c>
    </row>
    <row r="791" spans="2:14" ht="15" customHeight="1">
      <c r="B791" s="16" t="s">
        <v>2794</v>
      </c>
      <c r="C791" s="17">
        <v>41055.882175925923</v>
      </c>
      <c r="D791" s="18">
        <v>48500</v>
      </c>
      <c r="E791" s="19">
        <v>48500</v>
      </c>
      <c r="F791" s="19" t="s">
        <v>6</v>
      </c>
      <c r="G791" s="19">
        <f>Data!$E791*VLOOKUP(Data!$F791,tblXrate[],2,FALSE)</f>
        <v>48500</v>
      </c>
      <c r="H791" s="19" t="s">
        <v>924</v>
      </c>
      <c r="I791" s="19" t="s">
        <v>52</v>
      </c>
      <c r="J791" s="19" t="s">
        <v>15</v>
      </c>
      <c r="K791" s="19" t="str">
        <f>VLOOKUP(Data!$J791,tblCountries[[Actual]:[Mapping]],2,FALSE)</f>
        <v>USA</v>
      </c>
      <c r="L791" s="19" t="s">
        <v>18</v>
      </c>
      <c r="M791" s="20">
        <v>10</v>
      </c>
      <c r="N791" t="str">
        <f t="shared" si="12"/>
        <v>5 a 10</v>
      </c>
    </row>
    <row r="792" spans="2:14" ht="15" customHeight="1">
      <c r="B792" s="11" t="s">
        <v>2795</v>
      </c>
      <c r="C792" s="12">
        <v>41055.884050925924</v>
      </c>
      <c r="D792" s="13">
        <v>600000</v>
      </c>
      <c r="E792" s="14">
        <v>600000</v>
      </c>
      <c r="F792" s="14" t="s">
        <v>40</v>
      </c>
      <c r="G792" s="14">
        <f>Data!$E792*VLOOKUP(Data!$F792,tblXrate[],2,FALSE)</f>
        <v>10684.750012465542</v>
      </c>
      <c r="H792" s="14" t="s">
        <v>7</v>
      </c>
      <c r="I792" s="14" t="s">
        <v>20</v>
      </c>
      <c r="J792" s="14" t="s">
        <v>8</v>
      </c>
      <c r="K792" s="14" t="str">
        <f>VLOOKUP(Data!$J792,tblCountries[[Actual]:[Mapping]],2,FALSE)</f>
        <v>India</v>
      </c>
      <c r="L792" s="14" t="s">
        <v>13</v>
      </c>
      <c r="M792" s="15">
        <v>4</v>
      </c>
      <c r="N792" t="str">
        <f t="shared" si="12"/>
        <v>até 5</v>
      </c>
    </row>
    <row r="793" spans="2:14" ht="15" customHeight="1">
      <c r="B793" s="16" t="s">
        <v>2796</v>
      </c>
      <c r="C793" s="17">
        <v>41055.884618055556</v>
      </c>
      <c r="D793" s="18">
        <v>33900</v>
      </c>
      <c r="E793" s="19">
        <v>33900</v>
      </c>
      <c r="F793" s="19" t="s">
        <v>6</v>
      </c>
      <c r="G793" s="19">
        <f>Data!$E793*VLOOKUP(Data!$F793,tblXrate[],2,FALSE)</f>
        <v>33900</v>
      </c>
      <c r="H793" s="19" t="s">
        <v>263</v>
      </c>
      <c r="I793" s="19" t="s">
        <v>20</v>
      </c>
      <c r="J793" s="19" t="s">
        <v>15</v>
      </c>
      <c r="K793" s="19" t="str">
        <f>VLOOKUP(Data!$J793,tblCountries[[Actual]:[Mapping]],2,FALSE)</f>
        <v>USA</v>
      </c>
      <c r="L793" s="19" t="s">
        <v>18</v>
      </c>
      <c r="M793" s="20">
        <v>10</v>
      </c>
      <c r="N793" t="str">
        <f t="shared" si="12"/>
        <v>5 a 10</v>
      </c>
    </row>
    <row r="794" spans="2:14" ht="15" customHeight="1">
      <c r="B794" s="11" t="s">
        <v>2797</v>
      </c>
      <c r="C794" s="12">
        <v>41055.892118055555</v>
      </c>
      <c r="D794" s="13" t="s">
        <v>925</v>
      </c>
      <c r="E794" s="14">
        <v>900000</v>
      </c>
      <c r="F794" s="14" t="s">
        <v>585</v>
      </c>
      <c r="G794" s="14">
        <f>Data!$E794*VLOOKUP(Data!$F794,tblXrate[],2,FALSE)</f>
        <v>109729.60187662003</v>
      </c>
      <c r="H794" s="14" t="s">
        <v>207</v>
      </c>
      <c r="I794" s="14" t="s">
        <v>20</v>
      </c>
      <c r="J794" s="14" t="s">
        <v>48</v>
      </c>
      <c r="K794" s="14" t="str">
        <f>VLOOKUP(Data!$J794,tblCountries[[Actual]:[Mapping]],2,FALSE)</f>
        <v>South Africa</v>
      </c>
      <c r="L794" s="14" t="s">
        <v>13</v>
      </c>
      <c r="M794" s="15">
        <v>40</v>
      </c>
      <c r="N794" t="str">
        <f t="shared" si="12"/>
        <v>25 a 30</v>
      </c>
    </row>
    <row r="795" spans="2:14" ht="15" customHeight="1">
      <c r="B795" s="16" t="s">
        <v>2798</v>
      </c>
      <c r="C795" s="17">
        <v>41055.893761574072</v>
      </c>
      <c r="D795" s="18">
        <v>850000</v>
      </c>
      <c r="E795" s="19">
        <v>850000</v>
      </c>
      <c r="F795" s="19" t="s">
        <v>40</v>
      </c>
      <c r="G795" s="19">
        <f>Data!$E795*VLOOKUP(Data!$F795,tblXrate[],2,FALSE)</f>
        <v>15136.729184326183</v>
      </c>
      <c r="H795" s="19" t="s">
        <v>926</v>
      </c>
      <c r="I795" s="19" t="s">
        <v>20</v>
      </c>
      <c r="J795" s="19" t="s">
        <v>8</v>
      </c>
      <c r="K795" s="19" t="str">
        <f>VLOOKUP(Data!$J795,tblCountries[[Actual]:[Mapping]],2,FALSE)</f>
        <v>India</v>
      </c>
      <c r="L795" s="19" t="s">
        <v>9</v>
      </c>
      <c r="M795" s="20">
        <v>2</v>
      </c>
      <c r="N795" t="str">
        <f t="shared" si="12"/>
        <v>até 5</v>
      </c>
    </row>
    <row r="796" spans="2:14" ht="15" customHeight="1">
      <c r="B796" s="11" t="s">
        <v>2799</v>
      </c>
      <c r="C796" s="12">
        <v>41055.893946759257</v>
      </c>
      <c r="D796" s="13">
        <v>85000</v>
      </c>
      <c r="E796" s="14">
        <v>85000</v>
      </c>
      <c r="F796" s="14" t="s">
        <v>6</v>
      </c>
      <c r="G796" s="14">
        <f>Data!$E796*VLOOKUP(Data!$F796,tblXrate[],2,FALSE)</f>
        <v>85000</v>
      </c>
      <c r="H796" s="14" t="s">
        <v>927</v>
      </c>
      <c r="I796" s="14" t="s">
        <v>4001</v>
      </c>
      <c r="J796" s="14" t="s">
        <v>15</v>
      </c>
      <c r="K796" s="14" t="str">
        <f>VLOOKUP(Data!$J796,tblCountries[[Actual]:[Mapping]],2,FALSE)</f>
        <v>USA</v>
      </c>
      <c r="L796" s="14" t="s">
        <v>9</v>
      </c>
      <c r="M796" s="15">
        <v>15</v>
      </c>
      <c r="N796" t="str">
        <f t="shared" si="12"/>
        <v>10 a 15</v>
      </c>
    </row>
    <row r="797" spans="2:14" ht="15" customHeight="1">
      <c r="B797" s="16" t="s">
        <v>2800</v>
      </c>
      <c r="C797" s="17">
        <v>41055.903344907405</v>
      </c>
      <c r="D797" s="18" t="s">
        <v>928</v>
      </c>
      <c r="E797" s="19">
        <v>450000</v>
      </c>
      <c r="F797" s="19" t="s">
        <v>40</v>
      </c>
      <c r="G797" s="19">
        <f>Data!$E797*VLOOKUP(Data!$F797,tblXrate[],2,FALSE)</f>
        <v>8013.5625093491553</v>
      </c>
      <c r="H797" s="19" t="s">
        <v>929</v>
      </c>
      <c r="I797" s="19" t="s">
        <v>52</v>
      </c>
      <c r="J797" s="19" t="s">
        <v>8</v>
      </c>
      <c r="K797" s="19" t="str">
        <f>VLOOKUP(Data!$J797,tblCountries[[Actual]:[Mapping]],2,FALSE)</f>
        <v>India</v>
      </c>
      <c r="L797" s="19" t="s">
        <v>9</v>
      </c>
      <c r="M797" s="20">
        <v>6</v>
      </c>
      <c r="N797" t="str">
        <f t="shared" si="12"/>
        <v>5 a 10</v>
      </c>
    </row>
    <row r="798" spans="2:14" ht="15" customHeight="1">
      <c r="B798" s="11" t="s">
        <v>2801</v>
      </c>
      <c r="C798" s="12">
        <v>41055.905486111114</v>
      </c>
      <c r="D798" s="13">
        <v>48000</v>
      </c>
      <c r="E798" s="14">
        <v>48000</v>
      </c>
      <c r="F798" s="14" t="s">
        <v>6</v>
      </c>
      <c r="G798" s="14">
        <f>Data!$E798*VLOOKUP(Data!$F798,tblXrate[],2,FALSE)</f>
        <v>48000</v>
      </c>
      <c r="H798" s="14" t="s">
        <v>930</v>
      </c>
      <c r="I798" s="14" t="s">
        <v>52</v>
      </c>
      <c r="J798" s="14" t="s">
        <v>15</v>
      </c>
      <c r="K798" s="14" t="str">
        <f>VLOOKUP(Data!$J798,tblCountries[[Actual]:[Mapping]],2,FALSE)</f>
        <v>USA</v>
      </c>
      <c r="L798" s="14" t="s">
        <v>18</v>
      </c>
      <c r="M798" s="15">
        <v>16</v>
      </c>
      <c r="N798" t="str">
        <f t="shared" si="12"/>
        <v>15 a 20</v>
      </c>
    </row>
    <row r="799" spans="2:14" ht="15" customHeight="1">
      <c r="B799" s="16" t="s">
        <v>2802</v>
      </c>
      <c r="C799" s="17">
        <v>41055.914305555554</v>
      </c>
      <c r="D799" s="18">
        <v>170000</v>
      </c>
      <c r="E799" s="19">
        <v>170000</v>
      </c>
      <c r="F799" s="19" t="s">
        <v>40</v>
      </c>
      <c r="G799" s="19">
        <f>Data!$E799*VLOOKUP(Data!$F799,tblXrate[],2,FALSE)</f>
        <v>3027.3458368652364</v>
      </c>
      <c r="H799" s="19" t="s">
        <v>931</v>
      </c>
      <c r="I799" s="19" t="s">
        <v>3999</v>
      </c>
      <c r="J799" s="19" t="s">
        <v>8</v>
      </c>
      <c r="K799" s="19" t="str">
        <f>VLOOKUP(Data!$J799,tblCountries[[Actual]:[Mapping]],2,FALSE)</f>
        <v>India</v>
      </c>
      <c r="L799" s="19" t="s">
        <v>9</v>
      </c>
      <c r="M799" s="20">
        <v>2</v>
      </c>
      <c r="N799" t="str">
        <f t="shared" si="12"/>
        <v>até 5</v>
      </c>
    </row>
    <row r="800" spans="2:14" ht="15" customHeight="1">
      <c r="B800" s="11" t="s">
        <v>2803</v>
      </c>
      <c r="C800" s="12">
        <v>41055.914456018516</v>
      </c>
      <c r="D800" s="13">
        <v>13100</v>
      </c>
      <c r="E800" s="14">
        <v>13100</v>
      </c>
      <c r="F800" s="14" t="s">
        <v>6</v>
      </c>
      <c r="G800" s="14">
        <f>Data!$E800*VLOOKUP(Data!$F800,tblXrate[],2,FALSE)</f>
        <v>13100</v>
      </c>
      <c r="H800" s="14" t="s">
        <v>932</v>
      </c>
      <c r="I800" s="14" t="s">
        <v>310</v>
      </c>
      <c r="J800" s="14" t="s">
        <v>8</v>
      </c>
      <c r="K800" s="14" t="str">
        <f>VLOOKUP(Data!$J800,tblCountries[[Actual]:[Mapping]],2,FALSE)</f>
        <v>India</v>
      </c>
      <c r="L800" s="14" t="s">
        <v>18</v>
      </c>
      <c r="M800" s="15">
        <v>5</v>
      </c>
      <c r="N800" t="str">
        <f t="shared" si="12"/>
        <v>até 5</v>
      </c>
    </row>
    <row r="801" spans="2:14" ht="15" customHeight="1">
      <c r="B801" s="16" t="s">
        <v>2804</v>
      </c>
      <c r="C801" s="17">
        <v>41055.918668981481</v>
      </c>
      <c r="D801" s="18">
        <v>5000</v>
      </c>
      <c r="E801" s="19">
        <v>60000</v>
      </c>
      <c r="F801" s="19" t="s">
        <v>6</v>
      </c>
      <c r="G801" s="19">
        <f>Data!$E801*VLOOKUP(Data!$F801,tblXrate[],2,FALSE)</f>
        <v>60000</v>
      </c>
      <c r="H801" s="19" t="s">
        <v>815</v>
      </c>
      <c r="I801" s="19" t="s">
        <v>52</v>
      </c>
      <c r="J801" s="19" t="s">
        <v>179</v>
      </c>
      <c r="K801" s="19" t="str">
        <f>VLOOKUP(Data!$J801,tblCountries[[Actual]:[Mapping]],2,FALSE)</f>
        <v>UAE</v>
      </c>
      <c r="L801" s="19" t="s">
        <v>18</v>
      </c>
      <c r="M801" s="20">
        <v>15</v>
      </c>
      <c r="N801" t="str">
        <f t="shared" si="12"/>
        <v>10 a 15</v>
      </c>
    </row>
    <row r="802" spans="2:14" ht="15" customHeight="1">
      <c r="B802" s="11" t="s">
        <v>2805</v>
      </c>
      <c r="C802" s="12">
        <v>41055.921979166669</v>
      </c>
      <c r="D802" s="13" t="s">
        <v>933</v>
      </c>
      <c r="E802" s="14">
        <v>24000</v>
      </c>
      <c r="F802" s="14" t="s">
        <v>6</v>
      </c>
      <c r="G802" s="14">
        <f>Data!$E802*VLOOKUP(Data!$F802,tblXrate[],2,FALSE)</f>
        <v>24000</v>
      </c>
      <c r="H802" s="14" t="s">
        <v>934</v>
      </c>
      <c r="I802" s="14" t="s">
        <v>52</v>
      </c>
      <c r="J802" s="14" t="s">
        <v>935</v>
      </c>
      <c r="K802" s="14" t="str">
        <f>VLOOKUP(Data!$J802,tblCountries[[Actual]:[Mapping]],2,FALSE)</f>
        <v>Croatia</v>
      </c>
      <c r="L802" s="14" t="s">
        <v>18</v>
      </c>
      <c r="M802" s="15">
        <v>5</v>
      </c>
      <c r="N802" t="str">
        <f t="shared" si="12"/>
        <v>até 5</v>
      </c>
    </row>
    <row r="803" spans="2:14" ht="15" customHeight="1">
      <c r="B803" s="16" t="s">
        <v>2806</v>
      </c>
      <c r="C803" s="17">
        <v>41055.92287037037</v>
      </c>
      <c r="D803" s="18" t="s">
        <v>936</v>
      </c>
      <c r="E803" s="19">
        <v>240000</v>
      </c>
      <c r="F803" s="19" t="s">
        <v>40</v>
      </c>
      <c r="G803" s="19">
        <f>Data!$E803*VLOOKUP(Data!$F803,tblXrate[],2,FALSE)</f>
        <v>4273.9000049862161</v>
      </c>
      <c r="H803" s="19" t="s">
        <v>755</v>
      </c>
      <c r="I803" s="19" t="s">
        <v>52</v>
      </c>
      <c r="J803" s="19" t="s">
        <v>8</v>
      </c>
      <c r="K803" s="19" t="str">
        <f>VLOOKUP(Data!$J803,tblCountries[[Actual]:[Mapping]],2,FALSE)</f>
        <v>India</v>
      </c>
      <c r="L803" s="19" t="s">
        <v>18</v>
      </c>
      <c r="M803" s="20">
        <v>3</v>
      </c>
      <c r="N803" t="str">
        <f t="shared" si="12"/>
        <v>até 5</v>
      </c>
    </row>
    <row r="804" spans="2:14" ht="15" customHeight="1">
      <c r="B804" s="11" t="s">
        <v>2807</v>
      </c>
      <c r="C804" s="12">
        <v>41055.927893518521</v>
      </c>
      <c r="D804" s="13" t="s">
        <v>937</v>
      </c>
      <c r="E804" s="14">
        <v>650000</v>
      </c>
      <c r="F804" s="14" t="s">
        <v>40</v>
      </c>
      <c r="G804" s="14">
        <f>Data!$E804*VLOOKUP(Data!$F804,tblXrate[],2,FALSE)</f>
        <v>11575.14584683767</v>
      </c>
      <c r="H804" s="14" t="s">
        <v>938</v>
      </c>
      <c r="I804" s="14" t="s">
        <v>52</v>
      </c>
      <c r="J804" s="14" t="s">
        <v>8</v>
      </c>
      <c r="K804" s="14" t="str">
        <f>VLOOKUP(Data!$J804,tblCountries[[Actual]:[Mapping]],2,FALSE)</f>
        <v>India</v>
      </c>
      <c r="L804" s="14" t="s">
        <v>18</v>
      </c>
      <c r="M804" s="15">
        <v>5</v>
      </c>
      <c r="N804" t="str">
        <f t="shared" si="12"/>
        <v>até 5</v>
      </c>
    </row>
    <row r="805" spans="2:14" ht="15" customHeight="1">
      <c r="B805" s="16" t="s">
        <v>2808</v>
      </c>
      <c r="C805" s="17">
        <v>41055.932615740741</v>
      </c>
      <c r="D805" s="18">
        <v>95000</v>
      </c>
      <c r="E805" s="19">
        <v>95000</v>
      </c>
      <c r="F805" s="19" t="s">
        <v>6</v>
      </c>
      <c r="G805" s="19">
        <f>Data!$E805*VLOOKUP(Data!$F805,tblXrate[],2,FALSE)</f>
        <v>95000</v>
      </c>
      <c r="H805" s="19" t="s">
        <v>207</v>
      </c>
      <c r="I805" s="19" t="s">
        <v>20</v>
      </c>
      <c r="J805" s="19" t="s">
        <v>15</v>
      </c>
      <c r="K805" s="19" t="str">
        <f>VLOOKUP(Data!$J805,tblCountries[[Actual]:[Mapping]],2,FALSE)</f>
        <v>USA</v>
      </c>
      <c r="L805" s="19" t="s">
        <v>18</v>
      </c>
      <c r="M805" s="20">
        <v>13</v>
      </c>
      <c r="N805" t="str">
        <f t="shared" si="12"/>
        <v>10 a 15</v>
      </c>
    </row>
    <row r="806" spans="2:14" ht="15" customHeight="1">
      <c r="B806" s="11" t="s">
        <v>2809</v>
      </c>
      <c r="C806" s="12">
        <v>41055.933078703703</v>
      </c>
      <c r="D806" s="13">
        <v>516000</v>
      </c>
      <c r="E806" s="14">
        <v>516000</v>
      </c>
      <c r="F806" s="14" t="s">
        <v>40</v>
      </c>
      <c r="G806" s="14">
        <f>Data!$E806*VLOOKUP(Data!$F806,tblXrate[],2,FALSE)</f>
        <v>9188.8850107203652</v>
      </c>
      <c r="H806" s="14" t="s">
        <v>939</v>
      </c>
      <c r="I806" s="14" t="s">
        <v>52</v>
      </c>
      <c r="J806" s="14" t="s">
        <v>8</v>
      </c>
      <c r="K806" s="14" t="str">
        <f>VLOOKUP(Data!$J806,tblCountries[[Actual]:[Mapping]],2,FALSE)</f>
        <v>India</v>
      </c>
      <c r="L806" s="14" t="s">
        <v>9</v>
      </c>
      <c r="M806" s="15">
        <v>0</v>
      </c>
      <c r="N806" t="str">
        <f t="shared" si="12"/>
        <v>até 5</v>
      </c>
    </row>
    <row r="807" spans="2:14" ht="15" customHeight="1">
      <c r="B807" s="16" t="s">
        <v>2810</v>
      </c>
      <c r="C807" s="17">
        <v>41055.936990740738</v>
      </c>
      <c r="D807" s="18" t="s">
        <v>940</v>
      </c>
      <c r="E807" s="19">
        <v>504000</v>
      </c>
      <c r="F807" s="19" t="s">
        <v>40</v>
      </c>
      <c r="G807" s="19">
        <f>Data!$E807*VLOOKUP(Data!$F807,tblXrate[],2,FALSE)</f>
        <v>8975.1900104710548</v>
      </c>
      <c r="H807" s="19" t="s">
        <v>941</v>
      </c>
      <c r="I807" s="19" t="s">
        <v>52</v>
      </c>
      <c r="J807" s="19" t="s">
        <v>8</v>
      </c>
      <c r="K807" s="19" t="str">
        <f>VLOOKUP(Data!$J807,tblCountries[[Actual]:[Mapping]],2,FALSE)</f>
        <v>India</v>
      </c>
      <c r="L807" s="19" t="s">
        <v>13</v>
      </c>
      <c r="M807" s="20">
        <v>3</v>
      </c>
      <c r="N807" t="str">
        <f t="shared" si="12"/>
        <v>até 5</v>
      </c>
    </row>
    <row r="808" spans="2:14" ht="15" customHeight="1">
      <c r="B808" s="11" t="s">
        <v>2811</v>
      </c>
      <c r="C808" s="12">
        <v>41055.937048611115</v>
      </c>
      <c r="D808" s="13">
        <v>144000</v>
      </c>
      <c r="E808" s="14">
        <v>144000</v>
      </c>
      <c r="F808" s="14" t="s">
        <v>40</v>
      </c>
      <c r="G808" s="14">
        <f>Data!$E808*VLOOKUP(Data!$F808,tblXrate[],2,FALSE)</f>
        <v>2564.3400029917298</v>
      </c>
      <c r="H808" s="14" t="s">
        <v>942</v>
      </c>
      <c r="I808" s="14" t="s">
        <v>20</v>
      </c>
      <c r="J808" s="14" t="s">
        <v>8</v>
      </c>
      <c r="K808" s="14" t="str">
        <f>VLOOKUP(Data!$J808,tblCountries[[Actual]:[Mapping]],2,FALSE)</f>
        <v>India</v>
      </c>
      <c r="L808" s="14" t="s">
        <v>13</v>
      </c>
      <c r="M808" s="15">
        <v>1</v>
      </c>
      <c r="N808" t="str">
        <f t="shared" si="12"/>
        <v>até 5</v>
      </c>
    </row>
    <row r="809" spans="2:14" ht="15" customHeight="1">
      <c r="B809" s="16" t="s">
        <v>2812</v>
      </c>
      <c r="C809" s="17">
        <v>41055.946655092594</v>
      </c>
      <c r="D809" s="18" t="s">
        <v>943</v>
      </c>
      <c r="E809" s="19">
        <v>55000</v>
      </c>
      <c r="F809" s="19" t="s">
        <v>69</v>
      </c>
      <c r="G809" s="19">
        <f>Data!$E809*VLOOKUP(Data!$F809,tblXrate[],2,FALSE)</f>
        <v>86689.804963700633</v>
      </c>
      <c r="H809" s="19" t="s">
        <v>944</v>
      </c>
      <c r="I809" s="19" t="s">
        <v>488</v>
      </c>
      <c r="J809" s="19" t="s">
        <v>71</v>
      </c>
      <c r="K809" s="19" t="str">
        <f>VLOOKUP(Data!$J809,tblCountries[[Actual]:[Mapping]],2,FALSE)</f>
        <v>UK</v>
      </c>
      <c r="L809" s="19" t="s">
        <v>9</v>
      </c>
      <c r="M809" s="20">
        <v>12</v>
      </c>
      <c r="N809" t="str">
        <f t="shared" si="12"/>
        <v>10 a 15</v>
      </c>
    </row>
    <row r="810" spans="2:14" ht="15" customHeight="1">
      <c r="B810" s="11" t="s">
        <v>2813</v>
      </c>
      <c r="C810" s="12">
        <v>41055.946666666663</v>
      </c>
      <c r="D810" s="13">
        <v>15500</v>
      </c>
      <c r="E810" s="14">
        <v>15500</v>
      </c>
      <c r="F810" s="14" t="s">
        <v>6</v>
      </c>
      <c r="G810" s="14">
        <f>Data!$E810*VLOOKUP(Data!$F810,tblXrate[],2,FALSE)</f>
        <v>15500</v>
      </c>
      <c r="H810" s="14" t="s">
        <v>279</v>
      </c>
      <c r="I810" s="14" t="s">
        <v>279</v>
      </c>
      <c r="J810" s="14" t="s">
        <v>8</v>
      </c>
      <c r="K810" s="14" t="str">
        <f>VLOOKUP(Data!$J810,tblCountries[[Actual]:[Mapping]],2,FALSE)</f>
        <v>India</v>
      </c>
      <c r="L810" s="14" t="s">
        <v>25</v>
      </c>
      <c r="M810" s="15">
        <v>3</v>
      </c>
      <c r="N810" t="str">
        <f t="shared" si="12"/>
        <v>até 5</v>
      </c>
    </row>
    <row r="811" spans="2:14" ht="15" customHeight="1">
      <c r="B811" s="16" t="s">
        <v>2814</v>
      </c>
      <c r="C811" s="17">
        <v>41055.948078703703</v>
      </c>
      <c r="D811" s="18" t="s">
        <v>945</v>
      </c>
      <c r="E811" s="19">
        <v>300000</v>
      </c>
      <c r="F811" s="19" t="s">
        <v>3900</v>
      </c>
      <c r="G811" s="19">
        <f>Data!$E811*VLOOKUP(Data!$F811,tblXrate[],2,FALSE)</f>
        <v>148284.35006969364</v>
      </c>
      <c r="H811" s="19" t="s">
        <v>946</v>
      </c>
      <c r="I811" s="19" t="s">
        <v>20</v>
      </c>
      <c r="J811" s="19" t="s">
        <v>143</v>
      </c>
      <c r="K811" s="19" t="str">
        <f>VLOOKUP(Data!$J811,tblCountries[[Actual]:[Mapping]],2,FALSE)</f>
        <v>Brazil</v>
      </c>
      <c r="L811" s="19" t="s">
        <v>13</v>
      </c>
      <c r="M811" s="20">
        <v>3</v>
      </c>
      <c r="N811" t="str">
        <f t="shared" si="12"/>
        <v>até 5</v>
      </c>
    </row>
    <row r="812" spans="2:14" ht="15" customHeight="1">
      <c r="B812" s="11" t="s">
        <v>2815</v>
      </c>
      <c r="C812" s="12">
        <v>41055.950127314813</v>
      </c>
      <c r="D812" s="13">
        <v>600000</v>
      </c>
      <c r="E812" s="14">
        <v>600000</v>
      </c>
      <c r="F812" s="14" t="s">
        <v>40</v>
      </c>
      <c r="G812" s="14">
        <f>Data!$E812*VLOOKUP(Data!$F812,tblXrate[],2,FALSE)</f>
        <v>10684.750012465542</v>
      </c>
      <c r="H812" s="14" t="s">
        <v>855</v>
      </c>
      <c r="I812" s="14" t="s">
        <v>20</v>
      </c>
      <c r="J812" s="14" t="s">
        <v>8</v>
      </c>
      <c r="K812" s="14" t="str">
        <f>VLOOKUP(Data!$J812,tblCountries[[Actual]:[Mapping]],2,FALSE)</f>
        <v>India</v>
      </c>
      <c r="L812" s="14" t="s">
        <v>13</v>
      </c>
      <c r="M812" s="15">
        <v>5</v>
      </c>
      <c r="N812" t="str">
        <f t="shared" si="12"/>
        <v>até 5</v>
      </c>
    </row>
    <row r="813" spans="2:14" ht="15" customHeight="1">
      <c r="B813" s="16" t="s">
        <v>2816</v>
      </c>
      <c r="C813" s="17">
        <v>41055.95108796296</v>
      </c>
      <c r="D813" s="18">
        <v>75000</v>
      </c>
      <c r="E813" s="19">
        <v>75000</v>
      </c>
      <c r="F813" s="19" t="s">
        <v>6</v>
      </c>
      <c r="G813" s="19">
        <f>Data!$E813*VLOOKUP(Data!$F813,tblXrate[],2,FALSE)</f>
        <v>75000</v>
      </c>
      <c r="H813" s="19" t="s">
        <v>947</v>
      </c>
      <c r="I813" s="19" t="s">
        <v>20</v>
      </c>
      <c r="J813" s="19" t="s">
        <v>15</v>
      </c>
      <c r="K813" s="19" t="str">
        <f>VLOOKUP(Data!$J813,tblCountries[[Actual]:[Mapping]],2,FALSE)</f>
        <v>USA</v>
      </c>
      <c r="L813" s="19" t="s">
        <v>18</v>
      </c>
      <c r="M813" s="20">
        <v>27</v>
      </c>
      <c r="N813" t="str">
        <f t="shared" si="12"/>
        <v>25 a 30</v>
      </c>
    </row>
    <row r="814" spans="2:14" ht="15" customHeight="1">
      <c r="B814" s="11" t="s">
        <v>2817</v>
      </c>
      <c r="C814" s="12">
        <v>41055.953877314816</v>
      </c>
      <c r="D814" s="13" t="s">
        <v>948</v>
      </c>
      <c r="E814" s="14">
        <v>12000</v>
      </c>
      <c r="F814" s="14" t="s">
        <v>6</v>
      </c>
      <c r="G814" s="14">
        <f>Data!$E814*VLOOKUP(Data!$F814,tblXrate[],2,FALSE)</f>
        <v>12000</v>
      </c>
      <c r="H814" s="14" t="s">
        <v>949</v>
      </c>
      <c r="I814" s="14" t="s">
        <v>52</v>
      </c>
      <c r="J814" s="14" t="s">
        <v>27</v>
      </c>
      <c r="K814" s="14" t="str">
        <f>VLOOKUP(Data!$J814,tblCountries[[Actual]:[Mapping]],2,FALSE)</f>
        <v>Ukraine</v>
      </c>
      <c r="L814" s="14" t="s">
        <v>9</v>
      </c>
      <c r="M814" s="15">
        <v>5</v>
      </c>
      <c r="N814" t="str">
        <f t="shared" si="12"/>
        <v>até 5</v>
      </c>
    </row>
    <row r="815" spans="2:14" ht="15" customHeight="1">
      <c r="B815" s="16" t="s">
        <v>2818</v>
      </c>
      <c r="C815" s="17">
        <v>41055.959722222222</v>
      </c>
      <c r="D815" s="18" t="s">
        <v>950</v>
      </c>
      <c r="E815" s="19">
        <v>1700000</v>
      </c>
      <c r="F815" s="19" t="s">
        <v>40</v>
      </c>
      <c r="G815" s="19">
        <f>Data!$E815*VLOOKUP(Data!$F815,tblXrate[],2,FALSE)</f>
        <v>30273.458368652366</v>
      </c>
      <c r="H815" s="19" t="s">
        <v>951</v>
      </c>
      <c r="I815" s="19" t="s">
        <v>52</v>
      </c>
      <c r="J815" s="19" t="s">
        <v>8</v>
      </c>
      <c r="K815" s="19" t="str">
        <f>VLOOKUP(Data!$J815,tblCountries[[Actual]:[Mapping]],2,FALSE)</f>
        <v>India</v>
      </c>
      <c r="L815" s="19" t="s">
        <v>13</v>
      </c>
      <c r="M815" s="20">
        <v>1.1000000000000001</v>
      </c>
      <c r="N815" t="str">
        <f t="shared" si="12"/>
        <v>até 5</v>
      </c>
    </row>
    <row r="816" spans="2:14" ht="15" customHeight="1">
      <c r="B816" s="11" t="s">
        <v>2819</v>
      </c>
      <c r="C816" s="12">
        <v>41055.960659722223</v>
      </c>
      <c r="D816" s="13" t="s">
        <v>952</v>
      </c>
      <c r="E816" s="14">
        <v>30000</v>
      </c>
      <c r="F816" s="14" t="s">
        <v>6</v>
      </c>
      <c r="G816" s="14">
        <f>Data!$E816*VLOOKUP(Data!$F816,tblXrate[],2,FALSE)</f>
        <v>30000</v>
      </c>
      <c r="H816" s="14" t="s">
        <v>953</v>
      </c>
      <c r="I816" s="14" t="s">
        <v>488</v>
      </c>
      <c r="J816" s="14" t="s">
        <v>954</v>
      </c>
      <c r="K816" s="14" t="str">
        <f>VLOOKUP(Data!$J816,tblCountries[[Actual]:[Mapping]],2,FALSE)</f>
        <v>Indonesia</v>
      </c>
      <c r="L816" s="14" t="s">
        <v>9</v>
      </c>
      <c r="M816" s="15">
        <v>7</v>
      </c>
      <c r="N816" t="str">
        <f t="shared" si="12"/>
        <v>5 a 10</v>
      </c>
    </row>
    <row r="817" spans="2:14" ht="15" customHeight="1">
      <c r="B817" s="16" t="s">
        <v>2820</v>
      </c>
      <c r="C817" s="17">
        <v>41055.961099537039</v>
      </c>
      <c r="D817" s="18" t="s">
        <v>419</v>
      </c>
      <c r="E817" s="19">
        <v>360000</v>
      </c>
      <c r="F817" s="19" t="s">
        <v>40</v>
      </c>
      <c r="G817" s="19">
        <f>Data!$E817*VLOOKUP(Data!$F817,tblXrate[],2,FALSE)</f>
        <v>6410.8500074793246</v>
      </c>
      <c r="H817" s="19" t="s">
        <v>955</v>
      </c>
      <c r="I817" s="19" t="s">
        <v>20</v>
      </c>
      <c r="J817" s="19" t="s">
        <v>8</v>
      </c>
      <c r="K817" s="19" t="str">
        <f>VLOOKUP(Data!$J817,tblCountries[[Actual]:[Mapping]],2,FALSE)</f>
        <v>India</v>
      </c>
      <c r="L817" s="19" t="s">
        <v>13</v>
      </c>
      <c r="M817" s="20">
        <v>4</v>
      </c>
      <c r="N817" t="str">
        <f t="shared" si="12"/>
        <v>até 5</v>
      </c>
    </row>
    <row r="818" spans="2:14" ht="15" customHeight="1">
      <c r="B818" s="11" t="s">
        <v>2821</v>
      </c>
      <c r="C818" s="12">
        <v>41055.961134259262</v>
      </c>
      <c r="D818" s="13">
        <v>100000</v>
      </c>
      <c r="E818" s="14">
        <v>100000</v>
      </c>
      <c r="F818" s="14" t="s">
        <v>6</v>
      </c>
      <c r="G818" s="14">
        <f>Data!$E818*VLOOKUP(Data!$F818,tblXrate[],2,FALSE)</f>
        <v>100000</v>
      </c>
      <c r="H818" s="14" t="s">
        <v>456</v>
      </c>
      <c r="I818" s="14" t="s">
        <v>4001</v>
      </c>
      <c r="J818" s="14" t="s">
        <v>15</v>
      </c>
      <c r="K818" s="14" t="str">
        <f>VLOOKUP(Data!$J818,tblCountries[[Actual]:[Mapping]],2,FALSE)</f>
        <v>USA</v>
      </c>
      <c r="L818" s="14" t="s">
        <v>9</v>
      </c>
      <c r="M818" s="15">
        <v>10</v>
      </c>
      <c r="N818" t="str">
        <f t="shared" si="12"/>
        <v>5 a 10</v>
      </c>
    </row>
    <row r="819" spans="2:14" ht="15" customHeight="1">
      <c r="B819" s="16" t="s">
        <v>2822</v>
      </c>
      <c r="C819" s="17">
        <v>41055.961724537039</v>
      </c>
      <c r="D819" s="18">
        <v>42000</v>
      </c>
      <c r="E819" s="19">
        <v>42000</v>
      </c>
      <c r="F819" s="19" t="s">
        <v>22</v>
      </c>
      <c r="G819" s="19">
        <f>Data!$E819*VLOOKUP(Data!$F819,tblXrate[],2,FALSE)</f>
        <v>53356.776437647524</v>
      </c>
      <c r="H819" s="19" t="s">
        <v>43</v>
      </c>
      <c r="I819" s="19" t="s">
        <v>279</v>
      </c>
      <c r="J819" s="19" t="s">
        <v>96</v>
      </c>
      <c r="K819" s="19" t="str">
        <f>VLOOKUP(Data!$J819,tblCountries[[Actual]:[Mapping]],2,FALSE)</f>
        <v>Netherlands</v>
      </c>
      <c r="L819" s="19" t="s">
        <v>9</v>
      </c>
      <c r="M819" s="20">
        <v>2</v>
      </c>
      <c r="N819" t="str">
        <f t="shared" si="12"/>
        <v>até 5</v>
      </c>
    </row>
    <row r="820" spans="2:14" ht="15" customHeight="1">
      <c r="B820" s="11" t="s">
        <v>2823</v>
      </c>
      <c r="C820" s="12">
        <v>41055.96197916667</v>
      </c>
      <c r="D820" s="13">
        <v>40000</v>
      </c>
      <c r="E820" s="14">
        <v>40000</v>
      </c>
      <c r="F820" s="14" t="s">
        <v>6</v>
      </c>
      <c r="G820" s="14">
        <f>Data!$E820*VLOOKUP(Data!$F820,tblXrate[],2,FALSE)</f>
        <v>40000</v>
      </c>
      <c r="H820" s="14" t="s">
        <v>956</v>
      </c>
      <c r="I820" s="14" t="s">
        <v>52</v>
      </c>
      <c r="J820" s="14" t="s">
        <v>15</v>
      </c>
      <c r="K820" s="14" t="str">
        <f>VLOOKUP(Data!$J820,tblCountries[[Actual]:[Mapping]],2,FALSE)</f>
        <v>USA</v>
      </c>
      <c r="L820" s="14" t="s">
        <v>18</v>
      </c>
      <c r="M820" s="15">
        <v>20</v>
      </c>
      <c r="N820" t="str">
        <f t="shared" si="12"/>
        <v>15 a 20</v>
      </c>
    </row>
    <row r="821" spans="2:14" ht="15" customHeight="1">
      <c r="B821" s="16" t="s">
        <v>2824</v>
      </c>
      <c r="C821" s="17">
        <v>41055.968726851854</v>
      </c>
      <c r="D821" s="18" t="s">
        <v>957</v>
      </c>
      <c r="E821" s="19">
        <v>550000</v>
      </c>
      <c r="F821" s="19" t="s">
        <v>40</v>
      </c>
      <c r="G821" s="19">
        <f>Data!$E821*VLOOKUP(Data!$F821,tblXrate[],2,FALSE)</f>
        <v>9794.354178093412</v>
      </c>
      <c r="H821" s="19" t="s">
        <v>537</v>
      </c>
      <c r="I821" s="19" t="s">
        <v>20</v>
      </c>
      <c r="J821" s="19" t="s">
        <v>8</v>
      </c>
      <c r="K821" s="19" t="str">
        <f>VLOOKUP(Data!$J821,tblCountries[[Actual]:[Mapping]],2,FALSE)</f>
        <v>India</v>
      </c>
      <c r="L821" s="19" t="s">
        <v>9</v>
      </c>
      <c r="M821" s="20">
        <v>1</v>
      </c>
      <c r="N821" t="str">
        <f t="shared" si="12"/>
        <v>até 5</v>
      </c>
    </row>
    <row r="822" spans="2:14" ht="15" customHeight="1">
      <c r="B822" s="11" t="s">
        <v>2825</v>
      </c>
      <c r="C822" s="12">
        <v>41055.968958333331</v>
      </c>
      <c r="D822" s="13" t="s">
        <v>958</v>
      </c>
      <c r="E822" s="14">
        <v>65000</v>
      </c>
      <c r="F822" s="14" t="s">
        <v>959</v>
      </c>
      <c r="G822" s="14">
        <f>Data!$E822*VLOOKUP(Data!$F822,tblXrate[],2,FALSE)</f>
        <v>18499.860539512854</v>
      </c>
      <c r="H822" s="14" t="s">
        <v>960</v>
      </c>
      <c r="I822" s="14" t="s">
        <v>67</v>
      </c>
      <c r="J822" s="14" t="s">
        <v>73</v>
      </c>
      <c r="K822" s="14" t="str">
        <f>VLOOKUP(Data!$J822,tblCountries[[Actual]:[Mapping]],2,FALSE)</f>
        <v>Romania</v>
      </c>
      <c r="L822" s="14" t="s">
        <v>9</v>
      </c>
      <c r="M822" s="15">
        <v>6</v>
      </c>
      <c r="N822" t="str">
        <f t="shared" si="12"/>
        <v>5 a 10</v>
      </c>
    </row>
    <row r="823" spans="2:14" ht="15" customHeight="1">
      <c r="B823" s="16" t="s">
        <v>2826</v>
      </c>
      <c r="C823" s="17">
        <v>41055.970243055555</v>
      </c>
      <c r="D823" s="18" t="s">
        <v>961</v>
      </c>
      <c r="E823" s="19">
        <v>15600</v>
      </c>
      <c r="F823" s="19" t="s">
        <v>22</v>
      </c>
      <c r="G823" s="19">
        <f>Data!$E823*VLOOKUP(Data!$F823,tblXrate[],2,FALSE)</f>
        <v>19818.231248269083</v>
      </c>
      <c r="H823" s="19" t="s">
        <v>962</v>
      </c>
      <c r="I823" s="19" t="s">
        <v>488</v>
      </c>
      <c r="J823" s="19" t="s">
        <v>30</v>
      </c>
      <c r="K823" s="19" t="str">
        <f>VLOOKUP(Data!$J823,tblCountries[[Actual]:[Mapping]],2,FALSE)</f>
        <v>Portugal</v>
      </c>
      <c r="L823" s="19" t="s">
        <v>9</v>
      </c>
      <c r="M823" s="20">
        <v>5</v>
      </c>
      <c r="N823" t="str">
        <f t="shared" si="12"/>
        <v>até 5</v>
      </c>
    </row>
    <row r="824" spans="2:14" ht="15" customHeight="1">
      <c r="B824" s="11" t="s">
        <v>2827</v>
      </c>
      <c r="C824" s="12">
        <v>41055.973576388889</v>
      </c>
      <c r="D824" s="13" t="s">
        <v>963</v>
      </c>
      <c r="E824" s="14">
        <v>600000</v>
      </c>
      <c r="F824" s="14" t="s">
        <v>40</v>
      </c>
      <c r="G824" s="14">
        <f>Data!$E824*VLOOKUP(Data!$F824,tblXrate[],2,FALSE)</f>
        <v>10684.750012465542</v>
      </c>
      <c r="H824" s="14" t="s">
        <v>964</v>
      </c>
      <c r="I824" s="14" t="s">
        <v>52</v>
      </c>
      <c r="J824" s="14" t="s">
        <v>8</v>
      </c>
      <c r="K824" s="14" t="str">
        <f>VLOOKUP(Data!$J824,tblCountries[[Actual]:[Mapping]],2,FALSE)</f>
        <v>India</v>
      </c>
      <c r="L824" s="14" t="s">
        <v>13</v>
      </c>
      <c r="M824" s="15">
        <v>20</v>
      </c>
      <c r="N824" t="str">
        <f t="shared" si="12"/>
        <v>15 a 20</v>
      </c>
    </row>
    <row r="825" spans="2:14" ht="15" customHeight="1">
      <c r="B825" s="16" t="s">
        <v>2828</v>
      </c>
      <c r="C825" s="17">
        <v>41055.983495370368</v>
      </c>
      <c r="D825" s="18" t="s">
        <v>965</v>
      </c>
      <c r="E825" s="19">
        <v>600000</v>
      </c>
      <c r="F825" s="19" t="s">
        <v>40</v>
      </c>
      <c r="G825" s="19">
        <f>Data!$E825*VLOOKUP(Data!$F825,tblXrate[],2,FALSE)</f>
        <v>10684.750012465542</v>
      </c>
      <c r="H825" s="19" t="s">
        <v>201</v>
      </c>
      <c r="I825" s="19" t="s">
        <v>52</v>
      </c>
      <c r="J825" s="19" t="s">
        <v>8</v>
      </c>
      <c r="K825" s="19" t="str">
        <f>VLOOKUP(Data!$J825,tblCountries[[Actual]:[Mapping]],2,FALSE)</f>
        <v>India</v>
      </c>
      <c r="L825" s="19" t="s">
        <v>18</v>
      </c>
      <c r="M825" s="20">
        <v>18</v>
      </c>
      <c r="N825" t="str">
        <f t="shared" si="12"/>
        <v>15 a 20</v>
      </c>
    </row>
    <row r="826" spans="2:14" ht="15" customHeight="1">
      <c r="B826" s="11" t="s">
        <v>2829</v>
      </c>
      <c r="C826" s="12">
        <v>41055.985000000001</v>
      </c>
      <c r="D826" s="13">
        <v>1000000</v>
      </c>
      <c r="E826" s="14">
        <v>1000000</v>
      </c>
      <c r="F826" s="14" t="s">
        <v>40</v>
      </c>
      <c r="G826" s="14">
        <f>Data!$E826*VLOOKUP(Data!$F826,tblXrate[],2,FALSE)</f>
        <v>17807.916687442568</v>
      </c>
      <c r="H826" s="14" t="s">
        <v>966</v>
      </c>
      <c r="I826" s="14" t="s">
        <v>20</v>
      </c>
      <c r="J826" s="14" t="s">
        <v>8</v>
      </c>
      <c r="K826" s="14" t="str">
        <f>VLOOKUP(Data!$J826,tblCountries[[Actual]:[Mapping]],2,FALSE)</f>
        <v>India</v>
      </c>
      <c r="L826" s="14" t="s">
        <v>9</v>
      </c>
      <c r="M826" s="15">
        <v>10</v>
      </c>
      <c r="N826" t="str">
        <f t="shared" si="12"/>
        <v>5 a 10</v>
      </c>
    </row>
    <row r="827" spans="2:14" ht="15" customHeight="1">
      <c r="B827" s="16" t="s">
        <v>2830</v>
      </c>
      <c r="C827" s="17">
        <v>41055.991365740738</v>
      </c>
      <c r="D827" s="18" t="s">
        <v>967</v>
      </c>
      <c r="E827" s="19">
        <v>13000</v>
      </c>
      <c r="F827" s="19" t="s">
        <v>6</v>
      </c>
      <c r="G827" s="19">
        <f>Data!$E827*VLOOKUP(Data!$F827,tblXrate[],2,FALSE)</f>
        <v>13000</v>
      </c>
      <c r="H827" s="19" t="s">
        <v>207</v>
      </c>
      <c r="I827" s="19" t="s">
        <v>20</v>
      </c>
      <c r="J827" s="19" t="s">
        <v>8</v>
      </c>
      <c r="K827" s="19" t="str">
        <f>VLOOKUP(Data!$J827,tblCountries[[Actual]:[Mapping]],2,FALSE)</f>
        <v>India</v>
      </c>
      <c r="L827" s="19" t="s">
        <v>13</v>
      </c>
      <c r="M827" s="20">
        <v>6</v>
      </c>
      <c r="N827" t="str">
        <f t="shared" si="12"/>
        <v>5 a 10</v>
      </c>
    </row>
    <row r="828" spans="2:14" ht="15" customHeight="1">
      <c r="B828" s="11" t="s">
        <v>2831</v>
      </c>
      <c r="C828" s="12">
        <v>41055.999224537038</v>
      </c>
      <c r="D828" s="13" t="s">
        <v>968</v>
      </c>
      <c r="E828" s="14">
        <v>900000</v>
      </c>
      <c r="F828" s="14" t="s">
        <v>40</v>
      </c>
      <c r="G828" s="14">
        <f>Data!$E828*VLOOKUP(Data!$F828,tblXrate[],2,FALSE)</f>
        <v>16027.125018698311</v>
      </c>
      <c r="H828" s="14" t="s">
        <v>938</v>
      </c>
      <c r="I828" s="14" t="s">
        <v>52</v>
      </c>
      <c r="J828" s="14" t="s">
        <v>8</v>
      </c>
      <c r="K828" s="14" t="str">
        <f>VLOOKUP(Data!$J828,tblCountries[[Actual]:[Mapping]],2,FALSE)</f>
        <v>India</v>
      </c>
      <c r="L828" s="14" t="s">
        <v>25</v>
      </c>
      <c r="M828" s="15">
        <v>9</v>
      </c>
      <c r="N828" t="str">
        <f t="shared" si="12"/>
        <v>5 a 10</v>
      </c>
    </row>
    <row r="829" spans="2:14" ht="15" customHeight="1">
      <c r="B829" s="16" t="s">
        <v>2832</v>
      </c>
      <c r="C829" s="17">
        <v>41056.001909722225</v>
      </c>
      <c r="D829" s="18">
        <v>85000</v>
      </c>
      <c r="E829" s="19">
        <v>85000</v>
      </c>
      <c r="F829" s="19" t="s">
        <v>6</v>
      </c>
      <c r="G829" s="19">
        <f>Data!$E829*VLOOKUP(Data!$F829,tblXrate[],2,FALSE)</f>
        <v>85000</v>
      </c>
      <c r="H829" s="19" t="s">
        <v>969</v>
      </c>
      <c r="I829" s="19" t="s">
        <v>310</v>
      </c>
      <c r="J829" s="19" t="s">
        <v>15</v>
      </c>
      <c r="K829" s="19" t="str">
        <f>VLOOKUP(Data!$J829,tblCountries[[Actual]:[Mapping]],2,FALSE)</f>
        <v>USA</v>
      </c>
      <c r="L829" s="19" t="s">
        <v>13</v>
      </c>
      <c r="M829" s="20">
        <v>1</v>
      </c>
      <c r="N829" t="str">
        <f t="shared" si="12"/>
        <v>até 5</v>
      </c>
    </row>
    <row r="830" spans="2:14" ht="15" customHeight="1">
      <c r="B830" s="11" t="s">
        <v>2833</v>
      </c>
      <c r="C830" s="12">
        <v>41056.005462962959</v>
      </c>
      <c r="D830" s="13">
        <v>6000</v>
      </c>
      <c r="E830" s="14">
        <v>6000</v>
      </c>
      <c r="F830" s="14" t="s">
        <v>6</v>
      </c>
      <c r="G830" s="14">
        <f>Data!$E830*VLOOKUP(Data!$F830,tblXrate[],2,FALSE)</f>
        <v>6000</v>
      </c>
      <c r="H830" s="14" t="s">
        <v>970</v>
      </c>
      <c r="I830" s="14" t="s">
        <v>20</v>
      </c>
      <c r="J830" s="14" t="s">
        <v>971</v>
      </c>
      <c r="K830" s="14" t="str">
        <f>VLOOKUP(Data!$J830,tblCountries[[Actual]:[Mapping]],2,FALSE)</f>
        <v>Colombia</v>
      </c>
      <c r="L830" s="14" t="s">
        <v>25</v>
      </c>
      <c r="M830" s="15">
        <v>10</v>
      </c>
      <c r="N830" t="str">
        <f t="shared" si="12"/>
        <v>5 a 10</v>
      </c>
    </row>
    <row r="831" spans="2:14" ht="15" customHeight="1">
      <c r="B831" s="16" t="s">
        <v>2834</v>
      </c>
      <c r="C831" s="17">
        <v>41056.008946759262</v>
      </c>
      <c r="D831" s="18">
        <v>30000</v>
      </c>
      <c r="E831" s="19">
        <v>30000</v>
      </c>
      <c r="F831" s="19" t="s">
        <v>6</v>
      </c>
      <c r="G831" s="19">
        <f>Data!$E831*VLOOKUP(Data!$F831,tblXrate[],2,FALSE)</f>
        <v>30000</v>
      </c>
      <c r="H831" s="19" t="s">
        <v>721</v>
      </c>
      <c r="I831" s="19" t="s">
        <v>3999</v>
      </c>
      <c r="J831" s="19" t="s">
        <v>8</v>
      </c>
      <c r="K831" s="19" t="str">
        <f>VLOOKUP(Data!$J831,tblCountries[[Actual]:[Mapping]],2,FALSE)</f>
        <v>India</v>
      </c>
      <c r="L831" s="19" t="s">
        <v>9</v>
      </c>
      <c r="M831" s="20">
        <v>2</v>
      </c>
      <c r="N831" t="str">
        <f t="shared" si="12"/>
        <v>até 5</v>
      </c>
    </row>
    <row r="832" spans="2:14" ht="15" customHeight="1">
      <c r="B832" s="11" t="s">
        <v>2835</v>
      </c>
      <c r="C832" s="12">
        <v>41056.013240740744</v>
      </c>
      <c r="D832" s="13">
        <v>100000</v>
      </c>
      <c r="E832" s="14">
        <v>100000</v>
      </c>
      <c r="F832" s="14" t="s">
        <v>69</v>
      </c>
      <c r="G832" s="14">
        <f>Data!$E832*VLOOKUP(Data!$F832,tblXrate[],2,FALSE)</f>
        <v>157617.8272067284</v>
      </c>
      <c r="H832" s="14" t="s">
        <v>181</v>
      </c>
      <c r="I832" s="14" t="s">
        <v>488</v>
      </c>
      <c r="J832" s="14" t="s">
        <v>71</v>
      </c>
      <c r="K832" s="14" t="str">
        <f>VLOOKUP(Data!$J832,tblCountries[[Actual]:[Mapping]],2,FALSE)</f>
        <v>UK</v>
      </c>
      <c r="L832" s="14" t="s">
        <v>18</v>
      </c>
      <c r="M832" s="15">
        <v>20</v>
      </c>
      <c r="N832" t="str">
        <f t="shared" si="12"/>
        <v>15 a 20</v>
      </c>
    </row>
    <row r="833" spans="2:14" ht="15" customHeight="1">
      <c r="B833" s="16" t="s">
        <v>2836</v>
      </c>
      <c r="C833" s="17">
        <v>41056.022986111115</v>
      </c>
      <c r="D833" s="18" t="s">
        <v>972</v>
      </c>
      <c r="E833" s="19">
        <v>1200000</v>
      </c>
      <c r="F833" s="19" t="s">
        <v>40</v>
      </c>
      <c r="G833" s="19">
        <f>Data!$E833*VLOOKUP(Data!$F833,tblXrate[],2,FALSE)</f>
        <v>21369.500024931083</v>
      </c>
      <c r="H833" s="19" t="s">
        <v>204</v>
      </c>
      <c r="I833" s="19" t="s">
        <v>52</v>
      </c>
      <c r="J833" s="19" t="s">
        <v>8</v>
      </c>
      <c r="K833" s="19" t="str">
        <f>VLOOKUP(Data!$J833,tblCountries[[Actual]:[Mapping]],2,FALSE)</f>
        <v>India</v>
      </c>
      <c r="L833" s="19" t="s">
        <v>25</v>
      </c>
      <c r="M833" s="20">
        <v>18</v>
      </c>
      <c r="N833" t="str">
        <f t="shared" si="12"/>
        <v>15 a 20</v>
      </c>
    </row>
    <row r="834" spans="2:14" ht="15" customHeight="1">
      <c r="B834" s="11" t="s">
        <v>2837</v>
      </c>
      <c r="C834" s="12">
        <v>41056.037037037036</v>
      </c>
      <c r="D834" s="13" t="s">
        <v>973</v>
      </c>
      <c r="E834" s="14">
        <v>200000</v>
      </c>
      <c r="F834" s="14" t="s">
        <v>40</v>
      </c>
      <c r="G834" s="14">
        <f>Data!$E834*VLOOKUP(Data!$F834,tblXrate[],2,FALSE)</f>
        <v>3561.5833374885137</v>
      </c>
      <c r="H834" s="14" t="s">
        <v>974</v>
      </c>
      <c r="I834" s="14" t="s">
        <v>3999</v>
      </c>
      <c r="J834" s="14" t="s">
        <v>8</v>
      </c>
      <c r="K834" s="14" t="str">
        <f>VLOOKUP(Data!$J834,tblCountries[[Actual]:[Mapping]],2,FALSE)</f>
        <v>India</v>
      </c>
      <c r="L834" s="14" t="s">
        <v>9</v>
      </c>
      <c r="M834" s="15">
        <v>1</v>
      </c>
      <c r="N834" t="str">
        <f t="shared" si="12"/>
        <v>até 5</v>
      </c>
    </row>
    <row r="835" spans="2:14" ht="15" customHeight="1">
      <c r="B835" s="16" t="s">
        <v>2838</v>
      </c>
      <c r="C835" s="17">
        <v>41056.044976851852</v>
      </c>
      <c r="D835" s="18">
        <v>5000</v>
      </c>
      <c r="E835" s="19">
        <v>5000</v>
      </c>
      <c r="F835" s="19" t="s">
        <v>6</v>
      </c>
      <c r="G835" s="19">
        <f>Data!$E835*VLOOKUP(Data!$F835,tblXrate[],2,FALSE)</f>
        <v>5000</v>
      </c>
      <c r="H835" s="19" t="s">
        <v>975</v>
      </c>
      <c r="I835" s="19" t="s">
        <v>52</v>
      </c>
      <c r="J835" s="19" t="s">
        <v>8</v>
      </c>
      <c r="K835" s="19" t="str">
        <f>VLOOKUP(Data!$J835,tblCountries[[Actual]:[Mapping]],2,FALSE)</f>
        <v>India</v>
      </c>
      <c r="L835" s="19" t="s">
        <v>9</v>
      </c>
      <c r="M835" s="20">
        <v>1</v>
      </c>
      <c r="N835" t="str">
        <f t="shared" si="12"/>
        <v>até 5</v>
      </c>
    </row>
    <row r="836" spans="2:14" ht="15" customHeight="1">
      <c r="B836" s="11" t="s">
        <v>2839</v>
      </c>
      <c r="C836" s="12">
        <v>41056.057013888887</v>
      </c>
      <c r="D836" s="13" t="s">
        <v>976</v>
      </c>
      <c r="E836" s="14">
        <v>200000</v>
      </c>
      <c r="F836" s="14" t="s">
        <v>40</v>
      </c>
      <c r="G836" s="14">
        <f>Data!$E836*VLOOKUP(Data!$F836,tblXrate[],2,FALSE)</f>
        <v>3561.5833374885137</v>
      </c>
      <c r="H836" s="14" t="s">
        <v>108</v>
      </c>
      <c r="I836" s="14" t="s">
        <v>20</v>
      </c>
      <c r="J836" s="14" t="s">
        <v>8</v>
      </c>
      <c r="K836" s="14" t="str">
        <f>VLOOKUP(Data!$J836,tblCountries[[Actual]:[Mapping]],2,FALSE)</f>
        <v>India</v>
      </c>
      <c r="L836" s="14" t="s">
        <v>9</v>
      </c>
      <c r="M836" s="15">
        <v>2</v>
      </c>
      <c r="N836" t="str">
        <f t="shared" si="12"/>
        <v>até 5</v>
      </c>
    </row>
    <row r="837" spans="2:14" ht="15" customHeight="1">
      <c r="B837" s="16" t="s">
        <v>2840</v>
      </c>
      <c r="C837" s="17">
        <v>41056.063136574077</v>
      </c>
      <c r="D837" s="18" t="s">
        <v>977</v>
      </c>
      <c r="E837" s="19">
        <v>30000</v>
      </c>
      <c r="F837" s="19" t="s">
        <v>22</v>
      </c>
      <c r="G837" s="19">
        <f>Data!$E837*VLOOKUP(Data!$F837,tblXrate[],2,FALSE)</f>
        <v>38111.983169748237</v>
      </c>
      <c r="H837" s="19" t="s">
        <v>978</v>
      </c>
      <c r="I837" s="19" t="s">
        <v>310</v>
      </c>
      <c r="J837" s="19" t="s">
        <v>979</v>
      </c>
      <c r="K837" s="19" t="str">
        <f>VLOOKUP(Data!$J837,tblCountries[[Actual]:[Mapping]],2,FALSE)</f>
        <v>Portugal</v>
      </c>
      <c r="L837" s="19" t="s">
        <v>13</v>
      </c>
      <c r="M837" s="20">
        <v>8</v>
      </c>
      <c r="N837" t="str">
        <f t="shared" si="12"/>
        <v>5 a 10</v>
      </c>
    </row>
    <row r="838" spans="2:14" ht="15" customHeight="1">
      <c r="B838" s="11" t="s">
        <v>2841</v>
      </c>
      <c r="C838" s="12">
        <v>41056.0702662037</v>
      </c>
      <c r="D838" s="13" t="s">
        <v>980</v>
      </c>
      <c r="E838" s="14">
        <v>1000000</v>
      </c>
      <c r="F838" s="14" t="s">
        <v>40</v>
      </c>
      <c r="G838" s="14">
        <f>Data!$E838*VLOOKUP(Data!$F838,tblXrate[],2,FALSE)</f>
        <v>17807.916687442568</v>
      </c>
      <c r="H838" s="14" t="s">
        <v>379</v>
      </c>
      <c r="I838" s="14" t="s">
        <v>20</v>
      </c>
      <c r="J838" s="14" t="s">
        <v>8</v>
      </c>
      <c r="K838" s="14" t="str">
        <f>VLOOKUP(Data!$J838,tblCountries[[Actual]:[Mapping]],2,FALSE)</f>
        <v>India</v>
      </c>
      <c r="L838" s="14" t="s">
        <v>9</v>
      </c>
      <c r="M838" s="15">
        <v>6.5</v>
      </c>
      <c r="N838" t="str">
        <f t="shared" si="12"/>
        <v>5 a 10</v>
      </c>
    </row>
    <row r="839" spans="2:14" ht="15" customHeight="1">
      <c r="B839" s="16" t="s">
        <v>2842</v>
      </c>
      <c r="C839" s="17">
        <v>41056.073611111111</v>
      </c>
      <c r="D839" s="18">
        <v>650000</v>
      </c>
      <c r="E839" s="19">
        <v>650000</v>
      </c>
      <c r="F839" s="19" t="s">
        <v>40</v>
      </c>
      <c r="G839" s="19">
        <f>Data!$E839*VLOOKUP(Data!$F839,tblXrate[],2,FALSE)</f>
        <v>11575.14584683767</v>
      </c>
      <c r="H839" s="19" t="s">
        <v>981</v>
      </c>
      <c r="I839" s="19" t="s">
        <v>20</v>
      </c>
      <c r="J839" s="19" t="s">
        <v>8</v>
      </c>
      <c r="K839" s="19" t="str">
        <f>VLOOKUP(Data!$J839,tblCountries[[Actual]:[Mapping]],2,FALSE)</f>
        <v>India</v>
      </c>
      <c r="L839" s="19" t="s">
        <v>13</v>
      </c>
      <c r="M839" s="20">
        <v>3.5</v>
      </c>
      <c r="N839" t="str">
        <f t="shared" si="12"/>
        <v>até 5</v>
      </c>
    </row>
    <row r="840" spans="2:14" ht="15" customHeight="1">
      <c r="B840" s="11" t="s">
        <v>2843</v>
      </c>
      <c r="C840" s="12">
        <v>41056.106504629628</v>
      </c>
      <c r="D840" s="13">
        <v>100000</v>
      </c>
      <c r="E840" s="14">
        <v>100000</v>
      </c>
      <c r="F840" s="14" t="s">
        <v>86</v>
      </c>
      <c r="G840" s="14">
        <f>Data!$E840*VLOOKUP(Data!$F840,tblXrate[],2,FALSE)</f>
        <v>98336.152303032693</v>
      </c>
      <c r="H840" s="14" t="s">
        <v>982</v>
      </c>
      <c r="I840" s="14" t="s">
        <v>52</v>
      </c>
      <c r="J840" s="14" t="s">
        <v>88</v>
      </c>
      <c r="K840" s="14" t="str">
        <f>VLOOKUP(Data!$J840,tblCountries[[Actual]:[Mapping]],2,FALSE)</f>
        <v>Canada</v>
      </c>
      <c r="L840" s="14" t="s">
        <v>18</v>
      </c>
      <c r="M840" s="15">
        <v>10</v>
      </c>
      <c r="N840" t="str">
        <f t="shared" ref="N840:N903" si="13">VLOOKUP(M840,$O$1:$Q$6,3,1)</f>
        <v>5 a 10</v>
      </c>
    </row>
    <row r="841" spans="2:14" ht="15" customHeight="1">
      <c r="B841" s="16" t="s">
        <v>2844</v>
      </c>
      <c r="C841" s="17">
        <v>41056.129189814812</v>
      </c>
      <c r="D841" s="18">
        <v>92500</v>
      </c>
      <c r="E841" s="19">
        <v>92500</v>
      </c>
      <c r="F841" s="19" t="s">
        <v>6</v>
      </c>
      <c r="G841" s="19">
        <f>Data!$E841*VLOOKUP(Data!$F841,tblXrate[],2,FALSE)</f>
        <v>92500</v>
      </c>
      <c r="H841" s="19" t="s">
        <v>984</v>
      </c>
      <c r="I841" s="19" t="s">
        <v>20</v>
      </c>
      <c r="J841" s="19" t="s">
        <v>15</v>
      </c>
      <c r="K841" s="19" t="str">
        <f>VLOOKUP(Data!$J841,tblCountries[[Actual]:[Mapping]],2,FALSE)</f>
        <v>USA</v>
      </c>
      <c r="L841" s="19" t="s">
        <v>18</v>
      </c>
      <c r="M841" s="20">
        <v>15</v>
      </c>
      <c r="N841" t="str">
        <f t="shared" si="13"/>
        <v>10 a 15</v>
      </c>
    </row>
    <row r="842" spans="2:14" ht="15" customHeight="1">
      <c r="B842" s="11" t="s">
        <v>2845</v>
      </c>
      <c r="C842" s="12">
        <v>41056.13616898148</v>
      </c>
      <c r="D842" s="13" t="s">
        <v>985</v>
      </c>
      <c r="E842" s="14">
        <v>550000</v>
      </c>
      <c r="F842" s="14" t="s">
        <v>40</v>
      </c>
      <c r="G842" s="14">
        <f>Data!$E842*VLOOKUP(Data!$F842,tblXrate[],2,FALSE)</f>
        <v>9794.354178093412</v>
      </c>
      <c r="H842" s="14" t="s">
        <v>20</v>
      </c>
      <c r="I842" s="14" t="s">
        <v>20</v>
      </c>
      <c r="J842" s="14" t="s">
        <v>8</v>
      </c>
      <c r="K842" s="14" t="str">
        <f>VLOOKUP(Data!$J842,tblCountries[[Actual]:[Mapping]],2,FALSE)</f>
        <v>India</v>
      </c>
      <c r="L842" s="14" t="s">
        <v>9</v>
      </c>
      <c r="M842" s="15">
        <v>1</v>
      </c>
      <c r="N842" t="str">
        <f t="shared" si="13"/>
        <v>até 5</v>
      </c>
    </row>
    <row r="843" spans="2:14" ht="15" customHeight="1">
      <c r="B843" s="16" t="s">
        <v>2846</v>
      </c>
      <c r="C843" s="17">
        <v>41056.13853009259</v>
      </c>
      <c r="D843" s="18">
        <v>32000</v>
      </c>
      <c r="E843" s="19">
        <v>32000</v>
      </c>
      <c r="F843" s="19" t="s">
        <v>6</v>
      </c>
      <c r="G843" s="19">
        <f>Data!$E843*VLOOKUP(Data!$F843,tblXrate[],2,FALSE)</f>
        <v>32000</v>
      </c>
      <c r="H843" s="19" t="s">
        <v>986</v>
      </c>
      <c r="I843" s="19" t="s">
        <v>52</v>
      </c>
      <c r="J843" s="19" t="s">
        <v>15</v>
      </c>
      <c r="K843" s="19" t="str">
        <f>VLOOKUP(Data!$J843,tblCountries[[Actual]:[Mapping]],2,FALSE)</f>
        <v>USA</v>
      </c>
      <c r="L843" s="19" t="s">
        <v>9</v>
      </c>
      <c r="M843" s="20">
        <v>1</v>
      </c>
      <c r="N843" t="str">
        <f t="shared" si="13"/>
        <v>até 5</v>
      </c>
    </row>
    <row r="844" spans="2:14" ht="15" customHeight="1">
      <c r="B844" s="11" t="s">
        <v>2847</v>
      </c>
      <c r="C844" s="12">
        <v>41056.142418981479</v>
      </c>
      <c r="D844" s="13">
        <v>55000</v>
      </c>
      <c r="E844" s="14">
        <v>55000</v>
      </c>
      <c r="F844" s="14" t="s">
        <v>6</v>
      </c>
      <c r="G844" s="14">
        <f>Data!$E844*VLOOKUP(Data!$F844,tblXrate[],2,FALSE)</f>
        <v>55000</v>
      </c>
      <c r="H844" s="14" t="s">
        <v>20</v>
      </c>
      <c r="I844" s="14" t="s">
        <v>20</v>
      </c>
      <c r="J844" s="14" t="s">
        <v>15</v>
      </c>
      <c r="K844" s="14" t="str">
        <f>VLOOKUP(Data!$J844,tblCountries[[Actual]:[Mapping]],2,FALSE)</f>
        <v>USA</v>
      </c>
      <c r="L844" s="14" t="s">
        <v>9</v>
      </c>
      <c r="M844" s="15">
        <v>10</v>
      </c>
      <c r="N844" t="str">
        <f t="shared" si="13"/>
        <v>5 a 10</v>
      </c>
    </row>
    <row r="845" spans="2:14" ht="15" customHeight="1">
      <c r="B845" s="16" t="s">
        <v>2848</v>
      </c>
      <c r="C845" s="17">
        <v>41056.142974537041</v>
      </c>
      <c r="D845" s="18">
        <v>40000</v>
      </c>
      <c r="E845" s="19">
        <v>40000</v>
      </c>
      <c r="F845" s="19" t="s">
        <v>6</v>
      </c>
      <c r="G845" s="19">
        <f>Data!$E845*VLOOKUP(Data!$F845,tblXrate[],2,FALSE)</f>
        <v>40000</v>
      </c>
      <c r="H845" s="19" t="s">
        <v>987</v>
      </c>
      <c r="I845" s="19" t="s">
        <v>20</v>
      </c>
      <c r="J845" s="19" t="s">
        <v>15</v>
      </c>
      <c r="K845" s="19" t="str">
        <f>VLOOKUP(Data!$J845,tblCountries[[Actual]:[Mapping]],2,FALSE)</f>
        <v>USA</v>
      </c>
      <c r="L845" s="19" t="s">
        <v>13</v>
      </c>
      <c r="M845" s="20">
        <v>4</v>
      </c>
      <c r="N845" t="str">
        <f t="shared" si="13"/>
        <v>até 5</v>
      </c>
    </row>
    <row r="846" spans="2:14" ht="15" customHeight="1">
      <c r="B846" s="11" t="s">
        <v>2849</v>
      </c>
      <c r="C846" s="12">
        <v>41056.151064814818</v>
      </c>
      <c r="D846" s="13" t="s">
        <v>797</v>
      </c>
      <c r="E846" s="14">
        <v>3000</v>
      </c>
      <c r="F846" s="14" t="s">
        <v>6</v>
      </c>
      <c r="G846" s="14">
        <f>Data!$E846*VLOOKUP(Data!$F846,tblXrate[],2,FALSE)</f>
        <v>3000</v>
      </c>
      <c r="H846" s="14" t="s">
        <v>130</v>
      </c>
      <c r="I846" s="14" t="s">
        <v>20</v>
      </c>
      <c r="J846" s="14" t="s">
        <v>17</v>
      </c>
      <c r="K846" s="14" t="str">
        <f>VLOOKUP(Data!$J846,tblCountries[[Actual]:[Mapping]],2,FALSE)</f>
        <v>Pakistan</v>
      </c>
      <c r="L846" s="14" t="s">
        <v>18</v>
      </c>
      <c r="M846" s="15">
        <v>2</v>
      </c>
      <c r="N846" t="str">
        <f t="shared" si="13"/>
        <v>até 5</v>
      </c>
    </row>
    <row r="847" spans="2:14" ht="15" customHeight="1">
      <c r="B847" s="16" t="s">
        <v>2850</v>
      </c>
      <c r="C847" s="17">
        <v>41056.15111111111</v>
      </c>
      <c r="D847" s="18">
        <v>43600</v>
      </c>
      <c r="E847" s="19">
        <v>43600</v>
      </c>
      <c r="F847" s="19" t="s">
        <v>6</v>
      </c>
      <c r="G847" s="19">
        <f>Data!$E847*VLOOKUP(Data!$F847,tblXrate[],2,FALSE)</f>
        <v>43600</v>
      </c>
      <c r="H847" s="19" t="s">
        <v>153</v>
      </c>
      <c r="I847" s="19" t="s">
        <v>20</v>
      </c>
      <c r="J847" s="19" t="s">
        <v>15</v>
      </c>
      <c r="K847" s="19" t="str">
        <f>VLOOKUP(Data!$J847,tblCountries[[Actual]:[Mapping]],2,FALSE)</f>
        <v>USA</v>
      </c>
      <c r="L847" s="19" t="s">
        <v>9</v>
      </c>
      <c r="M847" s="20">
        <v>5</v>
      </c>
      <c r="N847" t="str">
        <f t="shared" si="13"/>
        <v>até 5</v>
      </c>
    </row>
    <row r="848" spans="2:14" ht="15" customHeight="1">
      <c r="B848" s="11" t="s">
        <v>2851</v>
      </c>
      <c r="C848" s="12">
        <v>41056.166828703703</v>
      </c>
      <c r="D848" s="13" t="s">
        <v>988</v>
      </c>
      <c r="E848" s="14">
        <v>540000</v>
      </c>
      <c r="F848" s="14" t="s">
        <v>40</v>
      </c>
      <c r="G848" s="14">
        <f>Data!$E848*VLOOKUP(Data!$F848,tblXrate[],2,FALSE)</f>
        <v>9616.275011218986</v>
      </c>
      <c r="H848" s="14" t="s">
        <v>251</v>
      </c>
      <c r="I848" s="14" t="s">
        <v>20</v>
      </c>
      <c r="J848" s="14" t="s">
        <v>8</v>
      </c>
      <c r="K848" s="14" t="str">
        <f>VLOOKUP(Data!$J848,tblCountries[[Actual]:[Mapping]],2,FALSE)</f>
        <v>India</v>
      </c>
      <c r="L848" s="14" t="s">
        <v>13</v>
      </c>
      <c r="M848" s="15">
        <v>8</v>
      </c>
      <c r="N848" t="str">
        <f t="shared" si="13"/>
        <v>5 a 10</v>
      </c>
    </row>
    <row r="849" spans="2:14" ht="15" customHeight="1">
      <c r="B849" s="16" t="s">
        <v>2852</v>
      </c>
      <c r="C849" s="17">
        <v>41056.17046296296</v>
      </c>
      <c r="D849" s="18">
        <v>35000</v>
      </c>
      <c r="E849" s="19">
        <v>35000</v>
      </c>
      <c r="F849" s="19" t="s">
        <v>6</v>
      </c>
      <c r="G849" s="19">
        <f>Data!$E849*VLOOKUP(Data!$F849,tblXrate[],2,FALSE)</f>
        <v>35000</v>
      </c>
      <c r="H849" s="19" t="s">
        <v>707</v>
      </c>
      <c r="I849" s="19" t="s">
        <v>52</v>
      </c>
      <c r="J849" s="19" t="s">
        <v>989</v>
      </c>
      <c r="K849" s="19" t="str">
        <f>VLOOKUP(Data!$J849,tblCountries[[Actual]:[Mapping]],2,FALSE)</f>
        <v>Uruguay</v>
      </c>
      <c r="L849" s="19" t="s">
        <v>13</v>
      </c>
      <c r="M849" s="20">
        <v>10</v>
      </c>
      <c r="N849" t="str">
        <f t="shared" si="13"/>
        <v>5 a 10</v>
      </c>
    </row>
    <row r="850" spans="2:14" ht="15" customHeight="1">
      <c r="B850" s="11" t="s">
        <v>2853</v>
      </c>
      <c r="C850" s="12">
        <v>41056.1716087963</v>
      </c>
      <c r="D850" s="13">
        <v>12000</v>
      </c>
      <c r="E850" s="14">
        <v>12000</v>
      </c>
      <c r="F850" s="14" t="s">
        <v>6</v>
      </c>
      <c r="G850" s="14">
        <f>Data!$E850*VLOOKUP(Data!$F850,tblXrate[],2,FALSE)</f>
        <v>12000</v>
      </c>
      <c r="H850" s="14" t="s">
        <v>990</v>
      </c>
      <c r="I850" s="14" t="s">
        <v>356</v>
      </c>
      <c r="J850" s="14" t="s">
        <v>608</v>
      </c>
      <c r="K850" s="14" t="str">
        <f>VLOOKUP(Data!$J850,tblCountries[[Actual]:[Mapping]],2,FALSE)</f>
        <v>Spain</v>
      </c>
      <c r="L850" s="14" t="s">
        <v>18</v>
      </c>
      <c r="M850" s="15">
        <v>15</v>
      </c>
      <c r="N850" t="str">
        <f t="shared" si="13"/>
        <v>10 a 15</v>
      </c>
    </row>
    <row r="851" spans="2:14" ht="15" customHeight="1">
      <c r="B851" s="16" t="s">
        <v>2854</v>
      </c>
      <c r="C851" s="17">
        <v>41056.175046296295</v>
      </c>
      <c r="D851" s="18">
        <v>5000</v>
      </c>
      <c r="E851" s="19">
        <v>5000</v>
      </c>
      <c r="F851" s="19" t="s">
        <v>6</v>
      </c>
      <c r="G851" s="19">
        <f>Data!$E851*VLOOKUP(Data!$F851,tblXrate[],2,FALSE)</f>
        <v>5000</v>
      </c>
      <c r="H851" s="19" t="s">
        <v>991</v>
      </c>
      <c r="I851" s="19" t="s">
        <v>356</v>
      </c>
      <c r="J851" s="19" t="s">
        <v>992</v>
      </c>
      <c r="K851" s="19" t="str">
        <f>VLOOKUP(Data!$J851,tblCountries[[Actual]:[Mapping]],2,FALSE)</f>
        <v>Aruba</v>
      </c>
      <c r="L851" s="19" t="s">
        <v>25</v>
      </c>
      <c r="M851" s="20">
        <v>13</v>
      </c>
      <c r="N851" t="str">
        <f t="shared" si="13"/>
        <v>10 a 15</v>
      </c>
    </row>
    <row r="852" spans="2:14" ht="15" customHeight="1">
      <c r="B852" s="11" t="s">
        <v>2855</v>
      </c>
      <c r="C852" s="12">
        <v>41056.188287037039</v>
      </c>
      <c r="D852" s="13" t="s">
        <v>993</v>
      </c>
      <c r="E852" s="14">
        <v>134000</v>
      </c>
      <c r="F852" s="14" t="s">
        <v>585</v>
      </c>
      <c r="G852" s="14">
        <f>Data!$E852*VLOOKUP(Data!$F852,tblXrate[],2,FALSE)</f>
        <v>16337.518501630093</v>
      </c>
      <c r="H852" s="14" t="s">
        <v>153</v>
      </c>
      <c r="I852" s="14" t="s">
        <v>20</v>
      </c>
      <c r="J852" s="14" t="s">
        <v>48</v>
      </c>
      <c r="K852" s="14" t="str">
        <f>VLOOKUP(Data!$J852,tblCountries[[Actual]:[Mapping]],2,FALSE)</f>
        <v>South Africa</v>
      </c>
      <c r="L852" s="14" t="s">
        <v>9</v>
      </c>
      <c r="M852" s="15">
        <v>2</v>
      </c>
      <c r="N852" t="str">
        <f t="shared" si="13"/>
        <v>até 5</v>
      </c>
    </row>
    <row r="853" spans="2:14" ht="15" customHeight="1">
      <c r="B853" s="16" t="s">
        <v>2856</v>
      </c>
      <c r="C853" s="17">
        <v>41056.194826388892</v>
      </c>
      <c r="D853" s="18">
        <v>65000</v>
      </c>
      <c r="E853" s="19">
        <v>65000</v>
      </c>
      <c r="F853" s="19" t="s">
        <v>6</v>
      </c>
      <c r="G853" s="19">
        <f>Data!$E853*VLOOKUP(Data!$F853,tblXrate[],2,FALSE)</f>
        <v>65000</v>
      </c>
      <c r="H853" s="19" t="s">
        <v>994</v>
      </c>
      <c r="I853" s="19" t="s">
        <v>20</v>
      </c>
      <c r="J853" s="19" t="s">
        <v>15</v>
      </c>
      <c r="K853" s="19" t="str">
        <f>VLOOKUP(Data!$J853,tblCountries[[Actual]:[Mapping]],2,FALSE)</f>
        <v>USA</v>
      </c>
      <c r="L853" s="19" t="s">
        <v>25</v>
      </c>
      <c r="M853" s="20">
        <v>8</v>
      </c>
      <c r="N853" t="str">
        <f t="shared" si="13"/>
        <v>5 a 10</v>
      </c>
    </row>
    <row r="854" spans="2:14" ht="15" customHeight="1">
      <c r="B854" s="11" t="s">
        <v>2857</v>
      </c>
      <c r="C854" s="12">
        <v>41056.262280092589</v>
      </c>
      <c r="D854" s="13">
        <v>40000</v>
      </c>
      <c r="E854" s="14">
        <v>40000</v>
      </c>
      <c r="F854" s="14" t="s">
        <v>6</v>
      </c>
      <c r="G854" s="14">
        <f>Data!$E854*VLOOKUP(Data!$F854,tblXrate[],2,FALSE)</f>
        <v>40000</v>
      </c>
      <c r="H854" s="14" t="s">
        <v>995</v>
      </c>
      <c r="I854" s="14" t="s">
        <v>20</v>
      </c>
      <c r="J854" s="14" t="s">
        <v>15</v>
      </c>
      <c r="K854" s="14" t="str">
        <f>VLOOKUP(Data!$J854,tblCountries[[Actual]:[Mapping]],2,FALSE)</f>
        <v>USA</v>
      </c>
      <c r="L854" s="14" t="s">
        <v>13</v>
      </c>
      <c r="M854" s="15">
        <v>2</v>
      </c>
      <c r="N854" t="str">
        <f t="shared" si="13"/>
        <v>até 5</v>
      </c>
    </row>
    <row r="855" spans="2:14" ht="15" customHeight="1">
      <c r="B855" s="16" t="s">
        <v>2858</v>
      </c>
      <c r="C855" s="17">
        <v>41056.27584490741</v>
      </c>
      <c r="D855" s="18">
        <v>98000</v>
      </c>
      <c r="E855" s="19">
        <v>98000</v>
      </c>
      <c r="F855" s="19" t="s">
        <v>6</v>
      </c>
      <c r="G855" s="19">
        <f>Data!$E855*VLOOKUP(Data!$F855,tblXrate[],2,FALSE)</f>
        <v>98000</v>
      </c>
      <c r="H855" s="19" t="s">
        <v>996</v>
      </c>
      <c r="I855" s="19" t="s">
        <v>52</v>
      </c>
      <c r="J855" s="19" t="s">
        <v>997</v>
      </c>
      <c r="K855" s="19" t="str">
        <f>VLOOKUP(Data!$J855,tblCountries[[Actual]:[Mapping]],2,FALSE)</f>
        <v>Indonesia</v>
      </c>
      <c r="L855" s="19" t="s">
        <v>18</v>
      </c>
      <c r="M855" s="20">
        <v>14</v>
      </c>
      <c r="N855" t="str">
        <f t="shared" si="13"/>
        <v>10 a 15</v>
      </c>
    </row>
    <row r="856" spans="2:14" ht="15" customHeight="1">
      <c r="B856" s="11" t="s">
        <v>2859</v>
      </c>
      <c r="C856" s="12">
        <v>41056.275868055556</v>
      </c>
      <c r="D856" s="13">
        <v>50000</v>
      </c>
      <c r="E856" s="14">
        <v>50000</v>
      </c>
      <c r="F856" s="14" t="s">
        <v>6</v>
      </c>
      <c r="G856" s="14">
        <f>Data!$E856*VLOOKUP(Data!$F856,tblXrate[],2,FALSE)</f>
        <v>50000</v>
      </c>
      <c r="H856" s="14" t="s">
        <v>998</v>
      </c>
      <c r="I856" s="14" t="s">
        <v>4001</v>
      </c>
      <c r="J856" s="14" t="s">
        <v>15</v>
      </c>
      <c r="K856" s="14" t="str">
        <f>VLOOKUP(Data!$J856,tblCountries[[Actual]:[Mapping]],2,FALSE)</f>
        <v>USA</v>
      </c>
      <c r="L856" s="14" t="s">
        <v>13</v>
      </c>
      <c r="M856" s="15">
        <v>15</v>
      </c>
      <c r="N856" t="str">
        <f t="shared" si="13"/>
        <v>10 a 15</v>
      </c>
    </row>
    <row r="857" spans="2:14" ht="15" customHeight="1">
      <c r="B857" s="16" t="s">
        <v>2860</v>
      </c>
      <c r="C857" s="17">
        <v>41056.305023148147</v>
      </c>
      <c r="D857" s="18">
        <v>135000</v>
      </c>
      <c r="E857" s="19">
        <v>135000</v>
      </c>
      <c r="F857" s="19" t="s">
        <v>6</v>
      </c>
      <c r="G857" s="19">
        <f>Data!$E857*VLOOKUP(Data!$F857,tblXrate[],2,FALSE)</f>
        <v>135000</v>
      </c>
      <c r="H857" s="19" t="s">
        <v>999</v>
      </c>
      <c r="I857" s="19" t="s">
        <v>4001</v>
      </c>
      <c r="J857" s="19" t="s">
        <v>15</v>
      </c>
      <c r="K857" s="19" t="str">
        <f>VLOOKUP(Data!$J857,tblCountries[[Actual]:[Mapping]],2,FALSE)</f>
        <v>USA</v>
      </c>
      <c r="L857" s="19" t="s">
        <v>9</v>
      </c>
      <c r="M857" s="20">
        <v>25</v>
      </c>
      <c r="N857" t="str">
        <f t="shared" si="13"/>
        <v>20  a 25</v>
      </c>
    </row>
    <row r="858" spans="2:14" ht="15" customHeight="1">
      <c r="B858" s="11" t="s">
        <v>2861</v>
      </c>
      <c r="C858" s="12">
        <v>41056.33865740741</v>
      </c>
      <c r="D858" s="13" t="s">
        <v>1000</v>
      </c>
      <c r="E858" s="14">
        <v>125000</v>
      </c>
      <c r="F858" s="14" t="s">
        <v>6</v>
      </c>
      <c r="G858" s="14">
        <f>Data!$E858*VLOOKUP(Data!$F858,tblXrate[],2,FALSE)</f>
        <v>125000</v>
      </c>
      <c r="H858" s="14" t="s">
        <v>1001</v>
      </c>
      <c r="I858" s="14" t="s">
        <v>52</v>
      </c>
      <c r="J858" s="14" t="s">
        <v>583</v>
      </c>
      <c r="K858" s="14" t="str">
        <f>VLOOKUP(Data!$J858,tblCountries[[Actual]:[Mapping]],2,FALSE)</f>
        <v>Norway</v>
      </c>
      <c r="L858" s="14" t="s">
        <v>9</v>
      </c>
      <c r="M858" s="15">
        <v>6</v>
      </c>
      <c r="N858" t="str">
        <f t="shared" si="13"/>
        <v>5 a 10</v>
      </c>
    </row>
    <row r="859" spans="2:14" ht="15" customHeight="1">
      <c r="B859" s="16" t="s">
        <v>2862</v>
      </c>
      <c r="C859" s="17">
        <v>41056.371157407404</v>
      </c>
      <c r="D859" s="18">
        <v>4500</v>
      </c>
      <c r="E859" s="19">
        <v>4500</v>
      </c>
      <c r="F859" s="19" t="s">
        <v>6</v>
      </c>
      <c r="G859" s="19">
        <f>Data!$E859*VLOOKUP(Data!$F859,tblXrate[],2,FALSE)</f>
        <v>4500</v>
      </c>
      <c r="H859" s="19" t="s">
        <v>1002</v>
      </c>
      <c r="I859" s="19" t="s">
        <v>20</v>
      </c>
      <c r="J859" s="19" t="s">
        <v>997</v>
      </c>
      <c r="K859" s="19" t="str">
        <f>VLOOKUP(Data!$J859,tblCountries[[Actual]:[Mapping]],2,FALSE)</f>
        <v>Indonesia</v>
      </c>
      <c r="L859" s="19" t="s">
        <v>18</v>
      </c>
      <c r="M859" s="20">
        <v>4</v>
      </c>
      <c r="N859" t="str">
        <f t="shared" si="13"/>
        <v>até 5</v>
      </c>
    </row>
    <row r="860" spans="2:14" ht="15" customHeight="1">
      <c r="B860" s="11" t="s">
        <v>2863</v>
      </c>
      <c r="C860" s="12">
        <v>41056.371944444443</v>
      </c>
      <c r="D860" s="13">
        <v>115000</v>
      </c>
      <c r="E860" s="14">
        <v>115000</v>
      </c>
      <c r="F860" s="14" t="s">
        <v>6</v>
      </c>
      <c r="G860" s="14">
        <f>Data!$E860*VLOOKUP(Data!$F860,tblXrate[],2,FALSE)</f>
        <v>115000</v>
      </c>
      <c r="H860" s="14" t="s">
        <v>1003</v>
      </c>
      <c r="I860" s="14" t="s">
        <v>20</v>
      </c>
      <c r="J860" s="14" t="s">
        <v>15</v>
      </c>
      <c r="K860" s="14" t="str">
        <f>VLOOKUP(Data!$J860,tblCountries[[Actual]:[Mapping]],2,FALSE)</f>
        <v>USA</v>
      </c>
      <c r="L860" s="14" t="s">
        <v>9</v>
      </c>
      <c r="M860" s="15">
        <v>10</v>
      </c>
      <c r="N860" t="str">
        <f t="shared" si="13"/>
        <v>5 a 10</v>
      </c>
    </row>
    <row r="861" spans="2:14" ht="15" customHeight="1">
      <c r="B861" s="16" t="s">
        <v>2864</v>
      </c>
      <c r="C861" s="17">
        <v>41056.387349537035</v>
      </c>
      <c r="D861" s="18">
        <v>70000</v>
      </c>
      <c r="E861" s="19">
        <v>70000</v>
      </c>
      <c r="F861" s="19" t="s">
        <v>6</v>
      </c>
      <c r="G861" s="19">
        <f>Data!$E861*VLOOKUP(Data!$F861,tblXrate[],2,FALSE)</f>
        <v>70000</v>
      </c>
      <c r="H861" s="19" t="s">
        <v>14</v>
      </c>
      <c r="I861" s="19" t="s">
        <v>20</v>
      </c>
      <c r="J861" s="19" t="s">
        <v>15</v>
      </c>
      <c r="K861" s="19" t="str">
        <f>VLOOKUP(Data!$J861,tblCountries[[Actual]:[Mapping]],2,FALSE)</f>
        <v>USA</v>
      </c>
      <c r="L861" s="19" t="s">
        <v>13</v>
      </c>
      <c r="M861" s="20">
        <v>15</v>
      </c>
      <c r="N861" t="str">
        <f t="shared" si="13"/>
        <v>10 a 15</v>
      </c>
    </row>
    <row r="862" spans="2:14" ht="15" customHeight="1">
      <c r="B862" s="11" t="s">
        <v>2865</v>
      </c>
      <c r="C862" s="12">
        <v>41056.409375000003</v>
      </c>
      <c r="D862" s="13">
        <v>5000</v>
      </c>
      <c r="E862" s="14">
        <v>60000</v>
      </c>
      <c r="F862" s="14" t="s">
        <v>6</v>
      </c>
      <c r="G862" s="14">
        <f>Data!$E862*VLOOKUP(Data!$F862,tblXrate[],2,FALSE)</f>
        <v>60000</v>
      </c>
      <c r="H862" s="14" t="s">
        <v>1004</v>
      </c>
      <c r="I862" s="14" t="s">
        <v>20</v>
      </c>
      <c r="J862" s="14" t="s">
        <v>15</v>
      </c>
      <c r="K862" s="14" t="str">
        <f>VLOOKUP(Data!$J862,tblCountries[[Actual]:[Mapping]],2,FALSE)</f>
        <v>USA</v>
      </c>
      <c r="L862" s="14" t="s">
        <v>18</v>
      </c>
      <c r="M862" s="15">
        <v>8</v>
      </c>
      <c r="N862" t="str">
        <f t="shared" si="13"/>
        <v>5 a 10</v>
      </c>
    </row>
    <row r="863" spans="2:14" ht="15" customHeight="1">
      <c r="B863" s="16" t="s">
        <v>2866</v>
      </c>
      <c r="C863" s="17">
        <v>41056.426006944443</v>
      </c>
      <c r="D863" s="18">
        <v>87456</v>
      </c>
      <c r="E863" s="19">
        <v>87456</v>
      </c>
      <c r="F863" s="19" t="s">
        <v>6</v>
      </c>
      <c r="G863" s="19">
        <f>Data!$E863*VLOOKUP(Data!$F863,tblXrate[],2,FALSE)</f>
        <v>87456</v>
      </c>
      <c r="H863" s="19" t="s">
        <v>1005</v>
      </c>
      <c r="I863" s="19" t="s">
        <v>52</v>
      </c>
      <c r="J863" s="19" t="s">
        <v>15</v>
      </c>
      <c r="K863" s="19" t="str">
        <f>VLOOKUP(Data!$J863,tblCountries[[Actual]:[Mapping]],2,FALSE)</f>
        <v>USA</v>
      </c>
      <c r="L863" s="19" t="s">
        <v>18</v>
      </c>
      <c r="M863" s="20">
        <v>12</v>
      </c>
      <c r="N863" t="str">
        <f t="shared" si="13"/>
        <v>10 a 15</v>
      </c>
    </row>
    <row r="864" spans="2:14" ht="15" customHeight="1">
      <c r="B864" s="11" t="s">
        <v>2867</v>
      </c>
      <c r="C864" s="12">
        <v>41056.480752314812</v>
      </c>
      <c r="D864" s="13">
        <v>26400</v>
      </c>
      <c r="E864" s="14">
        <v>26400</v>
      </c>
      <c r="F864" s="14" t="s">
        <v>6</v>
      </c>
      <c r="G864" s="14">
        <f>Data!$E864*VLOOKUP(Data!$F864,tblXrate[],2,FALSE)</f>
        <v>26400</v>
      </c>
      <c r="H864" s="14" t="s">
        <v>1006</v>
      </c>
      <c r="I864" s="14" t="s">
        <v>20</v>
      </c>
      <c r="J864" s="14" t="s">
        <v>179</v>
      </c>
      <c r="K864" s="14" t="str">
        <f>VLOOKUP(Data!$J864,tblCountries[[Actual]:[Mapping]],2,FALSE)</f>
        <v>UAE</v>
      </c>
      <c r="L864" s="14" t="s">
        <v>13</v>
      </c>
      <c r="M864" s="15">
        <v>6</v>
      </c>
      <c r="N864" t="str">
        <f t="shared" si="13"/>
        <v>5 a 10</v>
      </c>
    </row>
    <row r="865" spans="2:14" ht="15" customHeight="1">
      <c r="B865" s="16" t="s">
        <v>2868</v>
      </c>
      <c r="C865" s="17">
        <v>41056.49324074074</v>
      </c>
      <c r="D865" s="18">
        <v>1000</v>
      </c>
      <c r="E865" s="19">
        <v>12000</v>
      </c>
      <c r="F865" s="19" t="s">
        <v>6</v>
      </c>
      <c r="G865" s="19">
        <f>Data!$E865*VLOOKUP(Data!$F865,tblXrate[],2,FALSE)</f>
        <v>12000</v>
      </c>
      <c r="H865" s="19" t="s">
        <v>1007</v>
      </c>
      <c r="I865" s="19" t="s">
        <v>52</v>
      </c>
      <c r="J865" s="19" t="s">
        <v>179</v>
      </c>
      <c r="K865" s="19" t="str">
        <f>VLOOKUP(Data!$J865,tblCountries[[Actual]:[Mapping]],2,FALSE)</f>
        <v>UAE</v>
      </c>
      <c r="L865" s="19" t="s">
        <v>13</v>
      </c>
      <c r="M865" s="20">
        <v>18</v>
      </c>
      <c r="N865" t="str">
        <f t="shared" si="13"/>
        <v>15 a 20</v>
      </c>
    </row>
    <row r="866" spans="2:14" ht="15" customHeight="1">
      <c r="B866" s="11" t="s">
        <v>2869</v>
      </c>
      <c r="C866" s="12">
        <v>41056.50267361111</v>
      </c>
      <c r="D866" s="13">
        <v>144000</v>
      </c>
      <c r="E866" s="14">
        <v>144000</v>
      </c>
      <c r="F866" s="14" t="s">
        <v>40</v>
      </c>
      <c r="G866" s="14">
        <f>Data!$E866*VLOOKUP(Data!$F866,tblXrate[],2,FALSE)</f>
        <v>2564.3400029917298</v>
      </c>
      <c r="H866" s="14" t="s">
        <v>1008</v>
      </c>
      <c r="I866" s="14" t="s">
        <v>20</v>
      </c>
      <c r="J866" s="14" t="s">
        <v>8</v>
      </c>
      <c r="K866" s="14" t="str">
        <f>VLOOKUP(Data!$J866,tblCountries[[Actual]:[Mapping]],2,FALSE)</f>
        <v>India</v>
      </c>
      <c r="L866" s="14" t="s">
        <v>9</v>
      </c>
      <c r="M866" s="15">
        <v>1</v>
      </c>
      <c r="N866" t="str">
        <f t="shared" si="13"/>
        <v>até 5</v>
      </c>
    </row>
    <row r="867" spans="2:14" ht="15" customHeight="1">
      <c r="B867" s="16" t="s">
        <v>2870</v>
      </c>
      <c r="C867" s="17">
        <v>41056.522743055553</v>
      </c>
      <c r="D867" s="18" t="s">
        <v>1009</v>
      </c>
      <c r="E867" s="19">
        <v>62000</v>
      </c>
      <c r="F867" s="19" t="s">
        <v>6</v>
      </c>
      <c r="G867" s="19">
        <f>Data!$E867*VLOOKUP(Data!$F867,tblXrate[],2,FALSE)</f>
        <v>62000</v>
      </c>
      <c r="H867" s="19" t="s">
        <v>1010</v>
      </c>
      <c r="I867" s="19" t="s">
        <v>52</v>
      </c>
      <c r="J867" s="19" t="s">
        <v>1011</v>
      </c>
      <c r="K867" s="19" t="str">
        <f>VLOOKUP(Data!$J867,tblCountries[[Actual]:[Mapping]],2,FALSE)</f>
        <v>Qatar</v>
      </c>
      <c r="L867" s="19" t="s">
        <v>13</v>
      </c>
      <c r="M867" s="20">
        <v>11</v>
      </c>
      <c r="N867" t="str">
        <f t="shared" si="13"/>
        <v>10 a 15</v>
      </c>
    </row>
    <row r="868" spans="2:14" ht="15" customHeight="1">
      <c r="B868" s="11" t="s">
        <v>2871</v>
      </c>
      <c r="C868" s="12">
        <v>41056.52447916667</v>
      </c>
      <c r="D868" s="13" t="s">
        <v>1012</v>
      </c>
      <c r="E868" s="14">
        <v>300000</v>
      </c>
      <c r="F868" s="14" t="s">
        <v>40</v>
      </c>
      <c r="G868" s="14">
        <f>Data!$E868*VLOOKUP(Data!$F868,tblXrate[],2,FALSE)</f>
        <v>5342.3750062327708</v>
      </c>
      <c r="H868" s="14" t="s">
        <v>1013</v>
      </c>
      <c r="I868" s="14" t="s">
        <v>20</v>
      </c>
      <c r="J868" s="14" t="s">
        <v>8</v>
      </c>
      <c r="K868" s="14" t="str">
        <f>VLOOKUP(Data!$J868,tblCountries[[Actual]:[Mapping]],2,FALSE)</f>
        <v>India</v>
      </c>
      <c r="L868" s="14" t="s">
        <v>25</v>
      </c>
      <c r="M868" s="15">
        <v>10</v>
      </c>
      <c r="N868" t="str">
        <f t="shared" si="13"/>
        <v>5 a 10</v>
      </c>
    </row>
    <row r="869" spans="2:14" ht="15" customHeight="1">
      <c r="B869" s="16" t="s">
        <v>2872</v>
      </c>
      <c r="C869" s="17">
        <v>41056.525717592594</v>
      </c>
      <c r="D869" s="18">
        <v>40000</v>
      </c>
      <c r="E869" s="19">
        <v>40000</v>
      </c>
      <c r="F869" s="19" t="s">
        <v>22</v>
      </c>
      <c r="G869" s="19">
        <f>Data!$E869*VLOOKUP(Data!$F869,tblXrate[],2,FALSE)</f>
        <v>50815.977559664309</v>
      </c>
      <c r="H869" s="19" t="s">
        <v>1014</v>
      </c>
      <c r="I869" s="19" t="s">
        <v>20</v>
      </c>
      <c r="J869" s="19" t="s">
        <v>628</v>
      </c>
      <c r="K869" s="19" t="str">
        <f>VLOOKUP(Data!$J869,tblCountries[[Actual]:[Mapping]],2,FALSE)</f>
        <v>Netherlands</v>
      </c>
      <c r="L869" s="19" t="s">
        <v>9</v>
      </c>
      <c r="M869" s="20">
        <v>4</v>
      </c>
      <c r="N869" t="str">
        <f t="shared" si="13"/>
        <v>até 5</v>
      </c>
    </row>
    <row r="870" spans="2:14" ht="15" customHeight="1">
      <c r="B870" s="11" t="s">
        <v>2873</v>
      </c>
      <c r="C870" s="12">
        <v>41056.528807870367</v>
      </c>
      <c r="D870" s="13" t="s">
        <v>1015</v>
      </c>
      <c r="E870" s="14">
        <v>25560</v>
      </c>
      <c r="F870" s="14" t="s">
        <v>6</v>
      </c>
      <c r="G870" s="14">
        <f>Data!$E870*VLOOKUP(Data!$F870,tblXrate[],2,FALSE)</f>
        <v>25560</v>
      </c>
      <c r="H870" s="14" t="s">
        <v>1016</v>
      </c>
      <c r="I870" s="14" t="s">
        <v>52</v>
      </c>
      <c r="J870" s="14" t="s">
        <v>1017</v>
      </c>
      <c r="K870" s="14" t="str">
        <f>VLOOKUP(Data!$J870,tblCountries[[Actual]:[Mapping]],2,FALSE)</f>
        <v>Saudi Arabia</v>
      </c>
      <c r="L870" s="14" t="s">
        <v>9</v>
      </c>
      <c r="M870" s="15">
        <v>3</v>
      </c>
      <c r="N870" t="str">
        <f t="shared" si="13"/>
        <v>até 5</v>
      </c>
    </row>
    <row r="871" spans="2:14" ht="15" customHeight="1">
      <c r="B871" s="16" t="s">
        <v>2874</v>
      </c>
      <c r="C871" s="17">
        <v>41056.540173611109</v>
      </c>
      <c r="D871" s="18" t="s">
        <v>1018</v>
      </c>
      <c r="E871" s="19">
        <v>720000</v>
      </c>
      <c r="F871" s="19" t="s">
        <v>40</v>
      </c>
      <c r="G871" s="19">
        <f>Data!$E871*VLOOKUP(Data!$F871,tblXrate[],2,FALSE)</f>
        <v>12821.700014958649</v>
      </c>
      <c r="H871" s="19" t="s">
        <v>1019</v>
      </c>
      <c r="I871" s="19" t="s">
        <v>310</v>
      </c>
      <c r="J871" s="19" t="s">
        <v>8</v>
      </c>
      <c r="K871" s="19" t="str">
        <f>VLOOKUP(Data!$J871,tblCountries[[Actual]:[Mapping]],2,FALSE)</f>
        <v>India</v>
      </c>
      <c r="L871" s="19" t="s">
        <v>9</v>
      </c>
      <c r="M871" s="20">
        <v>3</v>
      </c>
      <c r="N871" t="str">
        <f t="shared" si="13"/>
        <v>até 5</v>
      </c>
    </row>
    <row r="872" spans="2:14" ht="15" customHeight="1">
      <c r="B872" s="11" t="s">
        <v>2875</v>
      </c>
      <c r="C872" s="12">
        <v>41056.546412037038</v>
      </c>
      <c r="D872" s="13">
        <v>600000</v>
      </c>
      <c r="E872" s="14">
        <v>600000</v>
      </c>
      <c r="F872" s="14" t="s">
        <v>40</v>
      </c>
      <c r="G872" s="14">
        <f>Data!$E872*VLOOKUP(Data!$F872,tblXrate[],2,FALSE)</f>
        <v>10684.750012465542</v>
      </c>
      <c r="H872" s="14" t="s">
        <v>1020</v>
      </c>
      <c r="I872" s="14" t="s">
        <v>52</v>
      </c>
      <c r="J872" s="14" t="s">
        <v>8</v>
      </c>
      <c r="K872" s="14" t="str">
        <f>VLOOKUP(Data!$J872,tblCountries[[Actual]:[Mapping]],2,FALSE)</f>
        <v>India</v>
      </c>
      <c r="L872" s="14" t="s">
        <v>13</v>
      </c>
      <c r="M872" s="15">
        <v>5</v>
      </c>
      <c r="N872" t="str">
        <f t="shared" si="13"/>
        <v>até 5</v>
      </c>
    </row>
    <row r="873" spans="2:14" ht="15" customHeight="1">
      <c r="B873" s="16" t="s">
        <v>2876</v>
      </c>
      <c r="C873" s="17">
        <v>41056.560636574075</v>
      </c>
      <c r="D873" s="18" t="s">
        <v>1021</v>
      </c>
      <c r="E873" s="19">
        <v>420000</v>
      </c>
      <c r="F873" s="19" t="s">
        <v>32</v>
      </c>
      <c r="G873" s="19">
        <f>Data!$E873*VLOOKUP(Data!$F873,tblXrate[],2,FALSE)</f>
        <v>4457.9172610556352</v>
      </c>
      <c r="H873" s="19" t="s">
        <v>1022</v>
      </c>
      <c r="I873" s="19" t="s">
        <v>52</v>
      </c>
      <c r="J873" s="19" t="s">
        <v>17</v>
      </c>
      <c r="K873" s="19" t="str">
        <f>VLOOKUP(Data!$J873,tblCountries[[Actual]:[Mapping]],2,FALSE)</f>
        <v>Pakistan</v>
      </c>
      <c r="L873" s="19" t="s">
        <v>13</v>
      </c>
      <c r="M873" s="20">
        <v>4</v>
      </c>
      <c r="N873" t="str">
        <f t="shared" si="13"/>
        <v>até 5</v>
      </c>
    </row>
    <row r="874" spans="2:14" ht="15" customHeight="1">
      <c r="B874" s="11" t="s">
        <v>2877</v>
      </c>
      <c r="C874" s="12">
        <v>41056.562407407408</v>
      </c>
      <c r="D874" s="13" t="s">
        <v>1023</v>
      </c>
      <c r="E874" s="14">
        <v>125000</v>
      </c>
      <c r="F874" s="14" t="s">
        <v>6</v>
      </c>
      <c r="G874" s="14">
        <f>Data!$E874*VLOOKUP(Data!$F874,tblXrate[],2,FALSE)</f>
        <v>125000</v>
      </c>
      <c r="H874" s="14" t="s">
        <v>1024</v>
      </c>
      <c r="I874" s="14" t="s">
        <v>4001</v>
      </c>
      <c r="J874" s="14" t="s">
        <v>48</v>
      </c>
      <c r="K874" s="14" t="str">
        <f>VLOOKUP(Data!$J874,tblCountries[[Actual]:[Mapping]],2,FALSE)</f>
        <v>South Africa</v>
      </c>
      <c r="L874" s="14" t="s">
        <v>9</v>
      </c>
      <c r="M874" s="15">
        <v>20</v>
      </c>
      <c r="N874" t="str">
        <f t="shared" si="13"/>
        <v>15 a 20</v>
      </c>
    </row>
    <row r="875" spans="2:14" ht="15" customHeight="1">
      <c r="B875" s="16" t="s">
        <v>2878</v>
      </c>
      <c r="C875" s="17">
        <v>41056.565416666665</v>
      </c>
      <c r="D875" s="18">
        <v>43000</v>
      </c>
      <c r="E875" s="19">
        <v>43000</v>
      </c>
      <c r="F875" s="19" t="s">
        <v>6</v>
      </c>
      <c r="G875" s="19">
        <f>Data!$E875*VLOOKUP(Data!$F875,tblXrate[],2,FALSE)</f>
        <v>43000</v>
      </c>
      <c r="H875" s="19" t="s">
        <v>14</v>
      </c>
      <c r="I875" s="19" t="s">
        <v>20</v>
      </c>
      <c r="J875" s="19" t="s">
        <v>15</v>
      </c>
      <c r="K875" s="19" t="str">
        <f>VLOOKUP(Data!$J875,tblCountries[[Actual]:[Mapping]],2,FALSE)</f>
        <v>USA</v>
      </c>
      <c r="L875" s="19" t="s">
        <v>9</v>
      </c>
      <c r="M875" s="20">
        <v>1</v>
      </c>
      <c r="N875" t="str">
        <f t="shared" si="13"/>
        <v>até 5</v>
      </c>
    </row>
    <row r="876" spans="2:14" ht="15" customHeight="1">
      <c r="B876" s="11" t="s">
        <v>2879</v>
      </c>
      <c r="C876" s="12">
        <v>41056.570185185185</v>
      </c>
      <c r="D876" s="13" t="s">
        <v>1025</v>
      </c>
      <c r="E876" s="14">
        <v>400000</v>
      </c>
      <c r="F876" s="14" t="s">
        <v>40</v>
      </c>
      <c r="G876" s="14">
        <f>Data!$E876*VLOOKUP(Data!$F876,tblXrate[],2,FALSE)</f>
        <v>7123.1666749770275</v>
      </c>
      <c r="H876" s="14" t="s">
        <v>522</v>
      </c>
      <c r="I876" s="14" t="s">
        <v>279</v>
      </c>
      <c r="J876" s="14" t="s">
        <v>8</v>
      </c>
      <c r="K876" s="14" t="str">
        <f>VLOOKUP(Data!$J876,tblCountries[[Actual]:[Mapping]],2,FALSE)</f>
        <v>India</v>
      </c>
      <c r="L876" s="14" t="s">
        <v>18</v>
      </c>
      <c r="M876" s="15">
        <v>6</v>
      </c>
      <c r="N876" t="str">
        <f t="shared" si="13"/>
        <v>5 a 10</v>
      </c>
    </row>
    <row r="877" spans="2:14" ht="15" customHeight="1">
      <c r="B877" s="16" t="s">
        <v>2880</v>
      </c>
      <c r="C877" s="17">
        <v>41056.570196759261</v>
      </c>
      <c r="D877" s="18">
        <v>10000</v>
      </c>
      <c r="E877" s="19">
        <v>10000</v>
      </c>
      <c r="F877" s="19" t="s">
        <v>6</v>
      </c>
      <c r="G877" s="19">
        <f>Data!$E877*VLOOKUP(Data!$F877,tblXrate[],2,FALSE)</f>
        <v>10000</v>
      </c>
      <c r="H877" s="19" t="s">
        <v>1026</v>
      </c>
      <c r="I877" s="19" t="s">
        <v>310</v>
      </c>
      <c r="J877" s="19" t="s">
        <v>1027</v>
      </c>
      <c r="K877" s="19" t="str">
        <f>VLOOKUP(Data!$J877,tblCountries[[Actual]:[Mapping]],2,FALSE)</f>
        <v>Viet Nam</v>
      </c>
      <c r="L877" s="19" t="s">
        <v>9</v>
      </c>
      <c r="M877" s="20">
        <v>4</v>
      </c>
      <c r="N877" t="str">
        <f t="shared" si="13"/>
        <v>até 5</v>
      </c>
    </row>
    <row r="878" spans="2:14" ht="15" customHeight="1">
      <c r="B878" s="11" t="s">
        <v>2881</v>
      </c>
      <c r="C878" s="12">
        <v>41056.571006944447</v>
      </c>
      <c r="D878" s="13" t="s">
        <v>1028</v>
      </c>
      <c r="E878" s="14">
        <v>500000</v>
      </c>
      <c r="F878" s="14" t="s">
        <v>40</v>
      </c>
      <c r="G878" s="14">
        <f>Data!$E878*VLOOKUP(Data!$F878,tblXrate[],2,FALSE)</f>
        <v>8903.9583437212841</v>
      </c>
      <c r="H878" s="14" t="s">
        <v>1029</v>
      </c>
      <c r="I878" s="14" t="s">
        <v>52</v>
      </c>
      <c r="J878" s="14" t="s">
        <v>8</v>
      </c>
      <c r="K878" s="14" t="str">
        <f>VLOOKUP(Data!$J878,tblCountries[[Actual]:[Mapping]],2,FALSE)</f>
        <v>India</v>
      </c>
      <c r="L878" s="14" t="s">
        <v>25</v>
      </c>
      <c r="M878" s="15">
        <v>5</v>
      </c>
      <c r="N878" t="str">
        <f t="shared" si="13"/>
        <v>até 5</v>
      </c>
    </row>
    <row r="879" spans="2:14" ht="15" customHeight="1">
      <c r="B879" s="16" t="s">
        <v>2882</v>
      </c>
      <c r="C879" s="17">
        <v>41056.573460648149</v>
      </c>
      <c r="D879" s="18">
        <v>36500</v>
      </c>
      <c r="E879" s="19">
        <v>36500</v>
      </c>
      <c r="F879" s="19" t="s">
        <v>6</v>
      </c>
      <c r="G879" s="19">
        <f>Data!$E879*VLOOKUP(Data!$F879,tblXrate[],2,FALSE)</f>
        <v>36500</v>
      </c>
      <c r="H879" s="19" t="s">
        <v>310</v>
      </c>
      <c r="I879" s="19" t="s">
        <v>310</v>
      </c>
      <c r="J879" s="19" t="s">
        <v>133</v>
      </c>
      <c r="K879" s="19" t="str">
        <f>VLOOKUP(Data!$J879,tblCountries[[Actual]:[Mapping]],2,FALSE)</f>
        <v>Saudi Arabia</v>
      </c>
      <c r="L879" s="19" t="s">
        <v>9</v>
      </c>
      <c r="M879" s="20">
        <v>15</v>
      </c>
      <c r="N879" t="str">
        <f t="shared" si="13"/>
        <v>10 a 15</v>
      </c>
    </row>
    <row r="880" spans="2:14" ht="15" customHeight="1">
      <c r="B880" s="11" t="s">
        <v>2883</v>
      </c>
      <c r="C880" s="12">
        <v>41056.5783912037</v>
      </c>
      <c r="D880" s="13" t="s">
        <v>1030</v>
      </c>
      <c r="E880" s="14">
        <v>100000</v>
      </c>
      <c r="F880" s="14" t="s">
        <v>6</v>
      </c>
      <c r="G880" s="14">
        <f>Data!$E880*VLOOKUP(Data!$F880,tblXrate[],2,FALSE)</f>
        <v>100000</v>
      </c>
      <c r="H880" s="14" t="s">
        <v>139</v>
      </c>
      <c r="I880" s="14" t="s">
        <v>4001</v>
      </c>
      <c r="J880" s="14" t="s">
        <v>1031</v>
      </c>
      <c r="K880" s="14" t="str">
        <f>VLOOKUP(Data!$J880,tblCountries[[Actual]:[Mapping]],2,FALSE)</f>
        <v>Mexico</v>
      </c>
      <c r="L880" s="14" t="s">
        <v>13</v>
      </c>
      <c r="M880" s="15">
        <v>10</v>
      </c>
      <c r="N880" t="str">
        <f t="shared" si="13"/>
        <v>5 a 10</v>
      </c>
    </row>
    <row r="881" spans="2:14" ht="15" customHeight="1">
      <c r="B881" s="16" t="s">
        <v>2884</v>
      </c>
      <c r="C881" s="17">
        <v>41056.586469907408</v>
      </c>
      <c r="D881" s="18" t="s">
        <v>80</v>
      </c>
      <c r="E881" s="19">
        <v>400000</v>
      </c>
      <c r="F881" s="19" t="s">
        <v>40</v>
      </c>
      <c r="G881" s="19">
        <f>Data!$E881*VLOOKUP(Data!$F881,tblXrate[],2,FALSE)</f>
        <v>7123.1666749770275</v>
      </c>
      <c r="H881" s="19" t="s">
        <v>1032</v>
      </c>
      <c r="I881" s="19" t="s">
        <v>310</v>
      </c>
      <c r="J881" s="19" t="s">
        <v>8</v>
      </c>
      <c r="K881" s="19" t="str">
        <f>VLOOKUP(Data!$J881,tblCountries[[Actual]:[Mapping]],2,FALSE)</f>
        <v>India</v>
      </c>
      <c r="L881" s="19" t="s">
        <v>18</v>
      </c>
      <c r="M881" s="20">
        <v>8</v>
      </c>
      <c r="N881" t="str">
        <f t="shared" si="13"/>
        <v>5 a 10</v>
      </c>
    </row>
    <row r="882" spans="2:14" ht="15" customHeight="1">
      <c r="B882" s="11" t="s">
        <v>2885</v>
      </c>
      <c r="C882" s="12">
        <v>41056.598738425928</v>
      </c>
      <c r="D882" s="13" t="s">
        <v>1033</v>
      </c>
      <c r="E882" s="14">
        <v>2300000</v>
      </c>
      <c r="F882" s="14" t="s">
        <v>40</v>
      </c>
      <c r="G882" s="14">
        <f>Data!$E882*VLOOKUP(Data!$F882,tblXrate[],2,FALSE)</f>
        <v>40958.208381117904</v>
      </c>
      <c r="H882" s="14" t="s">
        <v>1034</v>
      </c>
      <c r="I882" s="14" t="s">
        <v>52</v>
      </c>
      <c r="J882" s="14" t="s">
        <v>8</v>
      </c>
      <c r="K882" s="14" t="str">
        <f>VLOOKUP(Data!$J882,tblCountries[[Actual]:[Mapping]],2,FALSE)</f>
        <v>India</v>
      </c>
      <c r="L882" s="14" t="s">
        <v>18</v>
      </c>
      <c r="M882" s="15">
        <v>8</v>
      </c>
      <c r="N882" t="str">
        <f t="shared" si="13"/>
        <v>5 a 10</v>
      </c>
    </row>
    <row r="883" spans="2:14" ht="15" customHeight="1">
      <c r="B883" s="16" t="s">
        <v>2886</v>
      </c>
      <c r="C883" s="17">
        <v>41056.602465277778</v>
      </c>
      <c r="D883" s="18" t="s">
        <v>1035</v>
      </c>
      <c r="E883" s="19">
        <v>1200000</v>
      </c>
      <c r="F883" s="19" t="s">
        <v>40</v>
      </c>
      <c r="G883" s="19">
        <f>Data!$E883*VLOOKUP(Data!$F883,tblXrate[],2,FALSE)</f>
        <v>21369.500024931083</v>
      </c>
      <c r="H883" s="19" t="s">
        <v>1036</v>
      </c>
      <c r="I883" s="19" t="s">
        <v>4001</v>
      </c>
      <c r="J883" s="19" t="s">
        <v>8</v>
      </c>
      <c r="K883" s="19" t="str">
        <f>VLOOKUP(Data!$J883,tblCountries[[Actual]:[Mapping]],2,FALSE)</f>
        <v>India</v>
      </c>
      <c r="L883" s="19" t="s">
        <v>9</v>
      </c>
      <c r="M883" s="20">
        <v>17</v>
      </c>
      <c r="N883" t="str">
        <f t="shared" si="13"/>
        <v>15 a 20</v>
      </c>
    </row>
    <row r="884" spans="2:14" ht="15" customHeight="1">
      <c r="B884" s="11" t="s">
        <v>2887</v>
      </c>
      <c r="C884" s="12">
        <v>41056.616215277776</v>
      </c>
      <c r="D884" s="13">
        <v>120000</v>
      </c>
      <c r="E884" s="14">
        <v>120000</v>
      </c>
      <c r="F884" s="14" t="s">
        <v>40</v>
      </c>
      <c r="G884" s="14">
        <f>Data!$E884*VLOOKUP(Data!$F884,tblXrate[],2,FALSE)</f>
        <v>2136.9500024931081</v>
      </c>
      <c r="H884" s="14" t="s">
        <v>1037</v>
      </c>
      <c r="I884" s="14" t="s">
        <v>52</v>
      </c>
      <c r="J884" s="14" t="s">
        <v>8</v>
      </c>
      <c r="K884" s="14" t="str">
        <f>VLOOKUP(Data!$J884,tblCountries[[Actual]:[Mapping]],2,FALSE)</f>
        <v>India</v>
      </c>
      <c r="L884" s="14" t="s">
        <v>9</v>
      </c>
      <c r="M884" s="15">
        <v>5</v>
      </c>
      <c r="N884" t="str">
        <f t="shared" si="13"/>
        <v>até 5</v>
      </c>
    </row>
    <row r="885" spans="2:14" ht="15" customHeight="1">
      <c r="B885" s="16" t="s">
        <v>2888</v>
      </c>
      <c r="C885" s="17">
        <v>41056.6175</v>
      </c>
      <c r="D885" s="18" t="s">
        <v>1038</v>
      </c>
      <c r="E885" s="19">
        <v>500000</v>
      </c>
      <c r="F885" s="19" t="s">
        <v>40</v>
      </c>
      <c r="G885" s="19">
        <f>Data!$E885*VLOOKUP(Data!$F885,tblXrate[],2,FALSE)</f>
        <v>8903.9583437212841</v>
      </c>
      <c r="H885" s="19" t="s">
        <v>737</v>
      </c>
      <c r="I885" s="19" t="s">
        <v>279</v>
      </c>
      <c r="J885" s="19" t="s">
        <v>8</v>
      </c>
      <c r="K885" s="19" t="str">
        <f>VLOOKUP(Data!$J885,tblCountries[[Actual]:[Mapping]],2,FALSE)</f>
        <v>India</v>
      </c>
      <c r="L885" s="19" t="s">
        <v>18</v>
      </c>
      <c r="M885" s="20">
        <v>3</v>
      </c>
      <c r="N885" t="str">
        <f t="shared" si="13"/>
        <v>até 5</v>
      </c>
    </row>
    <row r="886" spans="2:14" ht="15" customHeight="1">
      <c r="B886" s="11" t="s">
        <v>2889</v>
      </c>
      <c r="C886" s="12">
        <v>41056.618703703702</v>
      </c>
      <c r="D886" s="13">
        <v>1000000</v>
      </c>
      <c r="E886" s="14">
        <v>1000000</v>
      </c>
      <c r="F886" s="14" t="s">
        <v>40</v>
      </c>
      <c r="G886" s="14">
        <f>Data!$E886*VLOOKUP(Data!$F886,tblXrate[],2,FALSE)</f>
        <v>17807.916687442568</v>
      </c>
      <c r="H886" s="14" t="s">
        <v>1039</v>
      </c>
      <c r="I886" s="14" t="s">
        <v>52</v>
      </c>
      <c r="J886" s="14" t="s">
        <v>8</v>
      </c>
      <c r="K886" s="14" t="str">
        <f>VLOOKUP(Data!$J886,tblCountries[[Actual]:[Mapping]],2,FALSE)</f>
        <v>India</v>
      </c>
      <c r="L886" s="14" t="s">
        <v>9</v>
      </c>
      <c r="M886" s="15">
        <v>5</v>
      </c>
      <c r="N886" t="str">
        <f t="shared" si="13"/>
        <v>até 5</v>
      </c>
    </row>
    <row r="887" spans="2:14" ht="15" customHeight="1">
      <c r="B887" s="16" t="s">
        <v>2890</v>
      </c>
      <c r="C887" s="17">
        <v>41056.621874999997</v>
      </c>
      <c r="D887" s="18" t="s">
        <v>717</v>
      </c>
      <c r="E887" s="19">
        <v>850000</v>
      </c>
      <c r="F887" s="19" t="s">
        <v>40</v>
      </c>
      <c r="G887" s="19">
        <f>Data!$E887*VLOOKUP(Data!$F887,tblXrate[],2,FALSE)</f>
        <v>15136.729184326183</v>
      </c>
      <c r="H887" s="19" t="s">
        <v>1022</v>
      </c>
      <c r="I887" s="19" t="s">
        <v>52</v>
      </c>
      <c r="J887" s="19" t="s">
        <v>8</v>
      </c>
      <c r="K887" s="19" t="str">
        <f>VLOOKUP(Data!$J887,tblCountries[[Actual]:[Mapping]],2,FALSE)</f>
        <v>India</v>
      </c>
      <c r="L887" s="19" t="s">
        <v>18</v>
      </c>
      <c r="M887" s="20">
        <v>3</v>
      </c>
      <c r="N887" t="str">
        <f t="shared" si="13"/>
        <v>até 5</v>
      </c>
    </row>
    <row r="888" spans="2:14" ht="15" customHeight="1">
      <c r="B888" s="11" t="s">
        <v>2891</v>
      </c>
      <c r="C888" s="12">
        <v>41056.625717592593</v>
      </c>
      <c r="D888" s="13" t="s">
        <v>1040</v>
      </c>
      <c r="E888" s="14">
        <v>168000</v>
      </c>
      <c r="F888" s="14" t="s">
        <v>3951</v>
      </c>
      <c r="G888" s="14">
        <f>Data!$E888*VLOOKUP(Data!$F888,tblXrate[],2,FALSE)</f>
        <v>3982.448779308334</v>
      </c>
      <c r="H888" s="14" t="s">
        <v>1041</v>
      </c>
      <c r="I888" s="14" t="s">
        <v>20</v>
      </c>
      <c r="J888" s="14" t="s">
        <v>347</v>
      </c>
      <c r="K888" s="14" t="str">
        <f>VLOOKUP(Data!$J888,tblCountries[[Actual]:[Mapping]],2,FALSE)</f>
        <v>Philippines</v>
      </c>
      <c r="L888" s="14" t="s">
        <v>9</v>
      </c>
      <c r="M888" s="15">
        <v>10</v>
      </c>
      <c r="N888" t="str">
        <f t="shared" si="13"/>
        <v>5 a 10</v>
      </c>
    </row>
    <row r="889" spans="2:14" ht="15" customHeight="1">
      <c r="B889" s="16" t="s">
        <v>2892</v>
      </c>
      <c r="C889" s="17">
        <v>41056.642824074072</v>
      </c>
      <c r="D889" s="18">
        <v>1300</v>
      </c>
      <c r="E889" s="19">
        <v>15600</v>
      </c>
      <c r="F889" s="19" t="s">
        <v>6</v>
      </c>
      <c r="G889" s="19">
        <f>Data!$E889*VLOOKUP(Data!$F889,tblXrate[],2,FALSE)</f>
        <v>15600</v>
      </c>
      <c r="H889" s="19" t="s">
        <v>1042</v>
      </c>
      <c r="I889" s="19" t="s">
        <v>488</v>
      </c>
      <c r="J889" s="19" t="s">
        <v>1043</v>
      </c>
      <c r="K889" s="19" t="str">
        <f>VLOOKUP(Data!$J889,tblCountries[[Actual]:[Mapping]],2,FALSE)</f>
        <v xml:space="preserve">Kuwait </v>
      </c>
      <c r="L889" s="19" t="s">
        <v>9</v>
      </c>
      <c r="M889" s="20">
        <v>13</v>
      </c>
      <c r="N889" t="str">
        <f t="shared" si="13"/>
        <v>10 a 15</v>
      </c>
    </row>
    <row r="890" spans="2:14" ht="15" customHeight="1">
      <c r="B890" s="11" t="s">
        <v>2893</v>
      </c>
      <c r="C890" s="12">
        <v>41056.643449074072</v>
      </c>
      <c r="D890" s="13" t="s">
        <v>1044</v>
      </c>
      <c r="E890" s="14">
        <v>180000</v>
      </c>
      <c r="F890" s="14" t="s">
        <v>40</v>
      </c>
      <c r="G890" s="14">
        <f>Data!$E890*VLOOKUP(Data!$F890,tblXrate[],2,FALSE)</f>
        <v>3205.4250037396623</v>
      </c>
      <c r="H890" s="14" t="s">
        <v>749</v>
      </c>
      <c r="I890" s="14" t="s">
        <v>20</v>
      </c>
      <c r="J890" s="14" t="s">
        <v>8</v>
      </c>
      <c r="K890" s="14" t="str">
        <f>VLOOKUP(Data!$J890,tblCountries[[Actual]:[Mapping]],2,FALSE)</f>
        <v>India</v>
      </c>
      <c r="L890" s="14" t="s">
        <v>18</v>
      </c>
      <c r="M890" s="15">
        <v>3.5</v>
      </c>
      <c r="N890" t="str">
        <f t="shared" si="13"/>
        <v>até 5</v>
      </c>
    </row>
    <row r="891" spans="2:14" ht="15" customHeight="1">
      <c r="B891" s="16" t="s">
        <v>2894</v>
      </c>
      <c r="C891" s="17">
        <v>41056.647337962961</v>
      </c>
      <c r="D891" s="18">
        <v>10000</v>
      </c>
      <c r="E891" s="19">
        <v>10000</v>
      </c>
      <c r="F891" s="19" t="s">
        <v>6</v>
      </c>
      <c r="G891" s="19">
        <f>Data!$E891*VLOOKUP(Data!$F891,tblXrate[],2,FALSE)</f>
        <v>10000</v>
      </c>
      <c r="H891" s="19" t="s">
        <v>523</v>
      </c>
      <c r="I891" s="19" t="s">
        <v>52</v>
      </c>
      <c r="J891" s="19" t="s">
        <v>8</v>
      </c>
      <c r="K891" s="19" t="str">
        <f>VLOOKUP(Data!$J891,tblCountries[[Actual]:[Mapping]],2,FALSE)</f>
        <v>India</v>
      </c>
      <c r="L891" s="19" t="s">
        <v>9</v>
      </c>
      <c r="M891" s="20">
        <v>6</v>
      </c>
      <c r="N891" t="str">
        <f t="shared" si="13"/>
        <v>5 a 10</v>
      </c>
    </row>
    <row r="892" spans="2:14" ht="15" customHeight="1">
      <c r="B892" s="11" t="s">
        <v>2895</v>
      </c>
      <c r="C892" s="12">
        <v>41056.655636574076</v>
      </c>
      <c r="D892" s="13">
        <v>75010</v>
      </c>
      <c r="E892" s="14">
        <v>75010</v>
      </c>
      <c r="F892" s="14" t="s">
        <v>6</v>
      </c>
      <c r="G892" s="14">
        <f>Data!$E892*VLOOKUP(Data!$F892,tblXrate[],2,FALSE)</f>
        <v>75010</v>
      </c>
      <c r="H892" s="14" t="s">
        <v>459</v>
      </c>
      <c r="I892" s="14" t="s">
        <v>20</v>
      </c>
      <c r="J892" s="14" t="s">
        <v>15</v>
      </c>
      <c r="K892" s="14" t="str">
        <f>VLOOKUP(Data!$J892,tblCountries[[Actual]:[Mapping]],2,FALSE)</f>
        <v>USA</v>
      </c>
      <c r="L892" s="14" t="s">
        <v>18</v>
      </c>
      <c r="M892" s="15">
        <v>6</v>
      </c>
      <c r="N892" t="str">
        <f t="shared" si="13"/>
        <v>5 a 10</v>
      </c>
    </row>
    <row r="893" spans="2:14" ht="15" customHeight="1">
      <c r="B893" s="16" t="s">
        <v>2896</v>
      </c>
      <c r="C893" s="17">
        <v>41056.656157407408</v>
      </c>
      <c r="D893" s="18" t="s">
        <v>1045</v>
      </c>
      <c r="E893" s="19">
        <v>600000</v>
      </c>
      <c r="F893" s="19" t="s">
        <v>40</v>
      </c>
      <c r="G893" s="19">
        <f>Data!$E893*VLOOKUP(Data!$F893,tblXrate[],2,FALSE)</f>
        <v>10684.750012465542</v>
      </c>
      <c r="H893" s="19" t="s">
        <v>52</v>
      </c>
      <c r="I893" s="19" t="s">
        <v>52</v>
      </c>
      <c r="J893" s="19" t="s">
        <v>8</v>
      </c>
      <c r="K893" s="19" t="str">
        <f>VLOOKUP(Data!$J893,tblCountries[[Actual]:[Mapping]],2,FALSE)</f>
        <v>India</v>
      </c>
      <c r="L893" s="19" t="s">
        <v>13</v>
      </c>
      <c r="M893" s="20">
        <v>9</v>
      </c>
      <c r="N893" t="str">
        <f t="shared" si="13"/>
        <v>5 a 10</v>
      </c>
    </row>
    <row r="894" spans="2:14" ht="15" customHeight="1">
      <c r="B894" s="11" t="s">
        <v>2897</v>
      </c>
      <c r="C894" s="12">
        <v>41056.658368055556</v>
      </c>
      <c r="D894" s="13">
        <v>16350</v>
      </c>
      <c r="E894" s="14">
        <v>16350</v>
      </c>
      <c r="F894" s="14" t="s">
        <v>6</v>
      </c>
      <c r="G894" s="14">
        <f>Data!$E894*VLOOKUP(Data!$F894,tblXrate[],2,FALSE)</f>
        <v>16350</v>
      </c>
      <c r="H894" s="14" t="s">
        <v>846</v>
      </c>
      <c r="I894" s="14" t="s">
        <v>52</v>
      </c>
      <c r="J894" s="14" t="s">
        <v>8</v>
      </c>
      <c r="K894" s="14" t="str">
        <f>VLOOKUP(Data!$J894,tblCountries[[Actual]:[Mapping]],2,FALSE)</f>
        <v>India</v>
      </c>
      <c r="L894" s="14" t="s">
        <v>9</v>
      </c>
      <c r="M894" s="15">
        <v>5</v>
      </c>
      <c r="N894" t="str">
        <f t="shared" si="13"/>
        <v>até 5</v>
      </c>
    </row>
    <row r="895" spans="2:14" ht="15" customHeight="1">
      <c r="B895" s="16" t="s">
        <v>2898</v>
      </c>
      <c r="C895" s="17">
        <v>41056.673657407409</v>
      </c>
      <c r="D895" s="18">
        <v>80000</v>
      </c>
      <c r="E895" s="19">
        <v>80000</v>
      </c>
      <c r="F895" s="19" t="s">
        <v>69</v>
      </c>
      <c r="G895" s="19">
        <f>Data!$E895*VLOOKUP(Data!$F895,tblXrate[],2,FALSE)</f>
        <v>126094.26176538273</v>
      </c>
      <c r="H895" s="19" t="s">
        <v>1046</v>
      </c>
      <c r="I895" s="19" t="s">
        <v>310</v>
      </c>
      <c r="J895" s="19" t="s">
        <v>71</v>
      </c>
      <c r="K895" s="19" t="str">
        <f>VLOOKUP(Data!$J895,tblCountries[[Actual]:[Mapping]],2,FALSE)</f>
        <v>UK</v>
      </c>
      <c r="L895" s="19" t="s">
        <v>9</v>
      </c>
      <c r="M895" s="20">
        <v>10</v>
      </c>
      <c r="N895" t="str">
        <f t="shared" si="13"/>
        <v>5 a 10</v>
      </c>
    </row>
    <row r="896" spans="2:14" ht="15" customHeight="1">
      <c r="B896" s="11" t="s">
        <v>2899</v>
      </c>
      <c r="C896" s="12">
        <v>41056.67392361111</v>
      </c>
      <c r="D896" s="13">
        <v>60000</v>
      </c>
      <c r="E896" s="14">
        <v>60000</v>
      </c>
      <c r="F896" s="14" t="s">
        <v>6</v>
      </c>
      <c r="G896" s="14">
        <f>Data!$E896*VLOOKUP(Data!$F896,tblXrate[],2,FALSE)</f>
        <v>60000</v>
      </c>
      <c r="H896" s="14" t="s">
        <v>1047</v>
      </c>
      <c r="I896" s="14" t="s">
        <v>310</v>
      </c>
      <c r="J896" s="14" t="s">
        <v>171</v>
      </c>
      <c r="K896" s="14" t="str">
        <f>VLOOKUP(Data!$J896,tblCountries[[Actual]:[Mapping]],2,FALSE)</f>
        <v>Singapore</v>
      </c>
      <c r="L896" s="14" t="s">
        <v>13</v>
      </c>
      <c r="M896" s="15">
        <v>10</v>
      </c>
      <c r="N896" t="str">
        <f t="shared" si="13"/>
        <v>5 a 10</v>
      </c>
    </row>
    <row r="897" spans="2:14" ht="15" customHeight="1">
      <c r="B897" s="16" t="s">
        <v>2900</v>
      </c>
      <c r="C897" s="17">
        <v>41056.683912037035</v>
      </c>
      <c r="D897" s="18">
        <v>1300000</v>
      </c>
      <c r="E897" s="19">
        <v>1300000</v>
      </c>
      <c r="F897" s="19" t="s">
        <v>40</v>
      </c>
      <c r="G897" s="19">
        <f>Data!$E897*VLOOKUP(Data!$F897,tblXrate[],2,FALSE)</f>
        <v>23150.291693675339</v>
      </c>
      <c r="H897" s="19" t="s">
        <v>1048</v>
      </c>
      <c r="I897" s="19" t="s">
        <v>52</v>
      </c>
      <c r="J897" s="19" t="s">
        <v>8</v>
      </c>
      <c r="K897" s="19" t="str">
        <f>VLOOKUP(Data!$J897,tblCountries[[Actual]:[Mapping]],2,FALSE)</f>
        <v>India</v>
      </c>
      <c r="L897" s="19" t="s">
        <v>25</v>
      </c>
      <c r="M897" s="20">
        <v>3</v>
      </c>
      <c r="N897" t="str">
        <f t="shared" si="13"/>
        <v>até 5</v>
      </c>
    </row>
    <row r="898" spans="2:14" ht="15" customHeight="1">
      <c r="B898" s="11" t="s">
        <v>2901</v>
      </c>
      <c r="C898" s="12">
        <v>41056.688125000001</v>
      </c>
      <c r="D898" s="13">
        <v>775000</v>
      </c>
      <c r="E898" s="14">
        <v>775000</v>
      </c>
      <c r="F898" s="14" t="s">
        <v>40</v>
      </c>
      <c r="G898" s="14">
        <f>Data!$E898*VLOOKUP(Data!$F898,tblXrate[],2,FALSE)</f>
        <v>13801.135432767991</v>
      </c>
      <c r="H898" s="14" t="s">
        <v>20</v>
      </c>
      <c r="I898" s="14" t="s">
        <v>20</v>
      </c>
      <c r="J898" s="14" t="s">
        <v>8</v>
      </c>
      <c r="K898" s="14" t="str">
        <f>VLOOKUP(Data!$J898,tblCountries[[Actual]:[Mapping]],2,FALSE)</f>
        <v>India</v>
      </c>
      <c r="L898" s="14" t="s">
        <v>9</v>
      </c>
      <c r="M898" s="15">
        <v>2</v>
      </c>
      <c r="N898" t="str">
        <f t="shared" si="13"/>
        <v>até 5</v>
      </c>
    </row>
    <row r="899" spans="2:14" ht="15" customHeight="1">
      <c r="B899" s="16" t="s">
        <v>2902</v>
      </c>
      <c r="C899" s="17">
        <v>41056.701967592591</v>
      </c>
      <c r="D899" s="18" t="s">
        <v>1049</v>
      </c>
      <c r="E899" s="19">
        <v>1050000</v>
      </c>
      <c r="F899" s="19" t="s">
        <v>40</v>
      </c>
      <c r="G899" s="19">
        <f>Data!$E899*VLOOKUP(Data!$F899,tblXrate[],2,FALSE)</f>
        <v>18698.312521814696</v>
      </c>
      <c r="H899" s="19" t="s">
        <v>1050</v>
      </c>
      <c r="I899" s="19" t="s">
        <v>52</v>
      </c>
      <c r="J899" s="19" t="s">
        <v>8</v>
      </c>
      <c r="K899" s="19" t="str">
        <f>VLOOKUP(Data!$J899,tblCountries[[Actual]:[Mapping]],2,FALSE)</f>
        <v>India</v>
      </c>
      <c r="L899" s="19" t="s">
        <v>13</v>
      </c>
      <c r="M899" s="20">
        <v>5</v>
      </c>
      <c r="N899" t="str">
        <f t="shared" si="13"/>
        <v>até 5</v>
      </c>
    </row>
    <row r="900" spans="2:14" ht="15" customHeight="1">
      <c r="B900" s="11" t="s">
        <v>2903</v>
      </c>
      <c r="C900" s="12">
        <v>41056.715694444443</v>
      </c>
      <c r="D900" s="13">
        <v>36000</v>
      </c>
      <c r="E900" s="14">
        <v>36000</v>
      </c>
      <c r="F900" s="14" t="s">
        <v>6</v>
      </c>
      <c r="G900" s="14">
        <f>Data!$E900*VLOOKUP(Data!$F900,tblXrate[],2,FALSE)</f>
        <v>36000</v>
      </c>
      <c r="H900" s="14" t="s">
        <v>1051</v>
      </c>
      <c r="I900" s="14" t="s">
        <v>488</v>
      </c>
      <c r="J900" s="14" t="s">
        <v>1052</v>
      </c>
      <c r="K900" s="14" t="str">
        <f>VLOOKUP(Data!$J900,tblCountries[[Actual]:[Mapping]],2,FALSE)</f>
        <v>Czech Republic</v>
      </c>
      <c r="L900" s="14" t="s">
        <v>18</v>
      </c>
      <c r="M900" s="15">
        <v>9</v>
      </c>
      <c r="N900" t="str">
        <f t="shared" si="13"/>
        <v>5 a 10</v>
      </c>
    </row>
    <row r="901" spans="2:14" ht="15" customHeight="1">
      <c r="B901" s="16" t="s">
        <v>2904</v>
      </c>
      <c r="C901" s="17">
        <v>41056.720081018517</v>
      </c>
      <c r="D901" s="18" t="s">
        <v>1053</v>
      </c>
      <c r="E901" s="19">
        <v>486000</v>
      </c>
      <c r="F901" s="19" t="s">
        <v>40</v>
      </c>
      <c r="G901" s="19">
        <f>Data!$E901*VLOOKUP(Data!$F901,tblXrate[],2,FALSE)</f>
        <v>8654.6475100970874</v>
      </c>
      <c r="H901" s="19" t="s">
        <v>1054</v>
      </c>
      <c r="I901" s="19" t="s">
        <v>52</v>
      </c>
      <c r="J901" s="19" t="s">
        <v>8</v>
      </c>
      <c r="K901" s="19" t="str">
        <f>VLOOKUP(Data!$J901,tblCountries[[Actual]:[Mapping]],2,FALSE)</f>
        <v>India</v>
      </c>
      <c r="L901" s="19" t="s">
        <v>13</v>
      </c>
      <c r="M901" s="20">
        <v>6</v>
      </c>
      <c r="N901" t="str">
        <f t="shared" si="13"/>
        <v>5 a 10</v>
      </c>
    </row>
    <row r="902" spans="2:14" ht="15" customHeight="1">
      <c r="B902" s="11" t="s">
        <v>2905</v>
      </c>
      <c r="C902" s="12">
        <v>41056.720416666663</v>
      </c>
      <c r="D902" s="13" t="s">
        <v>524</v>
      </c>
      <c r="E902" s="14">
        <v>65000</v>
      </c>
      <c r="F902" s="14" t="s">
        <v>69</v>
      </c>
      <c r="G902" s="14">
        <f>Data!$E902*VLOOKUP(Data!$F902,tblXrate[],2,FALSE)</f>
        <v>102451.58768437347</v>
      </c>
      <c r="H902" s="14" t="s">
        <v>52</v>
      </c>
      <c r="I902" s="14" t="s">
        <v>52</v>
      </c>
      <c r="J902" s="14" t="s">
        <v>71</v>
      </c>
      <c r="K902" s="14" t="str">
        <f>VLOOKUP(Data!$J902,tblCountries[[Actual]:[Mapping]],2,FALSE)</f>
        <v>UK</v>
      </c>
      <c r="L902" s="14" t="s">
        <v>25</v>
      </c>
      <c r="M902" s="15">
        <v>15</v>
      </c>
      <c r="N902" t="str">
        <f t="shared" si="13"/>
        <v>10 a 15</v>
      </c>
    </row>
    <row r="903" spans="2:14" ht="15" customHeight="1">
      <c r="B903" s="16" t="s">
        <v>2906</v>
      </c>
      <c r="C903" s="17">
        <v>41056.725104166668</v>
      </c>
      <c r="D903" s="18">
        <v>36400</v>
      </c>
      <c r="E903" s="19">
        <v>36400</v>
      </c>
      <c r="F903" s="19" t="s">
        <v>6</v>
      </c>
      <c r="G903" s="19">
        <f>Data!$E903*VLOOKUP(Data!$F903,tblXrate[],2,FALSE)</f>
        <v>36400</v>
      </c>
      <c r="H903" s="19" t="s">
        <v>20</v>
      </c>
      <c r="I903" s="19" t="s">
        <v>20</v>
      </c>
      <c r="J903" s="19" t="s">
        <v>1055</v>
      </c>
      <c r="K903" s="19" t="str">
        <f>VLOOKUP(Data!$J903,tblCountries[[Actual]:[Mapping]],2,FALSE)</f>
        <v>Zimbabwe</v>
      </c>
      <c r="L903" s="19" t="s">
        <v>9</v>
      </c>
      <c r="M903" s="20">
        <v>20</v>
      </c>
      <c r="N903" t="str">
        <f t="shared" si="13"/>
        <v>15 a 20</v>
      </c>
    </row>
    <row r="904" spans="2:14" ht="15" customHeight="1">
      <c r="B904" s="11" t="s">
        <v>2907</v>
      </c>
      <c r="C904" s="12">
        <v>41056.763553240744</v>
      </c>
      <c r="D904" s="13">
        <v>64210.1</v>
      </c>
      <c r="E904" s="14">
        <v>64210</v>
      </c>
      <c r="F904" s="14" t="s">
        <v>69</v>
      </c>
      <c r="G904" s="14">
        <f>Data!$E904*VLOOKUP(Data!$F904,tblXrate[],2,FALSE)</f>
        <v>101206.40684944032</v>
      </c>
      <c r="H904" s="14" t="s">
        <v>1056</v>
      </c>
      <c r="I904" s="14" t="s">
        <v>356</v>
      </c>
      <c r="J904" s="14" t="s">
        <v>71</v>
      </c>
      <c r="K904" s="14" t="str">
        <f>VLOOKUP(Data!$J904,tblCountries[[Actual]:[Mapping]],2,FALSE)</f>
        <v>UK</v>
      </c>
      <c r="L904" s="14" t="s">
        <v>9</v>
      </c>
      <c r="M904" s="15">
        <v>16</v>
      </c>
      <c r="N904" t="str">
        <f t="shared" ref="N904:N967" si="14">VLOOKUP(M904,$O$1:$Q$6,3,1)</f>
        <v>15 a 20</v>
      </c>
    </row>
    <row r="905" spans="2:14" ht="15" customHeight="1">
      <c r="B905" s="16" t="s">
        <v>2908</v>
      </c>
      <c r="C905" s="17">
        <v>41056.773506944446</v>
      </c>
      <c r="D905" s="18" t="s">
        <v>1057</v>
      </c>
      <c r="E905" s="19">
        <v>300000</v>
      </c>
      <c r="F905" s="19" t="s">
        <v>40</v>
      </c>
      <c r="G905" s="19">
        <f>Data!$E905*VLOOKUP(Data!$F905,tblXrate[],2,FALSE)</f>
        <v>5342.3750062327708</v>
      </c>
      <c r="H905" s="19" t="s">
        <v>1058</v>
      </c>
      <c r="I905" s="19" t="s">
        <v>20</v>
      </c>
      <c r="J905" s="19" t="s">
        <v>8</v>
      </c>
      <c r="K905" s="19" t="str">
        <f>VLOOKUP(Data!$J905,tblCountries[[Actual]:[Mapping]],2,FALSE)</f>
        <v>India</v>
      </c>
      <c r="L905" s="19" t="s">
        <v>9</v>
      </c>
      <c r="M905" s="20">
        <v>0.5</v>
      </c>
      <c r="N905" t="str">
        <f t="shared" si="14"/>
        <v>até 5</v>
      </c>
    </row>
    <row r="906" spans="2:14" ht="15" customHeight="1">
      <c r="B906" s="11" t="s">
        <v>2909</v>
      </c>
      <c r="C906" s="12">
        <v>41056.819050925929</v>
      </c>
      <c r="D906" s="13">
        <v>104000</v>
      </c>
      <c r="E906" s="14">
        <v>104000</v>
      </c>
      <c r="F906" s="14" t="s">
        <v>358</v>
      </c>
      <c r="G906" s="14">
        <f>Data!$E906*VLOOKUP(Data!$F906,tblXrate[],2,FALSE)</f>
        <v>28310.79811950968</v>
      </c>
      <c r="H906" s="14" t="s">
        <v>14</v>
      </c>
      <c r="I906" s="14" t="s">
        <v>20</v>
      </c>
      <c r="J906" s="14" t="s">
        <v>179</v>
      </c>
      <c r="K906" s="14" t="str">
        <f>VLOOKUP(Data!$J906,tblCountries[[Actual]:[Mapping]],2,FALSE)</f>
        <v>UAE</v>
      </c>
      <c r="L906" s="14" t="s">
        <v>9</v>
      </c>
      <c r="M906" s="15">
        <v>11</v>
      </c>
      <c r="N906" t="str">
        <f t="shared" si="14"/>
        <v>10 a 15</v>
      </c>
    </row>
    <row r="907" spans="2:14" ht="15" customHeight="1">
      <c r="B907" s="16" t="s">
        <v>2910</v>
      </c>
      <c r="C907" s="17">
        <v>41056.820775462962</v>
      </c>
      <c r="D907" s="18">
        <v>20500</v>
      </c>
      <c r="E907" s="19">
        <v>20500</v>
      </c>
      <c r="F907" s="19" t="s">
        <v>22</v>
      </c>
      <c r="G907" s="19">
        <f>Data!$E907*VLOOKUP(Data!$F907,tblXrate[],2,FALSE)</f>
        <v>26043.18849932796</v>
      </c>
      <c r="H907" s="19" t="s">
        <v>1059</v>
      </c>
      <c r="I907" s="19" t="s">
        <v>52</v>
      </c>
      <c r="J907" s="19" t="s">
        <v>75</v>
      </c>
      <c r="K907" s="19" t="str">
        <f>VLOOKUP(Data!$J907,tblCountries[[Actual]:[Mapping]],2,FALSE)</f>
        <v>Poland</v>
      </c>
      <c r="L907" s="19" t="s">
        <v>9</v>
      </c>
      <c r="M907" s="20">
        <v>8</v>
      </c>
      <c r="N907" t="str">
        <f t="shared" si="14"/>
        <v>5 a 10</v>
      </c>
    </row>
    <row r="908" spans="2:14" ht="15" customHeight="1">
      <c r="B908" s="11" t="s">
        <v>2911</v>
      </c>
      <c r="C908" s="12">
        <v>41056.846412037034</v>
      </c>
      <c r="D908" s="13" t="s">
        <v>884</v>
      </c>
      <c r="E908" s="14">
        <v>95000</v>
      </c>
      <c r="F908" s="14" t="s">
        <v>82</v>
      </c>
      <c r="G908" s="14">
        <f>Data!$E908*VLOOKUP(Data!$F908,tblXrate[],2,FALSE)</f>
        <v>96891.417358250401</v>
      </c>
      <c r="H908" s="14" t="s">
        <v>1060</v>
      </c>
      <c r="I908" s="14" t="s">
        <v>20</v>
      </c>
      <c r="J908" s="14" t="s">
        <v>84</v>
      </c>
      <c r="K908" s="14" t="str">
        <f>VLOOKUP(Data!$J908,tblCountries[[Actual]:[Mapping]],2,FALSE)</f>
        <v>Australia</v>
      </c>
      <c r="L908" s="14" t="s">
        <v>25</v>
      </c>
      <c r="M908" s="15">
        <v>7</v>
      </c>
      <c r="N908" t="str">
        <f t="shared" si="14"/>
        <v>5 a 10</v>
      </c>
    </row>
    <row r="909" spans="2:14" ht="15" customHeight="1">
      <c r="B909" s="16" t="s">
        <v>2912</v>
      </c>
      <c r="C909" s="17">
        <v>41056.863344907404</v>
      </c>
      <c r="D909" s="18" t="s">
        <v>785</v>
      </c>
      <c r="E909" s="19">
        <v>144000</v>
      </c>
      <c r="F909" s="19" t="s">
        <v>40</v>
      </c>
      <c r="G909" s="19">
        <f>Data!$E909*VLOOKUP(Data!$F909,tblXrate[],2,FALSE)</f>
        <v>2564.3400029917298</v>
      </c>
      <c r="H909" s="19" t="s">
        <v>1061</v>
      </c>
      <c r="I909" s="19" t="s">
        <v>488</v>
      </c>
      <c r="J909" s="19" t="s">
        <v>8</v>
      </c>
      <c r="K909" s="19" t="str">
        <f>VLOOKUP(Data!$J909,tblCountries[[Actual]:[Mapping]],2,FALSE)</f>
        <v>India</v>
      </c>
      <c r="L909" s="19" t="s">
        <v>9</v>
      </c>
      <c r="M909" s="20">
        <v>4</v>
      </c>
      <c r="N909" t="str">
        <f t="shared" si="14"/>
        <v>até 5</v>
      </c>
    </row>
    <row r="910" spans="2:14" ht="15" customHeight="1">
      <c r="B910" s="11" t="s">
        <v>2913</v>
      </c>
      <c r="C910" s="12">
        <v>41056.869386574072</v>
      </c>
      <c r="D910" s="13">
        <v>180000</v>
      </c>
      <c r="E910" s="14">
        <v>180000</v>
      </c>
      <c r="F910" s="14" t="s">
        <v>40</v>
      </c>
      <c r="G910" s="14">
        <f>Data!$E910*VLOOKUP(Data!$F910,tblXrate[],2,FALSE)</f>
        <v>3205.4250037396623</v>
      </c>
      <c r="H910" s="14" t="s">
        <v>1062</v>
      </c>
      <c r="I910" s="14" t="s">
        <v>3999</v>
      </c>
      <c r="J910" s="14" t="s">
        <v>8</v>
      </c>
      <c r="K910" s="14" t="str">
        <f>VLOOKUP(Data!$J910,tblCountries[[Actual]:[Mapping]],2,FALSE)</f>
        <v>India</v>
      </c>
      <c r="L910" s="14" t="s">
        <v>13</v>
      </c>
      <c r="M910" s="15">
        <v>8</v>
      </c>
      <c r="N910" t="str">
        <f t="shared" si="14"/>
        <v>5 a 10</v>
      </c>
    </row>
    <row r="911" spans="2:14" ht="15" customHeight="1">
      <c r="B911" s="16" t="s">
        <v>2914</v>
      </c>
      <c r="C911" s="17">
        <v>41056.877858796295</v>
      </c>
      <c r="D911" s="18">
        <v>600000</v>
      </c>
      <c r="E911" s="19">
        <v>600000</v>
      </c>
      <c r="F911" s="19" t="s">
        <v>40</v>
      </c>
      <c r="G911" s="19">
        <f>Data!$E911*VLOOKUP(Data!$F911,tblXrate[],2,FALSE)</f>
        <v>10684.750012465542</v>
      </c>
      <c r="H911" s="19" t="s">
        <v>108</v>
      </c>
      <c r="I911" s="19" t="s">
        <v>20</v>
      </c>
      <c r="J911" s="19" t="s">
        <v>8</v>
      </c>
      <c r="K911" s="19" t="str">
        <f>VLOOKUP(Data!$J911,tblCountries[[Actual]:[Mapping]],2,FALSE)</f>
        <v>India</v>
      </c>
      <c r="L911" s="19" t="s">
        <v>13</v>
      </c>
      <c r="M911" s="20">
        <v>8</v>
      </c>
      <c r="N911" t="str">
        <f t="shared" si="14"/>
        <v>5 a 10</v>
      </c>
    </row>
    <row r="912" spans="2:14" ht="15" customHeight="1">
      <c r="B912" s="11" t="s">
        <v>2915</v>
      </c>
      <c r="C912" s="12">
        <v>41056.890057870369</v>
      </c>
      <c r="D912" s="13">
        <v>150000</v>
      </c>
      <c r="E912" s="14">
        <v>150000</v>
      </c>
      <c r="F912" s="14" t="s">
        <v>6</v>
      </c>
      <c r="G912" s="14">
        <f>Data!$E912*VLOOKUP(Data!$F912,tblXrate[],2,FALSE)</f>
        <v>150000</v>
      </c>
      <c r="H912" s="14" t="s">
        <v>488</v>
      </c>
      <c r="I912" s="14" t="s">
        <v>488</v>
      </c>
      <c r="J912" s="14" t="s">
        <v>15</v>
      </c>
      <c r="K912" s="14" t="str">
        <f>VLOOKUP(Data!$J912,tblCountries[[Actual]:[Mapping]],2,FALSE)</f>
        <v>USA</v>
      </c>
      <c r="L912" s="14" t="s">
        <v>9</v>
      </c>
      <c r="M912" s="15">
        <v>25</v>
      </c>
      <c r="N912" t="str">
        <f t="shared" si="14"/>
        <v>20  a 25</v>
      </c>
    </row>
    <row r="913" spans="2:14" ht="15" customHeight="1">
      <c r="B913" s="16" t="s">
        <v>2916</v>
      </c>
      <c r="C913" s="17">
        <v>41056.892152777778</v>
      </c>
      <c r="D913" s="18" t="s">
        <v>1063</v>
      </c>
      <c r="E913" s="19">
        <v>700000</v>
      </c>
      <c r="F913" s="19" t="s">
        <v>40</v>
      </c>
      <c r="G913" s="19">
        <f>Data!$E913*VLOOKUP(Data!$F913,tblXrate[],2,FALSE)</f>
        <v>12465.541681209797</v>
      </c>
      <c r="H913" s="19" t="s">
        <v>1064</v>
      </c>
      <c r="I913" s="19" t="s">
        <v>52</v>
      </c>
      <c r="J913" s="19" t="s">
        <v>8</v>
      </c>
      <c r="K913" s="19" t="str">
        <f>VLOOKUP(Data!$J913,tblCountries[[Actual]:[Mapping]],2,FALSE)</f>
        <v>India</v>
      </c>
      <c r="L913" s="19" t="s">
        <v>9</v>
      </c>
      <c r="M913" s="20">
        <v>3</v>
      </c>
      <c r="N913" t="str">
        <f t="shared" si="14"/>
        <v>até 5</v>
      </c>
    </row>
    <row r="914" spans="2:14" ht="15" customHeight="1">
      <c r="B914" s="11" t="s">
        <v>2917</v>
      </c>
      <c r="C914" s="12">
        <v>41056.906006944446</v>
      </c>
      <c r="D914" s="13" t="s">
        <v>606</v>
      </c>
      <c r="E914" s="14">
        <v>15000</v>
      </c>
      <c r="F914" s="14" t="s">
        <v>22</v>
      </c>
      <c r="G914" s="14">
        <f>Data!$E914*VLOOKUP(Data!$F914,tblXrate[],2,FALSE)</f>
        <v>19055.991584874118</v>
      </c>
      <c r="H914" s="14" t="s">
        <v>1065</v>
      </c>
      <c r="I914" s="14" t="s">
        <v>20</v>
      </c>
      <c r="J914" s="14" t="s">
        <v>1066</v>
      </c>
      <c r="K914" s="14" t="str">
        <f>VLOOKUP(Data!$J914,tblCountries[[Actual]:[Mapping]],2,FALSE)</f>
        <v>Slovenia</v>
      </c>
      <c r="L914" s="14" t="s">
        <v>9</v>
      </c>
      <c r="M914" s="15">
        <v>4</v>
      </c>
      <c r="N914" t="str">
        <f t="shared" si="14"/>
        <v>até 5</v>
      </c>
    </row>
    <row r="915" spans="2:14" ht="15" customHeight="1">
      <c r="B915" s="16" t="s">
        <v>2918</v>
      </c>
      <c r="C915" s="17">
        <v>41056.90966435185</v>
      </c>
      <c r="D915" s="18">
        <v>105000</v>
      </c>
      <c r="E915" s="19">
        <v>105000</v>
      </c>
      <c r="F915" s="19" t="s">
        <v>6</v>
      </c>
      <c r="G915" s="19">
        <f>Data!$E915*VLOOKUP(Data!$F915,tblXrate[],2,FALSE)</f>
        <v>105000</v>
      </c>
      <c r="H915" s="19" t="s">
        <v>42</v>
      </c>
      <c r="I915" s="19" t="s">
        <v>20</v>
      </c>
      <c r="J915" s="19" t="s">
        <v>15</v>
      </c>
      <c r="K915" s="19" t="str">
        <f>VLOOKUP(Data!$J915,tblCountries[[Actual]:[Mapping]],2,FALSE)</f>
        <v>USA</v>
      </c>
      <c r="L915" s="19" t="s">
        <v>9</v>
      </c>
      <c r="M915" s="20">
        <v>20</v>
      </c>
      <c r="N915" t="str">
        <f t="shared" si="14"/>
        <v>15 a 20</v>
      </c>
    </row>
    <row r="916" spans="2:14" ht="15" customHeight="1">
      <c r="B916" s="11" t="s">
        <v>2919</v>
      </c>
      <c r="C916" s="12">
        <v>41056.920312499999</v>
      </c>
      <c r="D916" s="13">
        <v>24000</v>
      </c>
      <c r="E916" s="14">
        <v>24000</v>
      </c>
      <c r="F916" s="14" t="s">
        <v>6</v>
      </c>
      <c r="G916" s="14">
        <f>Data!$E916*VLOOKUP(Data!$F916,tblXrate[],2,FALSE)</f>
        <v>24000</v>
      </c>
      <c r="H916" s="14" t="s">
        <v>42</v>
      </c>
      <c r="I916" s="14" t="s">
        <v>20</v>
      </c>
      <c r="J916" s="14" t="s">
        <v>8</v>
      </c>
      <c r="K916" s="14" t="str">
        <f>VLOOKUP(Data!$J916,tblCountries[[Actual]:[Mapping]],2,FALSE)</f>
        <v>India</v>
      </c>
      <c r="L916" s="14" t="s">
        <v>9</v>
      </c>
      <c r="M916" s="15">
        <v>3</v>
      </c>
      <c r="N916" t="str">
        <f t="shared" si="14"/>
        <v>até 5</v>
      </c>
    </row>
    <row r="917" spans="2:14" ht="15" customHeight="1">
      <c r="B917" s="16" t="s">
        <v>2920</v>
      </c>
      <c r="C917" s="17">
        <v>41056.931956018518</v>
      </c>
      <c r="D917" s="18" t="s">
        <v>1067</v>
      </c>
      <c r="E917" s="19">
        <v>50000</v>
      </c>
      <c r="F917" s="19" t="s">
        <v>69</v>
      </c>
      <c r="G917" s="19">
        <f>Data!$E917*VLOOKUP(Data!$F917,tblXrate[],2,FALSE)</f>
        <v>78808.913603364199</v>
      </c>
      <c r="H917" s="19" t="s">
        <v>1068</v>
      </c>
      <c r="I917" s="19" t="s">
        <v>20</v>
      </c>
      <c r="J917" s="19" t="s">
        <v>71</v>
      </c>
      <c r="K917" s="19" t="str">
        <f>VLOOKUP(Data!$J917,tblCountries[[Actual]:[Mapping]],2,FALSE)</f>
        <v>UK</v>
      </c>
      <c r="L917" s="19" t="s">
        <v>13</v>
      </c>
      <c r="M917" s="20">
        <v>10</v>
      </c>
      <c r="N917" t="str">
        <f t="shared" si="14"/>
        <v>5 a 10</v>
      </c>
    </row>
    <row r="918" spans="2:14" ht="15" customHeight="1">
      <c r="B918" s="11" t="s">
        <v>2921</v>
      </c>
      <c r="C918" s="12">
        <v>41056.94122685185</v>
      </c>
      <c r="D918" s="13">
        <v>42000</v>
      </c>
      <c r="E918" s="14">
        <v>42000</v>
      </c>
      <c r="F918" s="14" t="s">
        <v>6</v>
      </c>
      <c r="G918" s="14">
        <f>Data!$E918*VLOOKUP(Data!$F918,tblXrate[],2,FALSE)</f>
        <v>42000</v>
      </c>
      <c r="H918" s="14" t="s">
        <v>1069</v>
      </c>
      <c r="I918" s="14" t="s">
        <v>488</v>
      </c>
      <c r="J918" s="14" t="s">
        <v>133</v>
      </c>
      <c r="K918" s="14" t="str">
        <f>VLOOKUP(Data!$J918,tblCountries[[Actual]:[Mapping]],2,FALSE)</f>
        <v>Saudi Arabia</v>
      </c>
      <c r="L918" s="14" t="s">
        <v>13</v>
      </c>
      <c r="M918" s="15">
        <v>15</v>
      </c>
      <c r="N918" t="str">
        <f t="shared" si="14"/>
        <v>10 a 15</v>
      </c>
    </row>
    <row r="919" spans="2:14" ht="15" customHeight="1">
      <c r="B919" s="16" t="s">
        <v>2922</v>
      </c>
      <c r="C919" s="17">
        <v>41056.944884259261</v>
      </c>
      <c r="D919" s="18" t="s">
        <v>1070</v>
      </c>
      <c r="E919" s="19">
        <v>19200</v>
      </c>
      <c r="F919" s="19" t="s">
        <v>3900</v>
      </c>
      <c r="G919" s="19">
        <f>Data!$E919*VLOOKUP(Data!$F919,tblXrate[],2,FALSE)</f>
        <v>9490.1984044603923</v>
      </c>
      <c r="H919" s="19" t="s">
        <v>1071</v>
      </c>
      <c r="I919" s="19" t="s">
        <v>20</v>
      </c>
      <c r="J919" s="19" t="s">
        <v>143</v>
      </c>
      <c r="K919" s="19" t="str">
        <f>VLOOKUP(Data!$J919,tblCountries[[Actual]:[Mapping]],2,FALSE)</f>
        <v>Brazil</v>
      </c>
      <c r="L919" s="19" t="s">
        <v>13</v>
      </c>
      <c r="M919" s="20">
        <v>8</v>
      </c>
      <c r="N919" t="str">
        <f t="shared" si="14"/>
        <v>5 a 10</v>
      </c>
    </row>
    <row r="920" spans="2:14" ht="15" customHeight="1">
      <c r="B920" s="11" t="s">
        <v>2923</v>
      </c>
      <c r="C920" s="12">
        <v>41056.957395833335</v>
      </c>
      <c r="D920" s="13">
        <v>60000</v>
      </c>
      <c r="E920" s="14">
        <v>60000</v>
      </c>
      <c r="F920" s="14" t="s">
        <v>6</v>
      </c>
      <c r="G920" s="14">
        <f>Data!$E920*VLOOKUP(Data!$F920,tblXrate[],2,FALSE)</f>
        <v>60000</v>
      </c>
      <c r="H920" s="14" t="s">
        <v>356</v>
      </c>
      <c r="I920" s="14" t="s">
        <v>356</v>
      </c>
      <c r="J920" s="14" t="s">
        <v>171</v>
      </c>
      <c r="K920" s="14" t="str">
        <f>VLOOKUP(Data!$J920,tblCountries[[Actual]:[Mapping]],2,FALSE)</f>
        <v>Singapore</v>
      </c>
      <c r="L920" s="14" t="s">
        <v>9</v>
      </c>
      <c r="M920" s="15">
        <v>5</v>
      </c>
      <c r="N920" t="str">
        <f t="shared" si="14"/>
        <v>até 5</v>
      </c>
    </row>
    <row r="921" spans="2:14" ht="15" customHeight="1">
      <c r="B921" s="16" t="s">
        <v>2924</v>
      </c>
      <c r="C921" s="17">
        <v>41056.960659722223</v>
      </c>
      <c r="D921" s="18">
        <v>1000000</v>
      </c>
      <c r="E921" s="19">
        <v>1000000</v>
      </c>
      <c r="F921" s="19" t="s">
        <v>40</v>
      </c>
      <c r="G921" s="19">
        <f>Data!$E921*VLOOKUP(Data!$F921,tblXrate[],2,FALSE)</f>
        <v>17807.916687442568</v>
      </c>
      <c r="H921" s="19" t="s">
        <v>1072</v>
      </c>
      <c r="I921" s="19" t="s">
        <v>52</v>
      </c>
      <c r="J921" s="19" t="s">
        <v>8</v>
      </c>
      <c r="K921" s="19" t="str">
        <f>VLOOKUP(Data!$J921,tblCountries[[Actual]:[Mapping]],2,FALSE)</f>
        <v>India</v>
      </c>
      <c r="L921" s="19" t="s">
        <v>13</v>
      </c>
      <c r="M921" s="20">
        <v>8</v>
      </c>
      <c r="N921" t="str">
        <f t="shared" si="14"/>
        <v>5 a 10</v>
      </c>
    </row>
    <row r="922" spans="2:14" ht="15" customHeight="1">
      <c r="B922" s="11" t="s">
        <v>2925</v>
      </c>
      <c r="C922" s="12">
        <v>41056.965289351851</v>
      </c>
      <c r="D922" s="13" t="s">
        <v>1073</v>
      </c>
      <c r="E922" s="14">
        <v>700000</v>
      </c>
      <c r="F922" s="14" t="s">
        <v>40</v>
      </c>
      <c r="G922" s="14">
        <f>Data!$E922*VLOOKUP(Data!$F922,tblXrate[],2,FALSE)</f>
        <v>12465.541681209797</v>
      </c>
      <c r="H922" s="14" t="s">
        <v>207</v>
      </c>
      <c r="I922" s="14" t="s">
        <v>20</v>
      </c>
      <c r="J922" s="14" t="s">
        <v>8</v>
      </c>
      <c r="K922" s="14" t="str">
        <f>VLOOKUP(Data!$J922,tblCountries[[Actual]:[Mapping]],2,FALSE)</f>
        <v>India</v>
      </c>
      <c r="L922" s="14" t="s">
        <v>13</v>
      </c>
      <c r="M922" s="15">
        <v>1</v>
      </c>
      <c r="N922" t="str">
        <f t="shared" si="14"/>
        <v>até 5</v>
      </c>
    </row>
    <row r="923" spans="2:14" ht="15" customHeight="1">
      <c r="B923" s="16" t="s">
        <v>2926</v>
      </c>
      <c r="C923" s="17">
        <v>41056.980902777781</v>
      </c>
      <c r="D923" s="18">
        <v>20571</v>
      </c>
      <c r="E923" s="19">
        <v>20571</v>
      </c>
      <c r="F923" s="19" t="s">
        <v>6</v>
      </c>
      <c r="G923" s="19">
        <f>Data!$E923*VLOOKUP(Data!$F923,tblXrate[],2,FALSE)</f>
        <v>20571</v>
      </c>
      <c r="H923" s="19" t="s">
        <v>29</v>
      </c>
      <c r="I923" s="19" t="s">
        <v>4001</v>
      </c>
      <c r="J923" s="19" t="s">
        <v>1074</v>
      </c>
      <c r="K923" s="19" t="str">
        <f>VLOOKUP(Data!$J923,tblCountries[[Actual]:[Mapping]],2,FALSE)</f>
        <v>Albania</v>
      </c>
      <c r="L923" s="19" t="s">
        <v>9</v>
      </c>
      <c r="M923" s="20">
        <v>8</v>
      </c>
      <c r="N923" t="str">
        <f t="shared" si="14"/>
        <v>5 a 10</v>
      </c>
    </row>
    <row r="924" spans="2:14" ht="15" customHeight="1">
      <c r="B924" s="11" t="s">
        <v>2927</v>
      </c>
      <c r="C924" s="12">
        <v>41056.988437499997</v>
      </c>
      <c r="D924" s="13">
        <v>290</v>
      </c>
      <c r="E924" s="14">
        <v>3480</v>
      </c>
      <c r="F924" s="14" t="s">
        <v>6</v>
      </c>
      <c r="G924" s="14">
        <f>Data!$E924*VLOOKUP(Data!$F924,tblXrate[],2,FALSE)</f>
        <v>3480</v>
      </c>
      <c r="H924" s="14" t="s">
        <v>1075</v>
      </c>
      <c r="I924" s="14" t="s">
        <v>52</v>
      </c>
      <c r="J924" s="14" t="s">
        <v>17</v>
      </c>
      <c r="K924" s="14" t="str">
        <f>VLOOKUP(Data!$J924,tblCountries[[Actual]:[Mapping]],2,FALSE)</f>
        <v>Pakistan</v>
      </c>
      <c r="L924" s="14" t="s">
        <v>13</v>
      </c>
      <c r="M924" s="15">
        <v>6</v>
      </c>
      <c r="N924" t="str">
        <f t="shared" si="14"/>
        <v>5 a 10</v>
      </c>
    </row>
    <row r="925" spans="2:14" ht="15" customHeight="1">
      <c r="B925" s="16" t="s">
        <v>2928</v>
      </c>
      <c r="C925" s="17">
        <v>41056.990312499998</v>
      </c>
      <c r="D925" s="18">
        <v>18060</v>
      </c>
      <c r="E925" s="19">
        <v>18060</v>
      </c>
      <c r="F925" s="19" t="s">
        <v>6</v>
      </c>
      <c r="G925" s="19">
        <f>Data!$E925*VLOOKUP(Data!$F925,tblXrate[],2,FALSE)</f>
        <v>18060</v>
      </c>
      <c r="H925" s="19" t="s">
        <v>1076</v>
      </c>
      <c r="I925" s="19" t="s">
        <v>3999</v>
      </c>
      <c r="J925" s="19" t="s">
        <v>347</v>
      </c>
      <c r="K925" s="19" t="str">
        <f>VLOOKUP(Data!$J925,tblCountries[[Actual]:[Mapping]],2,FALSE)</f>
        <v>Philippines</v>
      </c>
      <c r="L925" s="19" t="s">
        <v>9</v>
      </c>
      <c r="M925" s="20">
        <v>12</v>
      </c>
      <c r="N925" t="str">
        <f t="shared" si="14"/>
        <v>10 a 15</v>
      </c>
    </row>
    <row r="926" spans="2:14" ht="15" customHeight="1">
      <c r="B926" s="11" t="s">
        <v>2929</v>
      </c>
      <c r="C926" s="12">
        <v>41056.991261574076</v>
      </c>
      <c r="D926" s="13" t="s">
        <v>520</v>
      </c>
      <c r="E926" s="14">
        <v>30000</v>
      </c>
      <c r="F926" s="14" t="s">
        <v>6</v>
      </c>
      <c r="G926" s="14">
        <f>Data!$E926*VLOOKUP(Data!$F926,tblXrate[],2,FALSE)</f>
        <v>30000</v>
      </c>
      <c r="H926" s="14" t="s">
        <v>1077</v>
      </c>
      <c r="I926" s="14" t="s">
        <v>310</v>
      </c>
      <c r="J926" s="14" t="s">
        <v>1078</v>
      </c>
      <c r="K926" s="14" t="str">
        <f>VLOOKUP(Data!$J926,tblCountries[[Actual]:[Mapping]],2,FALSE)</f>
        <v>iran</v>
      </c>
      <c r="L926" s="14" t="s">
        <v>18</v>
      </c>
      <c r="M926" s="15">
        <v>30</v>
      </c>
      <c r="N926" t="str">
        <f t="shared" si="14"/>
        <v>25 a 30</v>
      </c>
    </row>
    <row r="927" spans="2:14" ht="15" customHeight="1">
      <c r="B927" s="16" t="s">
        <v>2930</v>
      </c>
      <c r="C927" s="17">
        <v>41056.995000000003</v>
      </c>
      <c r="D927" s="18" t="s">
        <v>1079</v>
      </c>
      <c r="E927" s="19">
        <v>24000</v>
      </c>
      <c r="F927" s="19" t="s">
        <v>6</v>
      </c>
      <c r="G927" s="19">
        <f>Data!$E927*VLOOKUP(Data!$F927,tblXrate[],2,FALSE)</f>
        <v>24000</v>
      </c>
      <c r="H927" s="19" t="s">
        <v>1080</v>
      </c>
      <c r="I927" s="19" t="s">
        <v>52</v>
      </c>
      <c r="J927" s="19" t="s">
        <v>8</v>
      </c>
      <c r="K927" s="19" t="str">
        <f>VLOOKUP(Data!$J927,tblCountries[[Actual]:[Mapping]],2,FALSE)</f>
        <v>India</v>
      </c>
      <c r="L927" s="19" t="s">
        <v>9</v>
      </c>
      <c r="M927" s="20">
        <v>10</v>
      </c>
      <c r="N927" t="str">
        <f t="shared" si="14"/>
        <v>5 a 10</v>
      </c>
    </row>
    <row r="928" spans="2:14" ht="15" customHeight="1">
      <c r="B928" s="11" t="s">
        <v>2931</v>
      </c>
      <c r="C928" s="12">
        <v>41057.00744212963</v>
      </c>
      <c r="D928" s="13">
        <v>63200</v>
      </c>
      <c r="E928" s="14">
        <v>63200</v>
      </c>
      <c r="F928" s="14" t="s">
        <v>22</v>
      </c>
      <c r="G928" s="14">
        <f>Data!$E928*VLOOKUP(Data!$F928,tblXrate[],2,FALSE)</f>
        <v>80289.244544269619</v>
      </c>
      <c r="H928" s="14" t="s">
        <v>356</v>
      </c>
      <c r="I928" s="14" t="s">
        <v>356</v>
      </c>
      <c r="J928" s="14" t="s">
        <v>106</v>
      </c>
      <c r="K928" s="14" t="str">
        <f>VLOOKUP(Data!$J928,tblCountries[[Actual]:[Mapping]],2,FALSE)</f>
        <v>France</v>
      </c>
      <c r="L928" s="14" t="s">
        <v>9</v>
      </c>
      <c r="M928" s="15">
        <v>3</v>
      </c>
      <c r="N928" t="str">
        <f t="shared" si="14"/>
        <v>até 5</v>
      </c>
    </row>
    <row r="929" spans="2:14" ht="15" customHeight="1">
      <c r="B929" s="16" t="s">
        <v>2932</v>
      </c>
      <c r="C929" s="17">
        <v>41057.012106481481</v>
      </c>
      <c r="D929" s="18">
        <v>70000</v>
      </c>
      <c r="E929" s="19">
        <v>70000</v>
      </c>
      <c r="F929" s="19" t="s">
        <v>6</v>
      </c>
      <c r="G929" s="19">
        <f>Data!$E929*VLOOKUP(Data!$F929,tblXrate[],2,FALSE)</f>
        <v>70000</v>
      </c>
      <c r="H929" s="19" t="s">
        <v>1081</v>
      </c>
      <c r="I929" s="19" t="s">
        <v>52</v>
      </c>
      <c r="J929" s="19" t="s">
        <v>15</v>
      </c>
      <c r="K929" s="19" t="str">
        <f>VLOOKUP(Data!$J929,tblCountries[[Actual]:[Mapping]],2,FALSE)</f>
        <v>USA</v>
      </c>
      <c r="L929" s="19" t="s">
        <v>9</v>
      </c>
      <c r="M929" s="20">
        <v>4</v>
      </c>
      <c r="N929" t="str">
        <f t="shared" si="14"/>
        <v>até 5</v>
      </c>
    </row>
    <row r="930" spans="2:14" ht="15" customHeight="1">
      <c r="B930" s="11" t="s">
        <v>2933</v>
      </c>
      <c r="C930" s="12">
        <v>41057.020092592589</v>
      </c>
      <c r="D930" s="13" t="s">
        <v>896</v>
      </c>
      <c r="E930" s="14">
        <v>480000</v>
      </c>
      <c r="F930" s="14" t="s">
        <v>40</v>
      </c>
      <c r="G930" s="14">
        <f>Data!$E930*VLOOKUP(Data!$F930,tblXrate[],2,FALSE)</f>
        <v>8547.8000099724322</v>
      </c>
      <c r="H930" s="14" t="s">
        <v>52</v>
      </c>
      <c r="I930" s="14" t="s">
        <v>52</v>
      </c>
      <c r="J930" s="14" t="s">
        <v>8</v>
      </c>
      <c r="K930" s="14" t="str">
        <f>VLOOKUP(Data!$J930,tblCountries[[Actual]:[Mapping]],2,FALSE)</f>
        <v>India</v>
      </c>
      <c r="L930" s="14" t="s">
        <v>18</v>
      </c>
      <c r="M930" s="15">
        <v>2</v>
      </c>
      <c r="N930" t="str">
        <f t="shared" si="14"/>
        <v>até 5</v>
      </c>
    </row>
    <row r="931" spans="2:14" ht="15" customHeight="1">
      <c r="B931" s="16" t="s">
        <v>2934</v>
      </c>
      <c r="C931" s="17">
        <v>41057.025231481479</v>
      </c>
      <c r="D931" s="18" t="s">
        <v>1083</v>
      </c>
      <c r="E931" s="19">
        <v>600000</v>
      </c>
      <c r="F931" s="19" t="s">
        <v>40</v>
      </c>
      <c r="G931" s="19">
        <f>Data!$E931*VLOOKUP(Data!$F931,tblXrate[],2,FALSE)</f>
        <v>10684.750012465542</v>
      </c>
      <c r="H931" s="19" t="s">
        <v>1084</v>
      </c>
      <c r="I931" s="19" t="s">
        <v>20</v>
      </c>
      <c r="J931" s="19" t="s">
        <v>8</v>
      </c>
      <c r="K931" s="19" t="str">
        <f>VLOOKUP(Data!$J931,tblCountries[[Actual]:[Mapping]],2,FALSE)</f>
        <v>India</v>
      </c>
      <c r="L931" s="19" t="s">
        <v>9</v>
      </c>
      <c r="M931" s="20">
        <v>11</v>
      </c>
      <c r="N931" t="str">
        <f t="shared" si="14"/>
        <v>10 a 15</v>
      </c>
    </row>
    <row r="932" spans="2:14" ht="15" customHeight="1">
      <c r="B932" s="11" t="s">
        <v>2935</v>
      </c>
      <c r="C932" s="12">
        <v>41057.030324074076</v>
      </c>
      <c r="D932" s="13" t="s">
        <v>1085</v>
      </c>
      <c r="E932" s="14">
        <v>600000</v>
      </c>
      <c r="F932" s="14" t="s">
        <v>40</v>
      </c>
      <c r="G932" s="14">
        <f>Data!$E932*VLOOKUP(Data!$F932,tblXrate[],2,FALSE)</f>
        <v>10684.750012465542</v>
      </c>
      <c r="H932" s="14" t="s">
        <v>749</v>
      </c>
      <c r="I932" s="14" t="s">
        <v>20</v>
      </c>
      <c r="J932" s="14" t="s">
        <v>8</v>
      </c>
      <c r="K932" s="14" t="str">
        <f>VLOOKUP(Data!$J932,tblCountries[[Actual]:[Mapping]],2,FALSE)</f>
        <v>India</v>
      </c>
      <c r="L932" s="14" t="s">
        <v>18</v>
      </c>
      <c r="M932" s="15">
        <v>4</v>
      </c>
      <c r="N932" t="str">
        <f t="shared" si="14"/>
        <v>até 5</v>
      </c>
    </row>
    <row r="933" spans="2:14" ht="15" customHeight="1">
      <c r="B933" s="16" t="s">
        <v>2936</v>
      </c>
      <c r="C933" s="17">
        <v>41057.033599537041</v>
      </c>
      <c r="D933" s="18">
        <v>20000</v>
      </c>
      <c r="E933" s="19">
        <v>20000</v>
      </c>
      <c r="F933" s="19" t="s">
        <v>6</v>
      </c>
      <c r="G933" s="19">
        <f>Data!$E933*VLOOKUP(Data!$F933,tblXrate[],2,FALSE)</f>
        <v>20000</v>
      </c>
      <c r="H933" s="19" t="s">
        <v>1046</v>
      </c>
      <c r="I933" s="19" t="s">
        <v>310</v>
      </c>
      <c r="J933" s="19" t="s">
        <v>1086</v>
      </c>
      <c r="K933" s="19" t="str">
        <f>VLOOKUP(Data!$J933,tblCountries[[Actual]:[Mapping]],2,FALSE)</f>
        <v>Zambia</v>
      </c>
      <c r="L933" s="19" t="s">
        <v>13</v>
      </c>
      <c r="M933" s="20">
        <v>2</v>
      </c>
      <c r="N933" t="str">
        <f t="shared" si="14"/>
        <v>até 5</v>
      </c>
    </row>
    <row r="934" spans="2:14" ht="15" customHeight="1">
      <c r="B934" s="11" t="s">
        <v>2937</v>
      </c>
      <c r="C934" s="12">
        <v>41057.053668981483</v>
      </c>
      <c r="D934" s="13" t="s">
        <v>1087</v>
      </c>
      <c r="E934" s="14">
        <v>42000</v>
      </c>
      <c r="F934" s="14" t="s">
        <v>22</v>
      </c>
      <c r="G934" s="14">
        <f>Data!$E934*VLOOKUP(Data!$F934,tblXrate[],2,FALSE)</f>
        <v>53356.776437647524</v>
      </c>
      <c r="H934" s="14" t="s">
        <v>356</v>
      </c>
      <c r="I934" s="14" t="s">
        <v>356</v>
      </c>
      <c r="J934" s="14" t="s">
        <v>24</v>
      </c>
      <c r="K934" s="14" t="str">
        <f>VLOOKUP(Data!$J934,tblCountries[[Actual]:[Mapping]],2,FALSE)</f>
        <v>Germany</v>
      </c>
      <c r="L934" s="14" t="s">
        <v>18</v>
      </c>
      <c r="M934" s="15">
        <v>3</v>
      </c>
      <c r="N934" t="str">
        <f t="shared" si="14"/>
        <v>até 5</v>
      </c>
    </row>
    <row r="935" spans="2:14" ht="15" customHeight="1">
      <c r="B935" s="16" t="s">
        <v>2938</v>
      </c>
      <c r="C935" s="17">
        <v>41057.062025462961</v>
      </c>
      <c r="D935" s="18">
        <v>3000</v>
      </c>
      <c r="E935" s="19">
        <v>36000</v>
      </c>
      <c r="F935" s="19" t="s">
        <v>6</v>
      </c>
      <c r="G935" s="19">
        <f>Data!$E935*VLOOKUP(Data!$F935,tblXrate[],2,FALSE)</f>
        <v>36000</v>
      </c>
      <c r="H935" s="19" t="s">
        <v>310</v>
      </c>
      <c r="I935" s="19" t="s">
        <v>310</v>
      </c>
      <c r="J935" s="19" t="s">
        <v>126</v>
      </c>
      <c r="K935" s="19" t="str">
        <f>VLOOKUP(Data!$J935,tblCountries[[Actual]:[Mapping]],2,FALSE)</f>
        <v>UAE</v>
      </c>
      <c r="L935" s="19" t="s">
        <v>9</v>
      </c>
      <c r="M935" s="20">
        <v>4.5</v>
      </c>
      <c r="N935" t="str">
        <f t="shared" si="14"/>
        <v>até 5</v>
      </c>
    </row>
    <row r="936" spans="2:14" ht="15" customHeight="1">
      <c r="B936" s="11" t="s">
        <v>2939</v>
      </c>
      <c r="C936" s="12">
        <v>41057.062835648147</v>
      </c>
      <c r="D936" s="13">
        <v>57000</v>
      </c>
      <c r="E936" s="14">
        <v>57000</v>
      </c>
      <c r="F936" s="14" t="s">
        <v>6</v>
      </c>
      <c r="G936" s="14">
        <f>Data!$E936*VLOOKUP(Data!$F936,tblXrate[],2,FALSE)</f>
        <v>57000</v>
      </c>
      <c r="H936" s="14" t="s">
        <v>1088</v>
      </c>
      <c r="I936" s="14" t="s">
        <v>279</v>
      </c>
      <c r="J936" s="14" t="s">
        <v>15</v>
      </c>
      <c r="K936" s="14" t="str">
        <f>VLOOKUP(Data!$J936,tblCountries[[Actual]:[Mapping]],2,FALSE)</f>
        <v>USA</v>
      </c>
      <c r="L936" s="14" t="s">
        <v>18</v>
      </c>
      <c r="M936" s="15">
        <v>4</v>
      </c>
      <c r="N936" t="str">
        <f t="shared" si="14"/>
        <v>até 5</v>
      </c>
    </row>
    <row r="937" spans="2:14" ht="15" customHeight="1">
      <c r="B937" s="16" t="s">
        <v>2940</v>
      </c>
      <c r="C937" s="17">
        <v>41057.074641203704</v>
      </c>
      <c r="D937" s="18">
        <v>135000</v>
      </c>
      <c r="E937" s="19">
        <v>135000</v>
      </c>
      <c r="F937" s="19" t="s">
        <v>6</v>
      </c>
      <c r="G937" s="19">
        <f>Data!$E937*VLOOKUP(Data!$F937,tblXrate[],2,FALSE)</f>
        <v>135000</v>
      </c>
      <c r="H937" s="19" t="s">
        <v>1089</v>
      </c>
      <c r="I937" s="19" t="s">
        <v>52</v>
      </c>
      <c r="J937" s="19" t="s">
        <v>15</v>
      </c>
      <c r="K937" s="19" t="str">
        <f>VLOOKUP(Data!$J937,tblCountries[[Actual]:[Mapping]],2,FALSE)</f>
        <v>USA</v>
      </c>
      <c r="L937" s="19" t="s">
        <v>13</v>
      </c>
      <c r="M937" s="20">
        <v>15</v>
      </c>
      <c r="N937" t="str">
        <f t="shared" si="14"/>
        <v>10 a 15</v>
      </c>
    </row>
    <row r="938" spans="2:14" ht="15" customHeight="1">
      <c r="B938" s="11" t="s">
        <v>2941</v>
      </c>
      <c r="C938" s="12">
        <v>41057.100844907407</v>
      </c>
      <c r="D938" s="13">
        <v>75000</v>
      </c>
      <c r="E938" s="14">
        <v>75000</v>
      </c>
      <c r="F938" s="14" t="s">
        <v>22</v>
      </c>
      <c r="G938" s="14">
        <f>Data!$E938*VLOOKUP(Data!$F938,tblXrate[],2,FALSE)</f>
        <v>95279.957924370581</v>
      </c>
      <c r="H938" s="14" t="s">
        <v>1090</v>
      </c>
      <c r="I938" s="14" t="s">
        <v>20</v>
      </c>
      <c r="J938" s="14" t="s">
        <v>628</v>
      </c>
      <c r="K938" s="14" t="str">
        <f>VLOOKUP(Data!$J938,tblCountries[[Actual]:[Mapping]],2,FALSE)</f>
        <v>Netherlands</v>
      </c>
      <c r="L938" s="14" t="s">
        <v>9</v>
      </c>
      <c r="M938" s="15">
        <v>4</v>
      </c>
      <c r="N938" t="str">
        <f t="shared" si="14"/>
        <v>até 5</v>
      </c>
    </row>
    <row r="939" spans="2:14" ht="15" customHeight="1">
      <c r="B939" s="16" t="s">
        <v>2942</v>
      </c>
      <c r="C939" s="17">
        <v>41057.148773148147</v>
      </c>
      <c r="D939" s="18">
        <v>45000</v>
      </c>
      <c r="E939" s="19">
        <v>45000</v>
      </c>
      <c r="F939" s="19" t="s">
        <v>22</v>
      </c>
      <c r="G939" s="19">
        <f>Data!$E939*VLOOKUP(Data!$F939,tblXrate[],2,FALSE)</f>
        <v>57167.974754622352</v>
      </c>
      <c r="H939" s="19" t="s">
        <v>1091</v>
      </c>
      <c r="I939" s="19" t="s">
        <v>20</v>
      </c>
      <c r="J939" s="19" t="s">
        <v>1092</v>
      </c>
      <c r="K939" s="19" t="str">
        <f>VLOOKUP(Data!$J939,tblCountries[[Actual]:[Mapping]],2,FALSE)</f>
        <v>Netherlands</v>
      </c>
      <c r="L939" s="19" t="s">
        <v>18</v>
      </c>
      <c r="M939" s="20">
        <v>10</v>
      </c>
      <c r="N939" t="str">
        <f t="shared" si="14"/>
        <v>5 a 10</v>
      </c>
    </row>
    <row r="940" spans="2:14" ht="15" customHeight="1">
      <c r="B940" s="11" t="s">
        <v>2943</v>
      </c>
      <c r="C940" s="12">
        <v>41057.155555555553</v>
      </c>
      <c r="D940" s="13" t="s">
        <v>1093</v>
      </c>
      <c r="E940" s="14">
        <v>2000000</v>
      </c>
      <c r="F940" s="14" t="s">
        <v>3984</v>
      </c>
      <c r="G940" s="14">
        <f>Data!$E940*VLOOKUP(Data!$F940,tblXrate[],2,FALSE)</f>
        <v>12326.656394453004</v>
      </c>
      <c r="H940" s="14" t="s">
        <v>1094</v>
      </c>
      <c r="I940" s="14" t="s">
        <v>52</v>
      </c>
      <c r="J940" s="14" t="s">
        <v>870</v>
      </c>
      <c r="K940" s="14" t="str">
        <f>VLOOKUP(Data!$J940,tblCountries[[Actual]:[Mapping]],2,FALSE)</f>
        <v>Nigeria</v>
      </c>
      <c r="L940" s="14" t="s">
        <v>9</v>
      </c>
      <c r="M940" s="15">
        <v>5</v>
      </c>
      <c r="N940" t="str">
        <f t="shared" si="14"/>
        <v>até 5</v>
      </c>
    </row>
    <row r="941" spans="2:14" ht="15" customHeight="1">
      <c r="B941" s="16" t="s">
        <v>2944</v>
      </c>
      <c r="C941" s="17">
        <v>41057.170300925929</v>
      </c>
      <c r="D941" s="18">
        <v>8000</v>
      </c>
      <c r="E941" s="19">
        <v>8000</v>
      </c>
      <c r="F941" s="19" t="s">
        <v>6</v>
      </c>
      <c r="G941" s="19">
        <f>Data!$E941*VLOOKUP(Data!$F941,tblXrate[],2,FALSE)</f>
        <v>8000</v>
      </c>
      <c r="H941" s="19" t="s">
        <v>167</v>
      </c>
      <c r="I941" s="19" t="s">
        <v>20</v>
      </c>
      <c r="J941" s="19" t="s">
        <v>8</v>
      </c>
      <c r="K941" s="19" t="str">
        <f>VLOOKUP(Data!$J941,tblCountries[[Actual]:[Mapping]],2,FALSE)</f>
        <v>India</v>
      </c>
      <c r="L941" s="19" t="s">
        <v>25</v>
      </c>
      <c r="M941" s="20">
        <v>5</v>
      </c>
      <c r="N941" t="str">
        <f t="shared" si="14"/>
        <v>até 5</v>
      </c>
    </row>
    <row r="942" spans="2:14" ht="15" customHeight="1">
      <c r="B942" s="11" t="s">
        <v>2945</v>
      </c>
      <c r="C942" s="12">
        <v>41057.194918981484</v>
      </c>
      <c r="D942" s="13" t="s">
        <v>1095</v>
      </c>
      <c r="E942" s="14">
        <v>48000</v>
      </c>
      <c r="F942" s="14" t="s">
        <v>6</v>
      </c>
      <c r="G942" s="14">
        <f>Data!$E942*VLOOKUP(Data!$F942,tblXrate[],2,FALSE)</f>
        <v>48000</v>
      </c>
      <c r="H942" s="14" t="s">
        <v>1096</v>
      </c>
      <c r="I942" s="14" t="s">
        <v>52</v>
      </c>
      <c r="J942" s="14" t="s">
        <v>106</v>
      </c>
      <c r="K942" s="14" t="str">
        <f>VLOOKUP(Data!$J942,tblCountries[[Actual]:[Mapping]],2,FALSE)</f>
        <v>France</v>
      </c>
      <c r="L942" s="14" t="s">
        <v>9</v>
      </c>
      <c r="M942" s="15">
        <v>5</v>
      </c>
      <c r="N942" t="str">
        <f t="shared" si="14"/>
        <v>até 5</v>
      </c>
    </row>
    <row r="943" spans="2:14" ht="15" customHeight="1">
      <c r="B943" s="16" t="s">
        <v>2946</v>
      </c>
      <c r="C943" s="17">
        <v>41057.213703703703</v>
      </c>
      <c r="D943" s="18">
        <v>40000</v>
      </c>
      <c r="E943" s="19">
        <v>40000</v>
      </c>
      <c r="F943" s="19" t="s">
        <v>6</v>
      </c>
      <c r="G943" s="19">
        <f>Data!$E943*VLOOKUP(Data!$F943,tblXrate[],2,FALSE)</f>
        <v>40000</v>
      </c>
      <c r="H943" s="19" t="s">
        <v>256</v>
      </c>
      <c r="I943" s="19" t="s">
        <v>20</v>
      </c>
      <c r="J943" s="19" t="s">
        <v>1097</v>
      </c>
      <c r="K943" s="19" t="str">
        <f>VLOOKUP(Data!$J943,tblCountries[[Actual]:[Mapping]],2,FALSE)</f>
        <v>New Zealand</v>
      </c>
      <c r="L943" s="19" t="s">
        <v>9</v>
      </c>
      <c r="M943" s="20">
        <v>5</v>
      </c>
      <c r="N943" t="str">
        <f t="shared" si="14"/>
        <v>até 5</v>
      </c>
    </row>
    <row r="944" spans="2:14" ht="15" customHeight="1">
      <c r="B944" s="11" t="s">
        <v>2947</v>
      </c>
      <c r="C944" s="12">
        <v>41057.214722222219</v>
      </c>
      <c r="D944" s="13" t="s">
        <v>1098</v>
      </c>
      <c r="E944" s="14">
        <v>75000</v>
      </c>
      <c r="F944" s="14" t="s">
        <v>670</v>
      </c>
      <c r="G944" s="14">
        <f>Data!$E944*VLOOKUP(Data!$F944,tblXrate[],2,FALSE)</f>
        <v>59819.107020370408</v>
      </c>
      <c r="H944" s="14" t="s">
        <v>392</v>
      </c>
      <c r="I944" s="14" t="s">
        <v>20</v>
      </c>
      <c r="J944" s="14" t="s">
        <v>1099</v>
      </c>
      <c r="K944" s="14" t="str">
        <f>VLOOKUP(Data!$J944,tblCountries[[Actual]:[Mapping]],2,FALSE)</f>
        <v>New Zealand</v>
      </c>
      <c r="L944" s="14" t="s">
        <v>9</v>
      </c>
      <c r="M944" s="15">
        <v>10</v>
      </c>
      <c r="N944" t="str">
        <f t="shared" si="14"/>
        <v>5 a 10</v>
      </c>
    </row>
    <row r="945" spans="2:14" ht="15" customHeight="1">
      <c r="B945" s="16" t="s">
        <v>2948</v>
      </c>
      <c r="C945" s="17">
        <v>41057.217106481483</v>
      </c>
      <c r="D945" s="18">
        <v>150000</v>
      </c>
      <c r="E945" s="19">
        <v>150000</v>
      </c>
      <c r="F945" s="19" t="s">
        <v>6</v>
      </c>
      <c r="G945" s="19">
        <f>Data!$E945*VLOOKUP(Data!$F945,tblXrate[],2,FALSE)</f>
        <v>150000</v>
      </c>
      <c r="H945" s="19" t="s">
        <v>1100</v>
      </c>
      <c r="I945" s="19" t="s">
        <v>20</v>
      </c>
      <c r="J945" s="19" t="s">
        <v>46</v>
      </c>
      <c r="K945" s="19" t="str">
        <f>VLOOKUP(Data!$J945,tblCountries[[Actual]:[Mapping]],2,FALSE)</f>
        <v>Switzerland</v>
      </c>
      <c r="L945" s="19" t="s">
        <v>25</v>
      </c>
      <c r="M945" s="20">
        <v>20</v>
      </c>
      <c r="N945" t="str">
        <f t="shared" si="14"/>
        <v>15 a 20</v>
      </c>
    </row>
    <row r="946" spans="2:14" ht="15" customHeight="1">
      <c r="B946" s="11" t="s">
        <v>2949</v>
      </c>
      <c r="C946" s="12">
        <v>41057.222696759258</v>
      </c>
      <c r="D946" s="13">
        <v>80000</v>
      </c>
      <c r="E946" s="14">
        <v>80000</v>
      </c>
      <c r="F946" s="14" t="s">
        <v>82</v>
      </c>
      <c r="G946" s="14">
        <f>Data!$E946*VLOOKUP(Data!$F946,tblXrate[],2,FALSE)</f>
        <v>81592.772512210868</v>
      </c>
      <c r="H946" s="14" t="s">
        <v>1101</v>
      </c>
      <c r="I946" s="14" t="s">
        <v>52</v>
      </c>
      <c r="J946" s="14" t="s">
        <v>84</v>
      </c>
      <c r="K946" s="14" t="str">
        <f>VLOOKUP(Data!$J946,tblCountries[[Actual]:[Mapping]],2,FALSE)</f>
        <v>Australia</v>
      </c>
      <c r="L946" s="14" t="s">
        <v>9</v>
      </c>
      <c r="M946" s="15">
        <v>25</v>
      </c>
      <c r="N946" t="str">
        <f t="shared" si="14"/>
        <v>20  a 25</v>
      </c>
    </row>
    <row r="947" spans="2:14" ht="15" customHeight="1">
      <c r="B947" s="16" t="s">
        <v>2950</v>
      </c>
      <c r="C947" s="17">
        <v>41057.242314814815</v>
      </c>
      <c r="D947" s="18">
        <v>95000</v>
      </c>
      <c r="E947" s="19">
        <v>95000</v>
      </c>
      <c r="F947" s="19" t="s">
        <v>82</v>
      </c>
      <c r="G947" s="19">
        <f>Data!$E947*VLOOKUP(Data!$F947,tblXrate[],2,FALSE)</f>
        <v>96891.417358250401</v>
      </c>
      <c r="H947" s="19" t="s">
        <v>160</v>
      </c>
      <c r="I947" s="19" t="s">
        <v>20</v>
      </c>
      <c r="J947" s="19" t="s">
        <v>84</v>
      </c>
      <c r="K947" s="19" t="str">
        <f>VLOOKUP(Data!$J947,tblCountries[[Actual]:[Mapping]],2,FALSE)</f>
        <v>Australia</v>
      </c>
      <c r="L947" s="19" t="s">
        <v>18</v>
      </c>
      <c r="M947" s="20">
        <v>20</v>
      </c>
      <c r="N947" t="str">
        <f t="shared" si="14"/>
        <v>15 a 20</v>
      </c>
    </row>
    <row r="948" spans="2:14" ht="15" customHeight="1">
      <c r="B948" s="11" t="s">
        <v>2951</v>
      </c>
      <c r="C948" s="12">
        <v>41057.24386574074</v>
      </c>
      <c r="D948" s="13" t="s">
        <v>1102</v>
      </c>
      <c r="E948" s="14">
        <v>90000</v>
      </c>
      <c r="F948" s="14" t="s">
        <v>82</v>
      </c>
      <c r="G948" s="14">
        <f>Data!$E948*VLOOKUP(Data!$F948,tblXrate[],2,FALSE)</f>
        <v>91791.869076237213</v>
      </c>
      <c r="H948" s="14" t="s">
        <v>926</v>
      </c>
      <c r="I948" s="14" t="s">
        <v>20</v>
      </c>
      <c r="J948" s="14" t="s">
        <v>84</v>
      </c>
      <c r="K948" s="14" t="str">
        <f>VLOOKUP(Data!$J948,tblCountries[[Actual]:[Mapping]],2,FALSE)</f>
        <v>Australia</v>
      </c>
      <c r="L948" s="14" t="s">
        <v>9</v>
      </c>
      <c r="M948" s="15">
        <v>13</v>
      </c>
      <c r="N948" t="str">
        <f t="shared" si="14"/>
        <v>10 a 15</v>
      </c>
    </row>
    <row r="949" spans="2:14" ht="15" customHeight="1">
      <c r="B949" s="16" t="s">
        <v>2952</v>
      </c>
      <c r="C949" s="17">
        <v>41057.243981481479</v>
      </c>
      <c r="D949" s="18">
        <v>15000</v>
      </c>
      <c r="E949" s="19">
        <v>15000</v>
      </c>
      <c r="F949" s="19" t="s">
        <v>6</v>
      </c>
      <c r="G949" s="19">
        <f>Data!$E949*VLOOKUP(Data!$F949,tblXrate[],2,FALSE)</f>
        <v>15000</v>
      </c>
      <c r="H949" s="19" t="s">
        <v>1103</v>
      </c>
      <c r="I949" s="19" t="s">
        <v>20</v>
      </c>
      <c r="J949" s="19" t="s">
        <v>8</v>
      </c>
      <c r="K949" s="19" t="str">
        <f>VLOOKUP(Data!$J949,tblCountries[[Actual]:[Mapping]],2,FALSE)</f>
        <v>India</v>
      </c>
      <c r="L949" s="19" t="s">
        <v>18</v>
      </c>
      <c r="M949" s="20">
        <v>2</v>
      </c>
      <c r="N949" t="str">
        <f t="shared" si="14"/>
        <v>até 5</v>
      </c>
    </row>
    <row r="950" spans="2:14" ht="15" customHeight="1">
      <c r="B950" s="11" t="s">
        <v>2953</v>
      </c>
      <c r="C950" s="12">
        <v>41057.267777777779</v>
      </c>
      <c r="D950" s="13" t="s">
        <v>1104</v>
      </c>
      <c r="E950" s="14">
        <v>65000</v>
      </c>
      <c r="F950" s="14" t="s">
        <v>82</v>
      </c>
      <c r="G950" s="14">
        <f>Data!$E950*VLOOKUP(Data!$F950,tblXrate[],2,FALSE)</f>
        <v>66294.12766617132</v>
      </c>
      <c r="H950" s="14" t="s">
        <v>1105</v>
      </c>
      <c r="I950" s="14" t="s">
        <v>52</v>
      </c>
      <c r="J950" s="14" t="s">
        <v>84</v>
      </c>
      <c r="K950" s="14" t="str">
        <f>VLOOKUP(Data!$J950,tblCountries[[Actual]:[Mapping]],2,FALSE)</f>
        <v>Australia</v>
      </c>
      <c r="L950" s="14" t="s">
        <v>18</v>
      </c>
      <c r="M950" s="15">
        <v>5</v>
      </c>
      <c r="N950" t="str">
        <f t="shared" si="14"/>
        <v>até 5</v>
      </c>
    </row>
    <row r="951" spans="2:14" ht="15" customHeight="1">
      <c r="B951" s="16" t="s">
        <v>2954</v>
      </c>
      <c r="C951" s="17">
        <v>41057.274884259263</v>
      </c>
      <c r="D951" s="18">
        <v>100000</v>
      </c>
      <c r="E951" s="19">
        <v>100000</v>
      </c>
      <c r="F951" s="19" t="s">
        <v>82</v>
      </c>
      <c r="G951" s="19">
        <f>Data!$E951*VLOOKUP(Data!$F951,tblXrate[],2,FALSE)</f>
        <v>101990.96564026357</v>
      </c>
      <c r="H951" s="19" t="s">
        <v>76</v>
      </c>
      <c r="I951" s="19" t="s">
        <v>356</v>
      </c>
      <c r="J951" s="19" t="s">
        <v>84</v>
      </c>
      <c r="K951" s="19" t="str">
        <f>VLOOKUP(Data!$J951,tblCountries[[Actual]:[Mapping]],2,FALSE)</f>
        <v>Australia</v>
      </c>
      <c r="L951" s="19" t="s">
        <v>13</v>
      </c>
      <c r="M951" s="20">
        <v>6</v>
      </c>
      <c r="N951" t="str">
        <f t="shared" si="14"/>
        <v>5 a 10</v>
      </c>
    </row>
    <row r="952" spans="2:14" ht="15" customHeight="1">
      <c r="B952" s="11" t="s">
        <v>2955</v>
      </c>
      <c r="C952" s="12">
        <v>41057.286041666666</v>
      </c>
      <c r="D952" s="13">
        <v>60000</v>
      </c>
      <c r="E952" s="14">
        <v>60000</v>
      </c>
      <c r="F952" s="14" t="s">
        <v>6</v>
      </c>
      <c r="G952" s="14">
        <f>Data!$E952*VLOOKUP(Data!$F952,tblXrate[],2,FALSE)</f>
        <v>60000</v>
      </c>
      <c r="H952" s="14" t="s">
        <v>1106</v>
      </c>
      <c r="I952" s="14" t="s">
        <v>52</v>
      </c>
      <c r="J952" s="14" t="s">
        <v>15</v>
      </c>
      <c r="K952" s="14" t="str">
        <f>VLOOKUP(Data!$J952,tblCountries[[Actual]:[Mapping]],2,FALSE)</f>
        <v>USA</v>
      </c>
      <c r="L952" s="14" t="s">
        <v>18</v>
      </c>
      <c r="M952" s="15">
        <v>3</v>
      </c>
      <c r="N952" t="str">
        <f t="shared" si="14"/>
        <v>até 5</v>
      </c>
    </row>
    <row r="953" spans="2:14" ht="15" customHeight="1">
      <c r="B953" s="16" t="s">
        <v>2956</v>
      </c>
      <c r="C953" s="17">
        <v>41057.286168981482</v>
      </c>
      <c r="D953" s="18">
        <v>43000</v>
      </c>
      <c r="E953" s="19">
        <v>43000</v>
      </c>
      <c r="F953" s="19" t="s">
        <v>82</v>
      </c>
      <c r="G953" s="19">
        <f>Data!$E953*VLOOKUP(Data!$F953,tblXrate[],2,FALSE)</f>
        <v>43856.11522531334</v>
      </c>
      <c r="H953" s="19" t="s">
        <v>1107</v>
      </c>
      <c r="I953" s="19" t="s">
        <v>52</v>
      </c>
      <c r="J953" s="19" t="s">
        <v>84</v>
      </c>
      <c r="K953" s="19" t="str">
        <f>VLOOKUP(Data!$J953,tblCountries[[Actual]:[Mapping]],2,FALSE)</f>
        <v>Australia</v>
      </c>
      <c r="L953" s="19" t="s">
        <v>13</v>
      </c>
      <c r="M953" s="20">
        <v>1</v>
      </c>
      <c r="N953" t="str">
        <f t="shared" si="14"/>
        <v>até 5</v>
      </c>
    </row>
    <row r="954" spans="2:14" ht="15" customHeight="1">
      <c r="B954" s="11" t="s">
        <v>2957</v>
      </c>
      <c r="C954" s="12">
        <v>41057.286168981482</v>
      </c>
      <c r="D954" s="13">
        <v>45616</v>
      </c>
      <c r="E954" s="14">
        <v>45616</v>
      </c>
      <c r="F954" s="14" t="s">
        <v>6</v>
      </c>
      <c r="G954" s="14">
        <f>Data!$E954*VLOOKUP(Data!$F954,tblXrate[],2,FALSE)</f>
        <v>45616</v>
      </c>
      <c r="H954" s="14" t="s">
        <v>1108</v>
      </c>
      <c r="I954" s="14" t="s">
        <v>20</v>
      </c>
      <c r="J954" s="14" t="s">
        <v>84</v>
      </c>
      <c r="K954" s="14" t="str">
        <f>VLOOKUP(Data!$J954,tblCountries[[Actual]:[Mapping]],2,FALSE)</f>
        <v>Australia</v>
      </c>
      <c r="L954" s="14" t="s">
        <v>9</v>
      </c>
      <c r="M954" s="15">
        <v>1.5</v>
      </c>
      <c r="N954" t="str">
        <f t="shared" si="14"/>
        <v>até 5</v>
      </c>
    </row>
    <row r="955" spans="2:14" ht="15" customHeight="1">
      <c r="B955" s="16" t="s">
        <v>2958</v>
      </c>
      <c r="C955" s="17">
        <v>41057.291956018518</v>
      </c>
      <c r="D955" s="18">
        <v>95000</v>
      </c>
      <c r="E955" s="19">
        <v>95000</v>
      </c>
      <c r="F955" s="19" t="s">
        <v>670</v>
      </c>
      <c r="G955" s="19">
        <f>Data!$E955*VLOOKUP(Data!$F955,tblXrate[],2,FALSE)</f>
        <v>75770.868892469181</v>
      </c>
      <c r="H955" s="19" t="s">
        <v>808</v>
      </c>
      <c r="I955" s="19" t="s">
        <v>310</v>
      </c>
      <c r="J955" s="19" t="s">
        <v>672</v>
      </c>
      <c r="K955" s="19" t="str">
        <f>VLOOKUP(Data!$J955,tblCountries[[Actual]:[Mapping]],2,FALSE)</f>
        <v>New Zealand</v>
      </c>
      <c r="L955" s="19" t="s">
        <v>9</v>
      </c>
      <c r="M955" s="20">
        <v>20</v>
      </c>
      <c r="N955" t="str">
        <f t="shared" si="14"/>
        <v>15 a 20</v>
      </c>
    </row>
    <row r="956" spans="2:14" ht="15" customHeight="1">
      <c r="B956" s="11" t="s">
        <v>2959</v>
      </c>
      <c r="C956" s="12">
        <v>41057.306388888886</v>
      </c>
      <c r="D956" s="13">
        <v>56600</v>
      </c>
      <c r="E956" s="14">
        <v>56600</v>
      </c>
      <c r="F956" s="14" t="s">
        <v>82</v>
      </c>
      <c r="G956" s="14">
        <f>Data!$E956*VLOOKUP(Data!$F956,tblXrate[],2,FALSE)</f>
        <v>57726.886552389187</v>
      </c>
      <c r="H956" s="14" t="s">
        <v>1109</v>
      </c>
      <c r="I956" s="14" t="s">
        <v>52</v>
      </c>
      <c r="J956" s="14" t="s">
        <v>84</v>
      </c>
      <c r="K956" s="14" t="str">
        <f>VLOOKUP(Data!$J956,tblCountries[[Actual]:[Mapping]],2,FALSE)</f>
        <v>Australia</v>
      </c>
      <c r="L956" s="14" t="s">
        <v>18</v>
      </c>
      <c r="M956" s="15">
        <v>2</v>
      </c>
      <c r="N956" t="str">
        <f t="shared" si="14"/>
        <v>até 5</v>
      </c>
    </row>
    <row r="957" spans="2:14" ht="15" customHeight="1">
      <c r="B957" s="16" t="s">
        <v>2960</v>
      </c>
      <c r="C957" s="17">
        <v>41057.307719907411</v>
      </c>
      <c r="D957" s="18">
        <v>20000</v>
      </c>
      <c r="E957" s="19">
        <v>20000</v>
      </c>
      <c r="F957" s="19" t="s">
        <v>6</v>
      </c>
      <c r="G957" s="19">
        <f>Data!$E957*VLOOKUP(Data!$F957,tblXrate[],2,FALSE)</f>
        <v>20000</v>
      </c>
      <c r="H957" s="19" t="s">
        <v>214</v>
      </c>
      <c r="I957" s="19" t="s">
        <v>20</v>
      </c>
      <c r="J957" s="19" t="s">
        <v>84</v>
      </c>
      <c r="K957" s="19" t="str">
        <f>VLOOKUP(Data!$J957,tblCountries[[Actual]:[Mapping]],2,FALSE)</f>
        <v>Australia</v>
      </c>
      <c r="L957" s="19" t="s">
        <v>18</v>
      </c>
      <c r="M957" s="20">
        <v>2</v>
      </c>
      <c r="N957" t="str">
        <f t="shared" si="14"/>
        <v>até 5</v>
      </c>
    </row>
    <row r="958" spans="2:14" ht="15" customHeight="1">
      <c r="B958" s="11" t="s">
        <v>2961</v>
      </c>
      <c r="C958" s="12">
        <v>41057.311192129629</v>
      </c>
      <c r="D958" s="13" t="s">
        <v>1110</v>
      </c>
      <c r="E958" s="14">
        <v>200000</v>
      </c>
      <c r="F958" s="14" t="s">
        <v>82</v>
      </c>
      <c r="G958" s="14">
        <f>Data!$E958*VLOOKUP(Data!$F958,tblXrate[],2,FALSE)</f>
        <v>203981.93128052715</v>
      </c>
      <c r="H958" s="14" t="s">
        <v>856</v>
      </c>
      <c r="I958" s="14" t="s">
        <v>52</v>
      </c>
      <c r="J958" s="14" t="s">
        <v>84</v>
      </c>
      <c r="K958" s="14" t="str">
        <f>VLOOKUP(Data!$J958,tblCountries[[Actual]:[Mapping]],2,FALSE)</f>
        <v>Australia</v>
      </c>
      <c r="L958" s="14" t="s">
        <v>9</v>
      </c>
      <c r="M958" s="15">
        <v>15</v>
      </c>
      <c r="N958" t="str">
        <f t="shared" si="14"/>
        <v>10 a 15</v>
      </c>
    </row>
    <row r="959" spans="2:14" ht="15" customHeight="1">
      <c r="B959" s="16" t="s">
        <v>2962</v>
      </c>
      <c r="C959" s="17">
        <v>41057.31150462963</v>
      </c>
      <c r="D959" s="18">
        <v>50000</v>
      </c>
      <c r="E959" s="19">
        <v>50000</v>
      </c>
      <c r="F959" s="19" t="s">
        <v>82</v>
      </c>
      <c r="G959" s="19">
        <f>Data!$E959*VLOOKUP(Data!$F959,tblXrate[],2,FALSE)</f>
        <v>50995.482820131787</v>
      </c>
      <c r="H959" s="19" t="s">
        <v>700</v>
      </c>
      <c r="I959" s="19" t="s">
        <v>488</v>
      </c>
      <c r="J959" s="19" t="s">
        <v>84</v>
      </c>
      <c r="K959" s="19" t="str">
        <f>VLOOKUP(Data!$J959,tblCountries[[Actual]:[Mapping]],2,FALSE)</f>
        <v>Australia</v>
      </c>
      <c r="L959" s="19" t="s">
        <v>25</v>
      </c>
      <c r="M959" s="20">
        <v>5</v>
      </c>
      <c r="N959" t="str">
        <f t="shared" si="14"/>
        <v>até 5</v>
      </c>
    </row>
    <row r="960" spans="2:14" ht="15" customHeight="1">
      <c r="B960" s="11" t="s">
        <v>2963</v>
      </c>
      <c r="C960" s="12">
        <v>41057.312303240738</v>
      </c>
      <c r="D960" s="13">
        <v>125000</v>
      </c>
      <c r="E960" s="14">
        <v>125000</v>
      </c>
      <c r="F960" s="14" t="s">
        <v>82</v>
      </c>
      <c r="G960" s="14">
        <f>Data!$E960*VLOOKUP(Data!$F960,tblXrate[],2,FALSE)</f>
        <v>127488.70705032947</v>
      </c>
      <c r="H960" s="14" t="s">
        <v>1111</v>
      </c>
      <c r="I960" s="14" t="s">
        <v>4001</v>
      </c>
      <c r="J960" s="14" t="s">
        <v>84</v>
      </c>
      <c r="K960" s="14" t="str">
        <f>VLOOKUP(Data!$J960,tblCountries[[Actual]:[Mapping]],2,FALSE)</f>
        <v>Australia</v>
      </c>
      <c r="L960" s="14" t="s">
        <v>9</v>
      </c>
      <c r="M960" s="15">
        <v>15</v>
      </c>
      <c r="N960" t="str">
        <f t="shared" si="14"/>
        <v>10 a 15</v>
      </c>
    </row>
    <row r="961" spans="2:14" ht="15" customHeight="1">
      <c r="B961" s="16" t="s">
        <v>2964</v>
      </c>
      <c r="C961" s="17">
        <v>41057.314918981479</v>
      </c>
      <c r="D961" s="18">
        <v>65000</v>
      </c>
      <c r="E961" s="19">
        <v>65000</v>
      </c>
      <c r="F961" s="19" t="s">
        <v>82</v>
      </c>
      <c r="G961" s="19">
        <f>Data!$E961*VLOOKUP(Data!$F961,tblXrate[],2,FALSE)</f>
        <v>66294.12766617132</v>
      </c>
      <c r="H961" s="19" t="s">
        <v>153</v>
      </c>
      <c r="I961" s="19" t="s">
        <v>20</v>
      </c>
      <c r="J961" s="19" t="s">
        <v>84</v>
      </c>
      <c r="K961" s="19" t="str">
        <f>VLOOKUP(Data!$J961,tblCountries[[Actual]:[Mapping]],2,FALSE)</f>
        <v>Australia</v>
      </c>
      <c r="L961" s="19" t="s">
        <v>9</v>
      </c>
      <c r="M961" s="20">
        <v>4</v>
      </c>
      <c r="N961" t="str">
        <f t="shared" si="14"/>
        <v>até 5</v>
      </c>
    </row>
    <row r="962" spans="2:14" ht="15" customHeight="1">
      <c r="B962" s="11" t="s">
        <v>2965</v>
      </c>
      <c r="C962" s="12">
        <v>41057.319004629629</v>
      </c>
      <c r="D962" s="13">
        <v>62000</v>
      </c>
      <c r="E962" s="14">
        <v>62000</v>
      </c>
      <c r="F962" s="14" t="s">
        <v>82</v>
      </c>
      <c r="G962" s="14">
        <f>Data!$E962*VLOOKUP(Data!$F962,tblXrate[],2,FALSE)</f>
        <v>63234.398696963413</v>
      </c>
      <c r="H962" s="14" t="s">
        <v>207</v>
      </c>
      <c r="I962" s="14" t="s">
        <v>20</v>
      </c>
      <c r="J962" s="14" t="s">
        <v>84</v>
      </c>
      <c r="K962" s="14" t="str">
        <f>VLOOKUP(Data!$J962,tblCountries[[Actual]:[Mapping]],2,FALSE)</f>
        <v>Australia</v>
      </c>
      <c r="L962" s="14" t="s">
        <v>9</v>
      </c>
      <c r="M962" s="15">
        <v>3</v>
      </c>
      <c r="N962" t="str">
        <f t="shared" si="14"/>
        <v>até 5</v>
      </c>
    </row>
    <row r="963" spans="2:14" ht="15" customHeight="1">
      <c r="B963" s="16" t="s">
        <v>2966</v>
      </c>
      <c r="C963" s="17">
        <v>41057.323935185188</v>
      </c>
      <c r="D963" s="18">
        <v>260000</v>
      </c>
      <c r="E963" s="19">
        <v>260000</v>
      </c>
      <c r="F963" s="19" t="s">
        <v>6</v>
      </c>
      <c r="G963" s="19">
        <f>Data!$E963*VLOOKUP(Data!$F963,tblXrate[],2,FALSE)</f>
        <v>260000</v>
      </c>
      <c r="H963" s="19" t="s">
        <v>29</v>
      </c>
      <c r="I963" s="19" t="s">
        <v>4001</v>
      </c>
      <c r="J963" s="19" t="s">
        <v>15</v>
      </c>
      <c r="K963" s="19" t="str">
        <f>VLOOKUP(Data!$J963,tblCountries[[Actual]:[Mapping]],2,FALSE)</f>
        <v>USA</v>
      </c>
      <c r="L963" s="19" t="s">
        <v>18</v>
      </c>
      <c r="M963" s="20">
        <v>10</v>
      </c>
      <c r="N963" t="str">
        <f t="shared" si="14"/>
        <v>5 a 10</v>
      </c>
    </row>
    <row r="964" spans="2:14" ht="15" customHeight="1">
      <c r="B964" s="11" t="s">
        <v>2967</v>
      </c>
      <c r="C964" s="12">
        <v>41057.33320601852</v>
      </c>
      <c r="D964" s="13">
        <v>110000</v>
      </c>
      <c r="E964" s="14">
        <v>110000</v>
      </c>
      <c r="F964" s="14" t="s">
        <v>82</v>
      </c>
      <c r="G964" s="14">
        <f>Data!$E964*VLOOKUP(Data!$F964,tblXrate[],2,FALSE)</f>
        <v>112190.06220428993</v>
      </c>
      <c r="H964" s="14" t="s">
        <v>1113</v>
      </c>
      <c r="I964" s="14" t="s">
        <v>52</v>
      </c>
      <c r="J964" s="14" t="s">
        <v>84</v>
      </c>
      <c r="K964" s="14" t="str">
        <f>VLOOKUP(Data!$J964,tblCountries[[Actual]:[Mapping]],2,FALSE)</f>
        <v>Australia</v>
      </c>
      <c r="L964" s="14" t="s">
        <v>18</v>
      </c>
      <c r="M964" s="15">
        <v>8</v>
      </c>
      <c r="N964" t="str">
        <f t="shared" si="14"/>
        <v>5 a 10</v>
      </c>
    </row>
    <row r="965" spans="2:14" ht="15" customHeight="1">
      <c r="B965" s="16" t="s">
        <v>2968</v>
      </c>
      <c r="C965" s="17">
        <v>41057.335532407407</v>
      </c>
      <c r="D965" s="18" t="s">
        <v>1114</v>
      </c>
      <c r="E965" s="19">
        <v>70000</v>
      </c>
      <c r="F965" s="19" t="s">
        <v>82</v>
      </c>
      <c r="G965" s="19">
        <f>Data!$E965*VLOOKUP(Data!$F965,tblXrate[],2,FALSE)</f>
        <v>71393.675948184507</v>
      </c>
      <c r="H965" s="19" t="s">
        <v>45</v>
      </c>
      <c r="I965" s="19" t="s">
        <v>52</v>
      </c>
      <c r="J965" s="19" t="s">
        <v>84</v>
      </c>
      <c r="K965" s="19" t="str">
        <f>VLOOKUP(Data!$J965,tblCountries[[Actual]:[Mapping]],2,FALSE)</f>
        <v>Australia</v>
      </c>
      <c r="L965" s="19" t="s">
        <v>9</v>
      </c>
      <c r="M965" s="20">
        <v>7</v>
      </c>
      <c r="N965" t="str">
        <f t="shared" si="14"/>
        <v>5 a 10</v>
      </c>
    </row>
    <row r="966" spans="2:14" ht="15" customHeight="1">
      <c r="B966" s="11" t="s">
        <v>2969</v>
      </c>
      <c r="C966" s="12">
        <v>41057.349120370367</v>
      </c>
      <c r="D966" s="13" t="s">
        <v>1115</v>
      </c>
      <c r="E966" s="14">
        <v>85000</v>
      </c>
      <c r="F966" s="14" t="s">
        <v>6</v>
      </c>
      <c r="G966" s="14">
        <f>Data!$E966*VLOOKUP(Data!$F966,tblXrate[],2,FALSE)</f>
        <v>85000</v>
      </c>
      <c r="H966" s="14" t="s">
        <v>1116</v>
      </c>
      <c r="I966" s="14" t="s">
        <v>3999</v>
      </c>
      <c r="J966" s="14" t="s">
        <v>84</v>
      </c>
      <c r="K966" s="14" t="str">
        <f>VLOOKUP(Data!$J966,tblCountries[[Actual]:[Mapping]],2,FALSE)</f>
        <v>Australia</v>
      </c>
      <c r="L966" s="14" t="s">
        <v>9</v>
      </c>
      <c r="M966" s="15">
        <v>8</v>
      </c>
      <c r="N966" t="str">
        <f t="shared" si="14"/>
        <v>5 a 10</v>
      </c>
    </row>
    <row r="967" spans="2:14" ht="15" customHeight="1">
      <c r="B967" s="16" t="s">
        <v>2970</v>
      </c>
      <c r="C967" s="17">
        <v>41057.351886574077</v>
      </c>
      <c r="D967" s="18">
        <v>94000</v>
      </c>
      <c r="E967" s="19">
        <v>94000</v>
      </c>
      <c r="F967" s="19" t="s">
        <v>82</v>
      </c>
      <c r="G967" s="19">
        <f>Data!$E967*VLOOKUP(Data!$F967,tblXrate[],2,FALSE)</f>
        <v>95871.50770184776</v>
      </c>
      <c r="H967" s="19" t="s">
        <v>207</v>
      </c>
      <c r="I967" s="19" t="s">
        <v>20</v>
      </c>
      <c r="J967" s="19" t="s">
        <v>84</v>
      </c>
      <c r="K967" s="19" t="str">
        <f>VLOOKUP(Data!$J967,tblCountries[[Actual]:[Mapping]],2,FALSE)</f>
        <v>Australia</v>
      </c>
      <c r="L967" s="19" t="s">
        <v>18</v>
      </c>
      <c r="M967" s="20">
        <v>2.5</v>
      </c>
      <c r="N967" t="str">
        <f t="shared" si="14"/>
        <v>até 5</v>
      </c>
    </row>
    <row r="968" spans="2:14" ht="15" customHeight="1">
      <c r="B968" s="11" t="s">
        <v>2971</v>
      </c>
      <c r="C968" s="12">
        <v>41057.35800925926</v>
      </c>
      <c r="D968" s="13" t="s">
        <v>1117</v>
      </c>
      <c r="E968" s="14">
        <v>107000</v>
      </c>
      <c r="F968" s="14" t="s">
        <v>82</v>
      </c>
      <c r="G968" s="14">
        <f>Data!$E968*VLOOKUP(Data!$F968,tblXrate[],2,FALSE)</f>
        <v>109130.33323508203</v>
      </c>
      <c r="H968" s="14" t="s">
        <v>772</v>
      </c>
      <c r="I968" s="14" t="s">
        <v>52</v>
      </c>
      <c r="J968" s="14" t="s">
        <v>84</v>
      </c>
      <c r="K968" s="14" t="str">
        <f>VLOOKUP(Data!$J968,tblCountries[[Actual]:[Mapping]],2,FALSE)</f>
        <v>Australia</v>
      </c>
      <c r="L968" s="14" t="s">
        <v>9</v>
      </c>
      <c r="M968" s="15">
        <v>35</v>
      </c>
      <c r="N968" t="str">
        <f t="shared" ref="N968:N1031" si="15">VLOOKUP(M968,$O$1:$Q$6,3,1)</f>
        <v>25 a 30</v>
      </c>
    </row>
    <row r="969" spans="2:14" ht="15" customHeight="1">
      <c r="B969" s="16" t="s">
        <v>2972</v>
      </c>
      <c r="C969" s="17">
        <v>41057.361030092594</v>
      </c>
      <c r="D969" s="18">
        <v>3000</v>
      </c>
      <c r="E969" s="19">
        <v>36000</v>
      </c>
      <c r="F969" s="19" t="s">
        <v>6</v>
      </c>
      <c r="G969" s="19">
        <f>Data!$E969*VLOOKUP(Data!$F969,tblXrate[],2,FALSE)</f>
        <v>36000</v>
      </c>
      <c r="H969" s="19" t="s">
        <v>168</v>
      </c>
      <c r="I969" s="19" t="s">
        <v>52</v>
      </c>
      <c r="J969" s="19" t="s">
        <v>1118</v>
      </c>
      <c r="K969" s="19" t="str">
        <f>VLOOKUP(Data!$J969,tblCountries[[Actual]:[Mapping]],2,FALSE)</f>
        <v>malaysia</v>
      </c>
      <c r="L969" s="19" t="s">
        <v>25</v>
      </c>
      <c r="M969" s="20">
        <v>3</v>
      </c>
      <c r="N969" t="str">
        <f t="shared" si="15"/>
        <v>até 5</v>
      </c>
    </row>
    <row r="970" spans="2:14" ht="15" customHeight="1">
      <c r="B970" s="11" t="s">
        <v>2973</v>
      </c>
      <c r="C970" s="12">
        <v>41057.361956018518</v>
      </c>
      <c r="D970" s="13">
        <v>120000</v>
      </c>
      <c r="E970" s="14">
        <v>120000</v>
      </c>
      <c r="F970" s="14" t="s">
        <v>82</v>
      </c>
      <c r="G970" s="14">
        <f>Data!$E970*VLOOKUP(Data!$F970,tblXrate[],2,FALSE)</f>
        <v>122389.15876831629</v>
      </c>
      <c r="H970" s="14" t="s">
        <v>256</v>
      </c>
      <c r="I970" s="14" t="s">
        <v>20</v>
      </c>
      <c r="J970" s="14" t="s">
        <v>84</v>
      </c>
      <c r="K970" s="14" t="str">
        <f>VLOOKUP(Data!$J970,tblCountries[[Actual]:[Mapping]],2,FALSE)</f>
        <v>Australia</v>
      </c>
      <c r="L970" s="14" t="s">
        <v>9</v>
      </c>
      <c r="M970" s="15">
        <v>2</v>
      </c>
      <c r="N970" t="str">
        <f t="shared" si="15"/>
        <v>até 5</v>
      </c>
    </row>
    <row r="971" spans="2:14" ht="15" customHeight="1">
      <c r="B971" s="16" t="s">
        <v>2974</v>
      </c>
      <c r="C971" s="17">
        <v>41057.366423611114</v>
      </c>
      <c r="D971" s="18" t="s">
        <v>1119</v>
      </c>
      <c r="E971" s="19">
        <v>52000</v>
      </c>
      <c r="F971" s="19" t="s">
        <v>82</v>
      </c>
      <c r="G971" s="19">
        <f>Data!$E971*VLOOKUP(Data!$F971,tblXrate[],2,FALSE)</f>
        <v>53035.30213293706</v>
      </c>
      <c r="H971" s="19" t="s">
        <v>1120</v>
      </c>
      <c r="I971" s="19" t="s">
        <v>20</v>
      </c>
      <c r="J971" s="19" t="s">
        <v>84</v>
      </c>
      <c r="K971" s="19" t="str">
        <f>VLOOKUP(Data!$J971,tblCountries[[Actual]:[Mapping]],2,FALSE)</f>
        <v>Australia</v>
      </c>
      <c r="L971" s="19" t="s">
        <v>9</v>
      </c>
      <c r="M971" s="20">
        <v>4</v>
      </c>
      <c r="N971" t="str">
        <f t="shared" si="15"/>
        <v>até 5</v>
      </c>
    </row>
    <row r="972" spans="2:14" ht="15" customHeight="1">
      <c r="B972" s="11" t="s">
        <v>2975</v>
      </c>
      <c r="C972" s="12">
        <v>41057.367314814815</v>
      </c>
      <c r="D972" s="13">
        <v>125000</v>
      </c>
      <c r="E972" s="14">
        <v>125000</v>
      </c>
      <c r="F972" s="14" t="s">
        <v>6</v>
      </c>
      <c r="G972" s="14">
        <f>Data!$E972*VLOOKUP(Data!$F972,tblXrate[],2,FALSE)</f>
        <v>125000</v>
      </c>
      <c r="H972" s="14" t="s">
        <v>1121</v>
      </c>
      <c r="I972" s="14" t="s">
        <v>4001</v>
      </c>
      <c r="J972" s="14" t="s">
        <v>15</v>
      </c>
      <c r="K972" s="14" t="str">
        <f>VLOOKUP(Data!$J972,tblCountries[[Actual]:[Mapping]],2,FALSE)</f>
        <v>USA</v>
      </c>
      <c r="L972" s="14" t="s">
        <v>9</v>
      </c>
      <c r="M972" s="15">
        <v>10</v>
      </c>
      <c r="N972" t="str">
        <f t="shared" si="15"/>
        <v>5 a 10</v>
      </c>
    </row>
    <row r="973" spans="2:14" ht="15" customHeight="1">
      <c r="B973" s="16" t="s">
        <v>2976</v>
      </c>
      <c r="C973" s="17">
        <v>41057.37773148148</v>
      </c>
      <c r="D973" s="18">
        <v>19000</v>
      </c>
      <c r="E973" s="19">
        <v>19000</v>
      </c>
      <c r="F973" s="19" t="s">
        <v>6</v>
      </c>
      <c r="G973" s="19">
        <f>Data!$E973*VLOOKUP(Data!$F973,tblXrate[],2,FALSE)</f>
        <v>19000</v>
      </c>
      <c r="H973" s="19" t="s">
        <v>1122</v>
      </c>
      <c r="I973" s="19" t="s">
        <v>20</v>
      </c>
      <c r="J973" s="19" t="s">
        <v>1123</v>
      </c>
      <c r="K973" s="19" t="str">
        <f>VLOOKUP(Data!$J973,tblCountries[[Actual]:[Mapping]],2,FALSE)</f>
        <v>china</v>
      </c>
      <c r="L973" s="19" t="s">
        <v>9</v>
      </c>
      <c r="M973" s="20">
        <v>6</v>
      </c>
      <c r="N973" t="str">
        <f t="shared" si="15"/>
        <v>5 a 10</v>
      </c>
    </row>
    <row r="974" spans="2:14" ht="15" customHeight="1">
      <c r="B974" s="11" t="s">
        <v>2977</v>
      </c>
      <c r="C974" s="12">
        <v>41057.383645833332</v>
      </c>
      <c r="D974" s="13">
        <v>92000</v>
      </c>
      <c r="E974" s="14">
        <v>92000</v>
      </c>
      <c r="F974" s="14" t="s">
        <v>82</v>
      </c>
      <c r="G974" s="14">
        <f>Data!$E974*VLOOKUP(Data!$F974,tblXrate[],2,FALSE)</f>
        <v>93831.688389042494</v>
      </c>
      <c r="H974" s="14" t="s">
        <v>1122</v>
      </c>
      <c r="I974" s="14" t="s">
        <v>20</v>
      </c>
      <c r="J974" s="14" t="s">
        <v>84</v>
      </c>
      <c r="K974" s="14" t="str">
        <f>VLOOKUP(Data!$J974,tblCountries[[Actual]:[Mapping]],2,FALSE)</f>
        <v>Australia</v>
      </c>
      <c r="L974" s="14" t="s">
        <v>13</v>
      </c>
      <c r="M974" s="15">
        <v>6</v>
      </c>
      <c r="N974" t="str">
        <f t="shared" si="15"/>
        <v>5 a 10</v>
      </c>
    </row>
    <row r="975" spans="2:14" ht="15" customHeight="1">
      <c r="B975" s="16" t="s">
        <v>2978</v>
      </c>
      <c r="C975" s="17">
        <v>41057.390231481484</v>
      </c>
      <c r="D975" s="18">
        <v>100000</v>
      </c>
      <c r="E975" s="19">
        <v>100000</v>
      </c>
      <c r="F975" s="19" t="s">
        <v>82</v>
      </c>
      <c r="G975" s="19">
        <f>Data!$E975*VLOOKUP(Data!$F975,tblXrate[],2,FALSE)</f>
        <v>101990.96564026357</v>
      </c>
      <c r="H975" s="19" t="s">
        <v>855</v>
      </c>
      <c r="I975" s="19" t="s">
        <v>20</v>
      </c>
      <c r="J975" s="19" t="s">
        <v>84</v>
      </c>
      <c r="K975" s="19" t="str">
        <f>VLOOKUP(Data!$J975,tblCountries[[Actual]:[Mapping]],2,FALSE)</f>
        <v>Australia</v>
      </c>
      <c r="L975" s="19" t="s">
        <v>9</v>
      </c>
      <c r="M975" s="20">
        <v>20</v>
      </c>
      <c r="N975" t="str">
        <f t="shared" si="15"/>
        <v>15 a 20</v>
      </c>
    </row>
    <row r="976" spans="2:14" ht="15" customHeight="1">
      <c r="B976" s="11" t="s">
        <v>2979</v>
      </c>
      <c r="C976" s="12">
        <v>41057.393171296295</v>
      </c>
      <c r="D976" s="13">
        <v>120000</v>
      </c>
      <c r="E976" s="14">
        <v>120000</v>
      </c>
      <c r="F976" s="14" t="s">
        <v>82</v>
      </c>
      <c r="G976" s="14">
        <f>Data!$E976*VLOOKUP(Data!$F976,tblXrate[],2,FALSE)</f>
        <v>122389.15876831629</v>
      </c>
      <c r="H976" s="14" t="s">
        <v>1124</v>
      </c>
      <c r="I976" s="14" t="s">
        <v>20</v>
      </c>
      <c r="J976" s="14" t="s">
        <v>84</v>
      </c>
      <c r="K976" s="14" t="str">
        <f>VLOOKUP(Data!$J976,tblCountries[[Actual]:[Mapping]],2,FALSE)</f>
        <v>Australia</v>
      </c>
      <c r="L976" s="14" t="s">
        <v>9</v>
      </c>
      <c r="M976" s="15">
        <v>5</v>
      </c>
      <c r="N976" t="str">
        <f t="shared" si="15"/>
        <v>até 5</v>
      </c>
    </row>
    <row r="977" spans="2:14" ht="15" customHeight="1">
      <c r="B977" s="16" t="s">
        <v>2980</v>
      </c>
      <c r="C977" s="17">
        <v>41057.401724537034</v>
      </c>
      <c r="D977" s="18">
        <v>35000</v>
      </c>
      <c r="E977" s="19">
        <v>35000</v>
      </c>
      <c r="F977" s="19" t="s">
        <v>86</v>
      </c>
      <c r="G977" s="19">
        <f>Data!$E977*VLOOKUP(Data!$F977,tblXrate[],2,FALSE)</f>
        <v>34417.653306061438</v>
      </c>
      <c r="H977" s="19" t="s">
        <v>855</v>
      </c>
      <c r="I977" s="19" t="s">
        <v>20</v>
      </c>
      <c r="J977" s="19" t="s">
        <v>88</v>
      </c>
      <c r="K977" s="19" t="str">
        <f>VLOOKUP(Data!$J977,tblCountries[[Actual]:[Mapping]],2,FALSE)</f>
        <v>Canada</v>
      </c>
      <c r="L977" s="19" t="s">
        <v>13</v>
      </c>
      <c r="M977" s="20">
        <v>4</v>
      </c>
      <c r="N977" t="str">
        <f t="shared" si="15"/>
        <v>até 5</v>
      </c>
    </row>
    <row r="978" spans="2:14" ht="15" customHeight="1">
      <c r="B978" s="11" t="s">
        <v>2981</v>
      </c>
      <c r="C978" s="12">
        <v>41057.40289351852</v>
      </c>
      <c r="D978" s="13" t="s">
        <v>1125</v>
      </c>
      <c r="E978" s="14">
        <v>12000</v>
      </c>
      <c r="F978" s="14" t="s">
        <v>6</v>
      </c>
      <c r="G978" s="14">
        <f>Data!$E978*VLOOKUP(Data!$F978,tblXrate[],2,FALSE)</f>
        <v>12000</v>
      </c>
      <c r="H978" s="14" t="s">
        <v>52</v>
      </c>
      <c r="I978" s="14" t="s">
        <v>52</v>
      </c>
      <c r="J978" s="14" t="s">
        <v>1126</v>
      </c>
      <c r="K978" s="14" t="str">
        <f>VLOOKUP(Data!$J978,tblCountries[[Actual]:[Mapping]],2,FALSE)</f>
        <v>Asia</v>
      </c>
      <c r="L978" s="14" t="s">
        <v>13</v>
      </c>
      <c r="M978" s="15">
        <v>3</v>
      </c>
      <c r="N978" t="str">
        <f t="shared" si="15"/>
        <v>até 5</v>
      </c>
    </row>
    <row r="979" spans="2:14" ht="15" customHeight="1">
      <c r="B979" s="16" t="s">
        <v>2982</v>
      </c>
      <c r="C979" s="17">
        <v>41057.40351851852</v>
      </c>
      <c r="D979" s="18">
        <v>204000</v>
      </c>
      <c r="E979" s="19">
        <v>204000</v>
      </c>
      <c r="F979" s="19" t="s">
        <v>40</v>
      </c>
      <c r="G979" s="19">
        <f>Data!$E979*VLOOKUP(Data!$F979,tblXrate[],2,FALSE)</f>
        <v>3632.815004238284</v>
      </c>
      <c r="H979" s="19" t="s">
        <v>1127</v>
      </c>
      <c r="I979" s="19" t="s">
        <v>52</v>
      </c>
      <c r="J979" s="19" t="s">
        <v>8</v>
      </c>
      <c r="K979" s="19" t="str">
        <f>VLOOKUP(Data!$J979,tblCountries[[Actual]:[Mapping]],2,FALSE)</f>
        <v>India</v>
      </c>
      <c r="L979" s="19" t="s">
        <v>9</v>
      </c>
      <c r="M979" s="20">
        <v>0</v>
      </c>
      <c r="N979" t="str">
        <f t="shared" si="15"/>
        <v>até 5</v>
      </c>
    </row>
    <row r="980" spans="2:14" ht="15" customHeight="1">
      <c r="B980" s="11" t="s">
        <v>2983</v>
      </c>
      <c r="C980" s="12">
        <v>41057.405243055553</v>
      </c>
      <c r="D980" s="13" t="s">
        <v>1128</v>
      </c>
      <c r="E980" s="14">
        <v>1200000</v>
      </c>
      <c r="F980" s="14" t="s">
        <v>40</v>
      </c>
      <c r="G980" s="14">
        <f>Data!$E980*VLOOKUP(Data!$F980,tblXrate[],2,FALSE)</f>
        <v>21369.500024931083</v>
      </c>
      <c r="H980" s="14" t="s">
        <v>76</v>
      </c>
      <c r="I980" s="14" t="s">
        <v>356</v>
      </c>
      <c r="J980" s="14" t="s">
        <v>8</v>
      </c>
      <c r="K980" s="14" t="str">
        <f>VLOOKUP(Data!$J980,tblCountries[[Actual]:[Mapping]],2,FALSE)</f>
        <v>India</v>
      </c>
      <c r="L980" s="14" t="s">
        <v>13</v>
      </c>
      <c r="M980" s="15">
        <v>6</v>
      </c>
      <c r="N980" t="str">
        <f t="shared" si="15"/>
        <v>5 a 10</v>
      </c>
    </row>
    <row r="981" spans="2:14" ht="15" customHeight="1">
      <c r="B981" s="16" t="s">
        <v>2984</v>
      </c>
      <c r="C981" s="17">
        <v>41057.410694444443</v>
      </c>
      <c r="D981" s="18" t="s">
        <v>457</v>
      </c>
      <c r="E981" s="19">
        <v>500000</v>
      </c>
      <c r="F981" s="19" t="s">
        <v>40</v>
      </c>
      <c r="G981" s="19">
        <f>Data!$E981*VLOOKUP(Data!$F981,tblXrate[],2,FALSE)</f>
        <v>8903.9583437212841</v>
      </c>
      <c r="H981" s="19" t="s">
        <v>207</v>
      </c>
      <c r="I981" s="19" t="s">
        <v>20</v>
      </c>
      <c r="J981" s="19" t="s">
        <v>8</v>
      </c>
      <c r="K981" s="19" t="str">
        <f>VLOOKUP(Data!$J981,tblCountries[[Actual]:[Mapping]],2,FALSE)</f>
        <v>India</v>
      </c>
      <c r="L981" s="19" t="s">
        <v>9</v>
      </c>
      <c r="M981" s="20">
        <v>7</v>
      </c>
      <c r="N981" t="str">
        <f t="shared" si="15"/>
        <v>5 a 10</v>
      </c>
    </row>
    <row r="982" spans="2:14" ht="15" customHeight="1">
      <c r="B982" s="11" t="s">
        <v>2985</v>
      </c>
      <c r="C982" s="12">
        <v>41057.427395833336</v>
      </c>
      <c r="D982" s="13" t="s">
        <v>1129</v>
      </c>
      <c r="E982" s="14">
        <v>48000</v>
      </c>
      <c r="F982" s="14" t="s">
        <v>3939</v>
      </c>
      <c r="G982" s="14">
        <f>Data!$E982*VLOOKUP(Data!$F982,tblXrate[],2,FALSE)</f>
        <v>15206.427249917633</v>
      </c>
      <c r="H982" s="14" t="s">
        <v>1130</v>
      </c>
      <c r="I982" s="14" t="s">
        <v>52</v>
      </c>
      <c r="J982" s="14" t="s">
        <v>1131</v>
      </c>
      <c r="K982" s="14" t="str">
        <f>VLOOKUP(Data!$J982,tblCountries[[Actual]:[Mapping]],2,FALSE)</f>
        <v>malaysia</v>
      </c>
      <c r="L982" s="14" t="s">
        <v>9</v>
      </c>
      <c r="M982" s="15">
        <v>2</v>
      </c>
      <c r="N982" t="str">
        <f t="shared" si="15"/>
        <v>até 5</v>
      </c>
    </row>
    <row r="983" spans="2:14" ht="15" customHeight="1">
      <c r="B983" s="16" t="s">
        <v>2986</v>
      </c>
      <c r="C983" s="17">
        <v>41057.431921296295</v>
      </c>
      <c r="D983" s="18" t="s">
        <v>1132</v>
      </c>
      <c r="E983" s="19">
        <v>180000</v>
      </c>
      <c r="F983" s="19" t="s">
        <v>670</v>
      </c>
      <c r="G983" s="19">
        <f>Data!$E983*VLOOKUP(Data!$F983,tblXrate[],2,FALSE)</f>
        <v>143565.85684888897</v>
      </c>
      <c r="H983" s="19" t="s">
        <v>448</v>
      </c>
      <c r="I983" s="19" t="s">
        <v>52</v>
      </c>
      <c r="J983" s="19" t="s">
        <v>672</v>
      </c>
      <c r="K983" s="19" t="str">
        <f>VLOOKUP(Data!$J983,tblCountries[[Actual]:[Mapping]],2,FALSE)</f>
        <v>New Zealand</v>
      </c>
      <c r="L983" s="19" t="s">
        <v>9</v>
      </c>
      <c r="M983" s="20">
        <v>25</v>
      </c>
      <c r="N983" t="str">
        <f t="shared" si="15"/>
        <v>20  a 25</v>
      </c>
    </row>
    <row r="984" spans="2:14" ht="15" customHeight="1">
      <c r="B984" s="11" t="s">
        <v>2987</v>
      </c>
      <c r="C984" s="12">
        <v>41057.434618055559</v>
      </c>
      <c r="D984" s="13" t="s">
        <v>1133</v>
      </c>
      <c r="E984" s="14">
        <v>545000</v>
      </c>
      <c r="F984" s="14" t="s">
        <v>40</v>
      </c>
      <c r="G984" s="14">
        <f>Data!$E984*VLOOKUP(Data!$F984,tblXrate[],2,FALSE)</f>
        <v>9705.3145946561999</v>
      </c>
      <c r="H984" s="14" t="s">
        <v>1022</v>
      </c>
      <c r="I984" s="14" t="s">
        <v>52</v>
      </c>
      <c r="J984" s="14" t="s">
        <v>8</v>
      </c>
      <c r="K984" s="14" t="str">
        <f>VLOOKUP(Data!$J984,tblCountries[[Actual]:[Mapping]],2,FALSE)</f>
        <v>India</v>
      </c>
      <c r="L984" s="14" t="s">
        <v>18</v>
      </c>
      <c r="M984" s="15">
        <v>6</v>
      </c>
      <c r="N984" t="str">
        <f t="shared" si="15"/>
        <v>5 a 10</v>
      </c>
    </row>
    <row r="985" spans="2:14" ht="15" customHeight="1">
      <c r="B985" s="16" t="s">
        <v>2988</v>
      </c>
      <c r="C985" s="17">
        <v>41057.435937499999</v>
      </c>
      <c r="D985" s="18" t="s">
        <v>1134</v>
      </c>
      <c r="E985" s="19">
        <v>1000000</v>
      </c>
      <c r="F985" s="19" t="s">
        <v>40</v>
      </c>
      <c r="G985" s="19">
        <f>Data!$E985*VLOOKUP(Data!$F985,tblXrate[],2,FALSE)</f>
        <v>17807.916687442568</v>
      </c>
      <c r="H985" s="19" t="s">
        <v>1135</v>
      </c>
      <c r="I985" s="19" t="s">
        <v>52</v>
      </c>
      <c r="J985" s="19" t="s">
        <v>8</v>
      </c>
      <c r="K985" s="19" t="str">
        <f>VLOOKUP(Data!$J985,tblCountries[[Actual]:[Mapping]],2,FALSE)</f>
        <v>India</v>
      </c>
      <c r="L985" s="19" t="s">
        <v>13</v>
      </c>
      <c r="M985" s="20">
        <v>8</v>
      </c>
      <c r="N985" t="str">
        <f t="shared" si="15"/>
        <v>5 a 10</v>
      </c>
    </row>
    <row r="986" spans="2:14" ht="15" customHeight="1">
      <c r="B986" s="11" t="s">
        <v>2989</v>
      </c>
      <c r="C986" s="12">
        <v>41057.435972222222</v>
      </c>
      <c r="D986" s="13">
        <v>180000</v>
      </c>
      <c r="E986" s="14">
        <v>180000</v>
      </c>
      <c r="F986" s="14" t="s">
        <v>40</v>
      </c>
      <c r="G986" s="14">
        <f>Data!$E986*VLOOKUP(Data!$F986,tblXrate[],2,FALSE)</f>
        <v>3205.4250037396623</v>
      </c>
      <c r="H986" s="14" t="s">
        <v>1136</v>
      </c>
      <c r="I986" s="14" t="s">
        <v>20</v>
      </c>
      <c r="J986" s="14" t="s">
        <v>1137</v>
      </c>
      <c r="K986" s="14" t="str">
        <f>VLOOKUP(Data!$J986,tblCountries[[Actual]:[Mapping]],2,FALSE)</f>
        <v>India</v>
      </c>
      <c r="L986" s="14" t="s">
        <v>9</v>
      </c>
      <c r="M986" s="15">
        <v>10</v>
      </c>
      <c r="N986" t="str">
        <f t="shared" si="15"/>
        <v>5 a 10</v>
      </c>
    </row>
    <row r="987" spans="2:14" ht="15" customHeight="1">
      <c r="B987" s="16" t="s">
        <v>2990</v>
      </c>
      <c r="C987" s="17">
        <v>41057.437280092592</v>
      </c>
      <c r="D987" s="18" t="s">
        <v>1138</v>
      </c>
      <c r="E987" s="19">
        <v>45000</v>
      </c>
      <c r="F987" s="19" t="s">
        <v>6</v>
      </c>
      <c r="G987" s="19">
        <f>Data!$E987*VLOOKUP(Data!$F987,tblXrate[],2,FALSE)</f>
        <v>45000</v>
      </c>
      <c r="H987" s="19" t="s">
        <v>1139</v>
      </c>
      <c r="I987" s="19" t="s">
        <v>310</v>
      </c>
      <c r="J987" s="19" t="s">
        <v>15</v>
      </c>
      <c r="K987" s="19" t="str">
        <f>VLOOKUP(Data!$J987,tblCountries[[Actual]:[Mapping]],2,FALSE)</f>
        <v>USA</v>
      </c>
      <c r="L987" s="19" t="s">
        <v>13</v>
      </c>
      <c r="M987" s="20">
        <v>3</v>
      </c>
      <c r="N987" t="str">
        <f t="shared" si="15"/>
        <v>até 5</v>
      </c>
    </row>
    <row r="988" spans="2:14" ht="15" customHeight="1">
      <c r="B988" s="11" t="s">
        <v>2991</v>
      </c>
      <c r="C988" s="12">
        <v>41057.443668981483</v>
      </c>
      <c r="D988" s="13">
        <v>700000</v>
      </c>
      <c r="E988" s="14">
        <v>700000</v>
      </c>
      <c r="F988" s="14" t="s">
        <v>40</v>
      </c>
      <c r="G988" s="14">
        <f>Data!$E988*VLOOKUP(Data!$F988,tblXrate[],2,FALSE)</f>
        <v>12465.541681209797</v>
      </c>
      <c r="H988" s="14" t="s">
        <v>1140</v>
      </c>
      <c r="I988" s="14" t="s">
        <v>52</v>
      </c>
      <c r="J988" s="14" t="s">
        <v>8</v>
      </c>
      <c r="K988" s="14" t="str">
        <f>VLOOKUP(Data!$J988,tblCountries[[Actual]:[Mapping]],2,FALSE)</f>
        <v>India</v>
      </c>
      <c r="L988" s="14" t="s">
        <v>18</v>
      </c>
      <c r="M988" s="15">
        <v>7</v>
      </c>
      <c r="N988" t="str">
        <f t="shared" si="15"/>
        <v>5 a 10</v>
      </c>
    </row>
    <row r="989" spans="2:14" ht="15" customHeight="1">
      <c r="B989" s="16" t="s">
        <v>2992</v>
      </c>
      <c r="C989" s="17">
        <v>41057.4455787037</v>
      </c>
      <c r="D989" s="18">
        <v>94000</v>
      </c>
      <c r="E989" s="19">
        <v>94000</v>
      </c>
      <c r="F989" s="19" t="s">
        <v>82</v>
      </c>
      <c r="G989" s="19">
        <f>Data!$E989*VLOOKUP(Data!$F989,tblXrate[],2,FALSE)</f>
        <v>95871.50770184776</v>
      </c>
      <c r="H989" s="19" t="s">
        <v>1141</v>
      </c>
      <c r="I989" s="19" t="s">
        <v>20</v>
      </c>
      <c r="J989" s="19" t="s">
        <v>84</v>
      </c>
      <c r="K989" s="19" t="str">
        <f>VLOOKUP(Data!$J989,tblCountries[[Actual]:[Mapping]],2,FALSE)</f>
        <v>Australia</v>
      </c>
      <c r="L989" s="19" t="s">
        <v>18</v>
      </c>
      <c r="M989" s="20">
        <v>14</v>
      </c>
      <c r="N989" t="str">
        <f t="shared" si="15"/>
        <v>10 a 15</v>
      </c>
    </row>
    <row r="990" spans="2:14" ht="15" customHeight="1">
      <c r="B990" s="11" t="s">
        <v>2993</v>
      </c>
      <c r="C990" s="12">
        <v>41057.445925925924</v>
      </c>
      <c r="D990" s="13">
        <v>170000</v>
      </c>
      <c r="E990" s="14">
        <v>170000</v>
      </c>
      <c r="F990" s="14" t="s">
        <v>82</v>
      </c>
      <c r="G990" s="14">
        <f>Data!$E990*VLOOKUP(Data!$F990,tblXrate[],2,FALSE)</f>
        <v>173384.64158844808</v>
      </c>
      <c r="H990" s="14" t="s">
        <v>1142</v>
      </c>
      <c r="I990" s="14" t="s">
        <v>356</v>
      </c>
      <c r="J990" s="14" t="s">
        <v>84</v>
      </c>
      <c r="K990" s="14" t="str">
        <f>VLOOKUP(Data!$J990,tblCountries[[Actual]:[Mapping]],2,FALSE)</f>
        <v>Australia</v>
      </c>
      <c r="L990" s="14" t="s">
        <v>18</v>
      </c>
      <c r="M990" s="15">
        <v>8</v>
      </c>
      <c r="N990" t="str">
        <f t="shared" si="15"/>
        <v>5 a 10</v>
      </c>
    </row>
    <row r="991" spans="2:14" ht="15" customHeight="1">
      <c r="B991" s="16" t="s">
        <v>2994</v>
      </c>
      <c r="C991" s="17">
        <v>41057.466585648152</v>
      </c>
      <c r="D991" s="18">
        <v>650000</v>
      </c>
      <c r="E991" s="19">
        <v>650000</v>
      </c>
      <c r="F991" s="19" t="s">
        <v>40</v>
      </c>
      <c r="G991" s="19">
        <f>Data!$E991*VLOOKUP(Data!$F991,tblXrate[],2,FALSE)</f>
        <v>11575.14584683767</v>
      </c>
      <c r="H991" s="19" t="s">
        <v>1143</v>
      </c>
      <c r="I991" s="19" t="s">
        <v>52</v>
      </c>
      <c r="J991" s="19" t="s">
        <v>8</v>
      </c>
      <c r="K991" s="19" t="str">
        <f>VLOOKUP(Data!$J991,tblCountries[[Actual]:[Mapping]],2,FALSE)</f>
        <v>India</v>
      </c>
      <c r="L991" s="19" t="s">
        <v>18</v>
      </c>
      <c r="M991" s="20">
        <v>1</v>
      </c>
      <c r="N991" t="str">
        <f t="shared" si="15"/>
        <v>até 5</v>
      </c>
    </row>
    <row r="992" spans="2:14" ht="15" customHeight="1">
      <c r="B992" s="11" t="s">
        <v>2995</v>
      </c>
      <c r="C992" s="12">
        <v>41057.480092592596</v>
      </c>
      <c r="D992" s="13">
        <v>18000</v>
      </c>
      <c r="E992" s="14">
        <v>18000</v>
      </c>
      <c r="F992" s="14" t="s">
        <v>6</v>
      </c>
      <c r="G992" s="14">
        <f>Data!$E992*VLOOKUP(Data!$F992,tblXrate[],2,FALSE)</f>
        <v>18000</v>
      </c>
      <c r="H992" s="14" t="s">
        <v>1144</v>
      </c>
      <c r="I992" s="14" t="s">
        <v>67</v>
      </c>
      <c r="J992" s="14" t="s">
        <v>8</v>
      </c>
      <c r="K992" s="14" t="str">
        <f>VLOOKUP(Data!$J992,tblCountries[[Actual]:[Mapping]],2,FALSE)</f>
        <v>India</v>
      </c>
      <c r="L992" s="14" t="s">
        <v>13</v>
      </c>
      <c r="M992" s="15">
        <v>8</v>
      </c>
      <c r="N992" t="str">
        <f t="shared" si="15"/>
        <v>5 a 10</v>
      </c>
    </row>
    <row r="993" spans="2:14" ht="15" customHeight="1">
      <c r="B993" s="16" t="s">
        <v>2996</v>
      </c>
      <c r="C993" s="17">
        <v>41057.481307870374</v>
      </c>
      <c r="D993" s="18" t="s">
        <v>1114</v>
      </c>
      <c r="E993" s="19">
        <v>70000</v>
      </c>
      <c r="F993" s="19" t="s">
        <v>82</v>
      </c>
      <c r="G993" s="19">
        <f>Data!$E993*VLOOKUP(Data!$F993,tblXrate[],2,FALSE)</f>
        <v>71393.675948184507</v>
      </c>
      <c r="H993" s="19" t="s">
        <v>139</v>
      </c>
      <c r="I993" s="19" t="s">
        <v>4001</v>
      </c>
      <c r="J993" s="19" t="s">
        <v>84</v>
      </c>
      <c r="K993" s="19" t="str">
        <f>VLOOKUP(Data!$J993,tblCountries[[Actual]:[Mapping]],2,FALSE)</f>
        <v>Australia</v>
      </c>
      <c r="L993" s="19" t="s">
        <v>13</v>
      </c>
      <c r="M993" s="20">
        <v>2</v>
      </c>
      <c r="N993" t="str">
        <f t="shared" si="15"/>
        <v>até 5</v>
      </c>
    </row>
    <row r="994" spans="2:14" ht="15" customHeight="1">
      <c r="B994" s="11" t="s">
        <v>2997</v>
      </c>
      <c r="C994" s="12">
        <v>41057.48133101852</v>
      </c>
      <c r="D994" s="13" t="s">
        <v>1145</v>
      </c>
      <c r="E994" s="14">
        <v>350000</v>
      </c>
      <c r="F994" s="14" t="s">
        <v>40</v>
      </c>
      <c r="G994" s="14">
        <f>Data!$E994*VLOOKUP(Data!$F994,tblXrate[],2,FALSE)</f>
        <v>6232.7708406048987</v>
      </c>
      <c r="H994" s="14" t="s">
        <v>153</v>
      </c>
      <c r="I994" s="14" t="s">
        <v>20</v>
      </c>
      <c r="J994" s="14" t="s">
        <v>8</v>
      </c>
      <c r="K994" s="14" t="str">
        <f>VLOOKUP(Data!$J994,tblCountries[[Actual]:[Mapping]],2,FALSE)</f>
        <v>India</v>
      </c>
      <c r="L994" s="14" t="s">
        <v>9</v>
      </c>
      <c r="M994" s="15">
        <v>2.5</v>
      </c>
      <c r="N994" t="str">
        <f t="shared" si="15"/>
        <v>até 5</v>
      </c>
    </row>
    <row r="995" spans="2:14" ht="15" customHeight="1">
      <c r="B995" s="16" t="s">
        <v>2998</v>
      </c>
      <c r="C995" s="17">
        <v>41057.484224537038</v>
      </c>
      <c r="D995" s="18" t="s">
        <v>1146</v>
      </c>
      <c r="E995" s="19">
        <v>240000</v>
      </c>
      <c r="F995" s="19" t="s">
        <v>1147</v>
      </c>
      <c r="G995" s="19">
        <f>Data!$E995*VLOOKUP(Data!$F995,tblXrate[],2,FALSE)</f>
        <v>1805.7739622442759</v>
      </c>
      <c r="H995" s="19" t="s">
        <v>939</v>
      </c>
      <c r="I995" s="19" t="s">
        <v>52</v>
      </c>
      <c r="J995" s="19" t="s">
        <v>716</v>
      </c>
      <c r="K995" s="19" t="str">
        <f>VLOOKUP(Data!$J995,tblCountries[[Actual]:[Mapping]],2,FALSE)</f>
        <v>Sri Lanka</v>
      </c>
      <c r="L995" s="19" t="s">
        <v>9</v>
      </c>
      <c r="M995" s="20">
        <v>3</v>
      </c>
      <c r="N995" t="str">
        <f t="shared" si="15"/>
        <v>até 5</v>
      </c>
    </row>
    <row r="996" spans="2:14" ht="15" customHeight="1">
      <c r="B996" s="11" t="s">
        <v>2999</v>
      </c>
      <c r="C996" s="12">
        <v>41057.48542824074</v>
      </c>
      <c r="D996" s="13" t="s">
        <v>1148</v>
      </c>
      <c r="E996" s="14">
        <v>640000</v>
      </c>
      <c r="F996" s="14" t="s">
        <v>40</v>
      </c>
      <c r="G996" s="14">
        <f>Data!$E996*VLOOKUP(Data!$F996,tblXrate[],2,FALSE)</f>
        <v>11397.066679963244</v>
      </c>
      <c r="H996" s="14" t="s">
        <v>1149</v>
      </c>
      <c r="I996" s="14" t="s">
        <v>20</v>
      </c>
      <c r="J996" s="14" t="s">
        <v>8</v>
      </c>
      <c r="K996" s="14" t="str">
        <f>VLOOKUP(Data!$J996,tblCountries[[Actual]:[Mapping]],2,FALSE)</f>
        <v>India</v>
      </c>
      <c r="L996" s="14" t="s">
        <v>13</v>
      </c>
      <c r="M996" s="15">
        <v>6</v>
      </c>
      <c r="N996" t="str">
        <f t="shared" si="15"/>
        <v>5 a 10</v>
      </c>
    </row>
    <row r="997" spans="2:14" ht="15" customHeight="1">
      <c r="B997" s="16" t="s">
        <v>3000</v>
      </c>
      <c r="C997" s="17">
        <v>41057.486932870372</v>
      </c>
      <c r="D997" s="18">
        <v>15000</v>
      </c>
      <c r="E997" s="19">
        <v>15000</v>
      </c>
      <c r="F997" s="19" t="s">
        <v>6</v>
      </c>
      <c r="G997" s="19">
        <f>Data!$E997*VLOOKUP(Data!$F997,tblXrate[],2,FALSE)</f>
        <v>15000</v>
      </c>
      <c r="H997" s="19" t="s">
        <v>1150</v>
      </c>
      <c r="I997" s="19" t="s">
        <v>52</v>
      </c>
      <c r="J997" s="19" t="s">
        <v>8</v>
      </c>
      <c r="K997" s="19" t="str">
        <f>VLOOKUP(Data!$J997,tblCountries[[Actual]:[Mapping]],2,FALSE)</f>
        <v>India</v>
      </c>
      <c r="L997" s="19" t="s">
        <v>9</v>
      </c>
      <c r="M997" s="20">
        <v>4</v>
      </c>
      <c r="N997" t="str">
        <f t="shared" si="15"/>
        <v>até 5</v>
      </c>
    </row>
    <row r="998" spans="2:14" ht="15" customHeight="1">
      <c r="B998" s="11" t="s">
        <v>3001</v>
      </c>
      <c r="C998" s="12">
        <v>41057.499062499999</v>
      </c>
      <c r="D998" s="13" t="s">
        <v>1151</v>
      </c>
      <c r="E998" s="14">
        <v>308500</v>
      </c>
      <c r="F998" s="14" t="s">
        <v>585</v>
      </c>
      <c r="G998" s="14">
        <f>Data!$E998*VLOOKUP(Data!$F998,tblXrate[],2,FALSE)</f>
        <v>37612.869087708088</v>
      </c>
      <c r="H998" s="14" t="s">
        <v>1152</v>
      </c>
      <c r="I998" s="14" t="s">
        <v>52</v>
      </c>
      <c r="J998" s="14" t="s">
        <v>48</v>
      </c>
      <c r="K998" s="14" t="str">
        <f>VLOOKUP(Data!$J998,tblCountries[[Actual]:[Mapping]],2,FALSE)</f>
        <v>South Africa</v>
      </c>
      <c r="L998" s="14" t="s">
        <v>13</v>
      </c>
      <c r="M998" s="15">
        <v>3</v>
      </c>
      <c r="N998" t="str">
        <f t="shared" si="15"/>
        <v>até 5</v>
      </c>
    </row>
    <row r="999" spans="2:14" ht="15" customHeight="1">
      <c r="B999" s="16" t="s">
        <v>3002</v>
      </c>
      <c r="C999" s="17">
        <v>41057.500162037039</v>
      </c>
      <c r="D999" s="18">
        <v>3.65</v>
      </c>
      <c r="E999" s="19">
        <v>365000</v>
      </c>
      <c r="F999" s="19" t="s">
        <v>40</v>
      </c>
      <c r="G999" s="19">
        <f>Data!$E999*VLOOKUP(Data!$F999,tblXrate[],2,FALSE)</f>
        <v>6499.8895909165376</v>
      </c>
      <c r="H999" s="19" t="s">
        <v>1153</v>
      </c>
      <c r="I999" s="19" t="s">
        <v>20</v>
      </c>
      <c r="J999" s="19" t="s">
        <v>8</v>
      </c>
      <c r="K999" s="19" t="str">
        <f>VLOOKUP(Data!$J999,tblCountries[[Actual]:[Mapping]],2,FALSE)</f>
        <v>India</v>
      </c>
      <c r="L999" s="19" t="s">
        <v>9</v>
      </c>
      <c r="M999" s="20">
        <v>3</v>
      </c>
      <c r="N999" t="str">
        <f t="shared" si="15"/>
        <v>até 5</v>
      </c>
    </row>
    <row r="1000" spans="2:14" ht="15" customHeight="1">
      <c r="B1000" s="11" t="s">
        <v>3003</v>
      </c>
      <c r="C1000" s="12">
        <v>41057.506678240738</v>
      </c>
      <c r="D1000" s="13" t="s">
        <v>1154</v>
      </c>
      <c r="E1000" s="14">
        <v>20000</v>
      </c>
      <c r="F1000" s="14" t="s">
        <v>6</v>
      </c>
      <c r="G1000" s="14">
        <f>Data!$E1000*VLOOKUP(Data!$F1000,tblXrate[],2,FALSE)</f>
        <v>20000</v>
      </c>
      <c r="H1000" s="14" t="s">
        <v>1155</v>
      </c>
      <c r="I1000" s="14" t="s">
        <v>3999</v>
      </c>
      <c r="J1000" s="14" t="s">
        <v>1156</v>
      </c>
      <c r="K1000" s="14" t="str">
        <f>VLOOKUP(Data!$J1000,tblCountries[[Actual]:[Mapping]],2,FALSE)</f>
        <v>Paraguay</v>
      </c>
      <c r="L1000" s="14" t="s">
        <v>13</v>
      </c>
      <c r="M1000" s="15">
        <v>6</v>
      </c>
      <c r="N1000" t="str">
        <f t="shared" si="15"/>
        <v>5 a 10</v>
      </c>
    </row>
    <row r="1001" spans="2:14" ht="15" customHeight="1">
      <c r="B1001" s="16" t="s">
        <v>3004</v>
      </c>
      <c r="C1001" s="17">
        <v>41057.507048611114</v>
      </c>
      <c r="D1001" s="18">
        <v>7265</v>
      </c>
      <c r="E1001" s="19">
        <v>7265</v>
      </c>
      <c r="F1001" s="19" t="s">
        <v>6</v>
      </c>
      <c r="G1001" s="19">
        <f>Data!$E1001*VLOOKUP(Data!$F1001,tblXrate[],2,FALSE)</f>
        <v>7265</v>
      </c>
      <c r="H1001" s="19" t="s">
        <v>1157</v>
      </c>
      <c r="I1001" s="19" t="s">
        <v>279</v>
      </c>
      <c r="J1001" s="19" t="s">
        <v>8</v>
      </c>
      <c r="K1001" s="19" t="str">
        <f>VLOOKUP(Data!$J1001,tblCountries[[Actual]:[Mapping]],2,FALSE)</f>
        <v>India</v>
      </c>
      <c r="L1001" s="19" t="s">
        <v>9</v>
      </c>
      <c r="M1001" s="20">
        <v>6</v>
      </c>
      <c r="N1001" t="str">
        <f t="shared" si="15"/>
        <v>5 a 10</v>
      </c>
    </row>
    <row r="1002" spans="2:14" ht="15" customHeight="1">
      <c r="B1002" s="11" t="s">
        <v>3005</v>
      </c>
      <c r="C1002" s="12">
        <v>41057.511030092595</v>
      </c>
      <c r="D1002" s="13" t="s">
        <v>1158</v>
      </c>
      <c r="E1002" s="14">
        <v>92000</v>
      </c>
      <c r="F1002" s="14" t="s">
        <v>1159</v>
      </c>
      <c r="G1002" s="14">
        <f>Data!$E1002*VLOOKUP(Data!$F1002,tblXrate[],2,FALSE)</f>
        <v>72571.80269935554</v>
      </c>
      <c r="H1002" s="14" t="s">
        <v>642</v>
      </c>
      <c r="I1002" s="14" t="s">
        <v>52</v>
      </c>
      <c r="J1002" s="14" t="s">
        <v>171</v>
      </c>
      <c r="K1002" s="14" t="str">
        <f>VLOOKUP(Data!$J1002,tblCountries[[Actual]:[Mapping]],2,FALSE)</f>
        <v>Singapore</v>
      </c>
      <c r="L1002" s="14" t="s">
        <v>13</v>
      </c>
      <c r="M1002" s="15">
        <v>15</v>
      </c>
      <c r="N1002" t="str">
        <f t="shared" si="15"/>
        <v>10 a 15</v>
      </c>
    </row>
    <row r="1003" spans="2:14" ht="15" customHeight="1">
      <c r="B1003" s="16" t="s">
        <v>3006</v>
      </c>
      <c r="C1003" s="17">
        <v>41057.514444444445</v>
      </c>
      <c r="D1003" s="18" t="s">
        <v>1160</v>
      </c>
      <c r="E1003" s="19">
        <v>450000</v>
      </c>
      <c r="F1003" s="19" t="s">
        <v>40</v>
      </c>
      <c r="G1003" s="19">
        <f>Data!$E1003*VLOOKUP(Data!$F1003,tblXrate[],2,FALSE)</f>
        <v>8013.5625093491553</v>
      </c>
      <c r="H1003" s="19" t="s">
        <v>804</v>
      </c>
      <c r="I1003" s="19" t="s">
        <v>52</v>
      </c>
      <c r="J1003" s="19" t="s">
        <v>8</v>
      </c>
      <c r="K1003" s="19" t="str">
        <f>VLOOKUP(Data!$J1003,tblCountries[[Actual]:[Mapping]],2,FALSE)</f>
        <v>India</v>
      </c>
      <c r="L1003" s="19" t="s">
        <v>13</v>
      </c>
      <c r="M1003" s="20">
        <v>15</v>
      </c>
      <c r="N1003" t="str">
        <f t="shared" si="15"/>
        <v>10 a 15</v>
      </c>
    </row>
    <row r="1004" spans="2:14" ht="15" customHeight="1">
      <c r="B1004" s="11" t="s">
        <v>3007</v>
      </c>
      <c r="C1004" s="12">
        <v>41057.518067129633</v>
      </c>
      <c r="D1004" s="13" t="s">
        <v>1161</v>
      </c>
      <c r="E1004" s="14">
        <v>570000</v>
      </c>
      <c r="F1004" s="14" t="s">
        <v>40</v>
      </c>
      <c r="G1004" s="14">
        <f>Data!$E1004*VLOOKUP(Data!$F1004,tblXrate[],2,FALSE)</f>
        <v>10150.512511842264</v>
      </c>
      <c r="H1004" s="14" t="s">
        <v>1162</v>
      </c>
      <c r="I1004" s="14" t="s">
        <v>20</v>
      </c>
      <c r="J1004" s="14" t="s">
        <v>8</v>
      </c>
      <c r="K1004" s="14" t="str">
        <f>VLOOKUP(Data!$J1004,tblCountries[[Actual]:[Mapping]],2,FALSE)</f>
        <v>India</v>
      </c>
      <c r="L1004" s="14" t="s">
        <v>9</v>
      </c>
      <c r="M1004" s="15">
        <v>5</v>
      </c>
      <c r="N1004" t="str">
        <f t="shared" si="15"/>
        <v>até 5</v>
      </c>
    </row>
    <row r="1005" spans="2:14" ht="15" customHeight="1">
      <c r="B1005" s="16" t="s">
        <v>3008</v>
      </c>
      <c r="C1005" s="17">
        <v>41057.518541666665</v>
      </c>
      <c r="D1005" s="18">
        <v>65000</v>
      </c>
      <c r="E1005" s="19">
        <v>65000</v>
      </c>
      <c r="F1005" s="19" t="s">
        <v>6</v>
      </c>
      <c r="G1005" s="19">
        <f>Data!$E1005*VLOOKUP(Data!$F1005,tblXrate[],2,FALSE)</f>
        <v>65000</v>
      </c>
      <c r="H1005" s="19" t="s">
        <v>488</v>
      </c>
      <c r="I1005" s="19" t="s">
        <v>488</v>
      </c>
      <c r="J1005" s="19" t="s">
        <v>15</v>
      </c>
      <c r="K1005" s="19" t="str">
        <f>VLOOKUP(Data!$J1005,tblCountries[[Actual]:[Mapping]],2,FALSE)</f>
        <v>USA</v>
      </c>
      <c r="L1005" s="19" t="s">
        <v>9</v>
      </c>
      <c r="M1005" s="20">
        <v>9</v>
      </c>
      <c r="N1005" t="str">
        <f t="shared" si="15"/>
        <v>5 a 10</v>
      </c>
    </row>
    <row r="1006" spans="2:14" ht="15" customHeight="1">
      <c r="B1006" s="11" t="s">
        <v>3009</v>
      </c>
      <c r="C1006" s="12">
        <v>41057.522361111114</v>
      </c>
      <c r="D1006" s="13">
        <v>300000</v>
      </c>
      <c r="E1006" s="14">
        <v>300000</v>
      </c>
      <c r="F1006" s="14" t="s">
        <v>32</v>
      </c>
      <c r="G1006" s="14">
        <f>Data!$E1006*VLOOKUP(Data!$F1006,tblXrate[],2,FALSE)</f>
        <v>3184.2266150397395</v>
      </c>
      <c r="H1006" s="14" t="s">
        <v>897</v>
      </c>
      <c r="I1006" s="14" t="s">
        <v>52</v>
      </c>
      <c r="J1006" s="14" t="s">
        <v>17</v>
      </c>
      <c r="K1006" s="14" t="str">
        <f>VLOOKUP(Data!$J1006,tblCountries[[Actual]:[Mapping]],2,FALSE)</f>
        <v>Pakistan</v>
      </c>
      <c r="L1006" s="14" t="s">
        <v>9</v>
      </c>
      <c r="M1006" s="15">
        <v>4</v>
      </c>
      <c r="N1006" t="str">
        <f t="shared" si="15"/>
        <v>até 5</v>
      </c>
    </row>
    <row r="1007" spans="2:14" ht="15" customHeight="1">
      <c r="B1007" s="16" t="s">
        <v>3010</v>
      </c>
      <c r="C1007" s="17">
        <v>41057.524745370371</v>
      </c>
      <c r="D1007" s="18" t="s">
        <v>1163</v>
      </c>
      <c r="E1007" s="19">
        <v>612000</v>
      </c>
      <c r="F1007" s="19" t="s">
        <v>40</v>
      </c>
      <c r="G1007" s="19">
        <f>Data!$E1007*VLOOKUP(Data!$F1007,tblXrate[],2,FALSE)</f>
        <v>10898.445012714852</v>
      </c>
      <c r="H1007" s="19" t="s">
        <v>1164</v>
      </c>
      <c r="I1007" s="19" t="s">
        <v>52</v>
      </c>
      <c r="J1007" s="19" t="s">
        <v>8</v>
      </c>
      <c r="K1007" s="19" t="str">
        <f>VLOOKUP(Data!$J1007,tblCountries[[Actual]:[Mapping]],2,FALSE)</f>
        <v>India</v>
      </c>
      <c r="L1007" s="19" t="s">
        <v>18</v>
      </c>
      <c r="M1007" s="20">
        <v>13</v>
      </c>
      <c r="N1007" t="str">
        <f t="shared" si="15"/>
        <v>10 a 15</v>
      </c>
    </row>
    <row r="1008" spans="2:14" ht="15" customHeight="1">
      <c r="B1008" s="11" t="s">
        <v>3011</v>
      </c>
      <c r="C1008" s="12">
        <v>41057.528078703705</v>
      </c>
      <c r="D1008" s="13">
        <v>900</v>
      </c>
      <c r="E1008" s="14">
        <v>10800</v>
      </c>
      <c r="F1008" s="14" t="s">
        <v>6</v>
      </c>
      <c r="G1008" s="14">
        <f>Data!$E1008*VLOOKUP(Data!$F1008,tblXrate[],2,FALSE)</f>
        <v>10800</v>
      </c>
      <c r="H1008" s="14" t="s">
        <v>1165</v>
      </c>
      <c r="I1008" s="14" t="s">
        <v>52</v>
      </c>
      <c r="J1008" s="14" t="s">
        <v>17</v>
      </c>
      <c r="K1008" s="14" t="str">
        <f>VLOOKUP(Data!$J1008,tblCountries[[Actual]:[Mapping]],2,FALSE)</f>
        <v>Pakistan</v>
      </c>
      <c r="L1008" s="14" t="s">
        <v>13</v>
      </c>
      <c r="M1008" s="15">
        <v>5</v>
      </c>
      <c r="N1008" t="str">
        <f t="shared" si="15"/>
        <v>até 5</v>
      </c>
    </row>
    <row r="1009" spans="2:14" ht="15" customHeight="1">
      <c r="B1009" s="16" t="s">
        <v>3012</v>
      </c>
      <c r="C1009" s="17">
        <v>41057.532870370371</v>
      </c>
      <c r="D1009" s="18">
        <v>120000</v>
      </c>
      <c r="E1009" s="19">
        <v>120000</v>
      </c>
      <c r="F1009" s="19" t="s">
        <v>40</v>
      </c>
      <c r="G1009" s="19">
        <f>Data!$E1009*VLOOKUP(Data!$F1009,tblXrate[],2,FALSE)</f>
        <v>2136.9500024931081</v>
      </c>
      <c r="H1009" s="19" t="s">
        <v>1166</v>
      </c>
      <c r="I1009" s="19" t="s">
        <v>20</v>
      </c>
      <c r="J1009" s="19" t="s">
        <v>8</v>
      </c>
      <c r="K1009" s="19" t="str">
        <f>VLOOKUP(Data!$J1009,tblCountries[[Actual]:[Mapping]],2,FALSE)</f>
        <v>India</v>
      </c>
      <c r="L1009" s="19" t="s">
        <v>18</v>
      </c>
      <c r="M1009" s="20">
        <v>3.5</v>
      </c>
      <c r="N1009" t="str">
        <f t="shared" si="15"/>
        <v>até 5</v>
      </c>
    </row>
    <row r="1010" spans="2:14" ht="15" customHeight="1">
      <c r="B1010" s="11" t="s">
        <v>3013</v>
      </c>
      <c r="C1010" s="12">
        <v>41057.536030092589</v>
      </c>
      <c r="D1010" s="13">
        <v>45000</v>
      </c>
      <c r="E1010" s="14">
        <v>45000</v>
      </c>
      <c r="F1010" s="14" t="s">
        <v>6</v>
      </c>
      <c r="G1010" s="14">
        <f>Data!$E1010*VLOOKUP(Data!$F1010,tblXrate[],2,FALSE)</f>
        <v>45000</v>
      </c>
      <c r="H1010" s="14" t="s">
        <v>279</v>
      </c>
      <c r="I1010" s="14" t="s">
        <v>279</v>
      </c>
      <c r="J1010" s="14" t="s">
        <v>1167</v>
      </c>
      <c r="K1010" s="14" t="str">
        <f>VLOOKUP(Data!$J1010,tblCountries[[Actual]:[Mapping]],2,FALSE)</f>
        <v>Singapore</v>
      </c>
      <c r="L1010" s="14" t="s">
        <v>18</v>
      </c>
      <c r="M1010" s="15">
        <v>4</v>
      </c>
      <c r="N1010" t="str">
        <f t="shared" si="15"/>
        <v>até 5</v>
      </c>
    </row>
    <row r="1011" spans="2:14" ht="15" customHeight="1">
      <c r="B1011" s="16" t="s">
        <v>3014</v>
      </c>
      <c r="C1011" s="17">
        <v>41057.539733796293</v>
      </c>
      <c r="D1011" s="18" t="s">
        <v>1168</v>
      </c>
      <c r="E1011" s="19">
        <v>400000</v>
      </c>
      <c r="F1011" s="19" t="s">
        <v>40</v>
      </c>
      <c r="G1011" s="19">
        <f>Data!$E1011*VLOOKUP(Data!$F1011,tblXrate[],2,FALSE)</f>
        <v>7123.1666749770275</v>
      </c>
      <c r="H1011" s="19" t="s">
        <v>929</v>
      </c>
      <c r="I1011" s="19" t="s">
        <v>52</v>
      </c>
      <c r="J1011" s="19" t="s">
        <v>8</v>
      </c>
      <c r="K1011" s="19" t="str">
        <f>VLOOKUP(Data!$J1011,tblCountries[[Actual]:[Mapping]],2,FALSE)</f>
        <v>India</v>
      </c>
      <c r="L1011" s="19" t="s">
        <v>18</v>
      </c>
      <c r="M1011" s="20">
        <v>5</v>
      </c>
      <c r="N1011" t="str">
        <f t="shared" si="15"/>
        <v>até 5</v>
      </c>
    </row>
    <row r="1012" spans="2:14" ht="15" customHeight="1">
      <c r="B1012" s="11" t="s">
        <v>3015</v>
      </c>
      <c r="C1012" s="12">
        <v>41057.54078703704</v>
      </c>
      <c r="D1012" s="13" t="s">
        <v>1169</v>
      </c>
      <c r="E1012" s="14">
        <v>300000</v>
      </c>
      <c r="F1012" s="14" t="s">
        <v>40</v>
      </c>
      <c r="G1012" s="14">
        <f>Data!$E1012*VLOOKUP(Data!$F1012,tblXrate[],2,FALSE)</f>
        <v>5342.3750062327708</v>
      </c>
      <c r="H1012" s="14" t="s">
        <v>1170</v>
      </c>
      <c r="I1012" s="14" t="s">
        <v>310</v>
      </c>
      <c r="J1012" s="14" t="s">
        <v>8</v>
      </c>
      <c r="K1012" s="14" t="str">
        <f>VLOOKUP(Data!$J1012,tblCountries[[Actual]:[Mapping]],2,FALSE)</f>
        <v>India</v>
      </c>
      <c r="L1012" s="14" t="s">
        <v>18</v>
      </c>
      <c r="M1012" s="15">
        <v>5</v>
      </c>
      <c r="N1012" t="str">
        <f t="shared" si="15"/>
        <v>até 5</v>
      </c>
    </row>
    <row r="1013" spans="2:14" ht="15" customHeight="1">
      <c r="B1013" s="16" t="s">
        <v>3016</v>
      </c>
      <c r="C1013" s="17">
        <v>41057.541655092595</v>
      </c>
      <c r="D1013" s="18">
        <v>18000</v>
      </c>
      <c r="E1013" s="19">
        <v>18000</v>
      </c>
      <c r="F1013" s="19" t="s">
        <v>6</v>
      </c>
      <c r="G1013" s="19">
        <f>Data!$E1013*VLOOKUP(Data!$F1013,tblXrate[],2,FALSE)</f>
        <v>18000</v>
      </c>
      <c r="H1013" s="19" t="s">
        <v>1171</v>
      </c>
      <c r="I1013" s="19" t="s">
        <v>52</v>
      </c>
      <c r="J1013" s="19" t="s">
        <v>8</v>
      </c>
      <c r="K1013" s="19" t="str">
        <f>VLOOKUP(Data!$J1013,tblCountries[[Actual]:[Mapping]],2,FALSE)</f>
        <v>India</v>
      </c>
      <c r="L1013" s="19" t="s">
        <v>18</v>
      </c>
      <c r="M1013" s="20">
        <v>4.5999999999999996</v>
      </c>
      <c r="N1013" t="str">
        <f t="shared" si="15"/>
        <v>até 5</v>
      </c>
    </row>
    <row r="1014" spans="2:14" ht="15" customHeight="1">
      <c r="B1014" s="11" t="s">
        <v>3017</v>
      </c>
      <c r="C1014" s="12">
        <v>41057.542847222219</v>
      </c>
      <c r="D1014" s="13" t="s">
        <v>1172</v>
      </c>
      <c r="E1014" s="14">
        <v>456000</v>
      </c>
      <c r="F1014" s="14" t="s">
        <v>32</v>
      </c>
      <c r="G1014" s="14">
        <f>Data!$E1014*VLOOKUP(Data!$F1014,tblXrate[],2,FALSE)</f>
        <v>4840.0244548604041</v>
      </c>
      <c r="H1014" s="14" t="s">
        <v>1173</v>
      </c>
      <c r="I1014" s="14" t="s">
        <v>52</v>
      </c>
      <c r="J1014" s="14" t="s">
        <v>17</v>
      </c>
      <c r="K1014" s="14" t="str">
        <f>VLOOKUP(Data!$J1014,tblCountries[[Actual]:[Mapping]],2,FALSE)</f>
        <v>Pakistan</v>
      </c>
      <c r="L1014" s="14" t="s">
        <v>9</v>
      </c>
      <c r="M1014" s="15">
        <v>2</v>
      </c>
      <c r="N1014" t="str">
        <f t="shared" si="15"/>
        <v>até 5</v>
      </c>
    </row>
    <row r="1015" spans="2:14" ht="15" customHeight="1">
      <c r="B1015" s="16" t="s">
        <v>3018</v>
      </c>
      <c r="C1015" s="17">
        <v>41057.543703703705</v>
      </c>
      <c r="D1015" s="18" t="s">
        <v>1174</v>
      </c>
      <c r="E1015" s="19">
        <v>420000</v>
      </c>
      <c r="F1015" s="19" t="s">
        <v>40</v>
      </c>
      <c r="G1015" s="19">
        <f>Data!$E1015*VLOOKUP(Data!$F1015,tblXrate[],2,FALSE)</f>
        <v>7479.3250087258784</v>
      </c>
      <c r="H1015" s="19" t="s">
        <v>20</v>
      </c>
      <c r="I1015" s="19" t="s">
        <v>20</v>
      </c>
      <c r="J1015" s="19" t="s">
        <v>8</v>
      </c>
      <c r="K1015" s="19" t="str">
        <f>VLOOKUP(Data!$J1015,tblCountries[[Actual]:[Mapping]],2,FALSE)</f>
        <v>India</v>
      </c>
      <c r="L1015" s="19" t="s">
        <v>18</v>
      </c>
      <c r="M1015" s="20">
        <v>10</v>
      </c>
      <c r="N1015" t="str">
        <f t="shared" si="15"/>
        <v>5 a 10</v>
      </c>
    </row>
    <row r="1016" spans="2:14" ht="15" customHeight="1">
      <c r="B1016" s="11" t="s">
        <v>3019</v>
      </c>
      <c r="C1016" s="12">
        <v>41057.545590277776</v>
      </c>
      <c r="D1016" s="13">
        <v>210000</v>
      </c>
      <c r="E1016" s="14">
        <v>210000</v>
      </c>
      <c r="F1016" s="14" t="s">
        <v>40</v>
      </c>
      <c r="G1016" s="14">
        <f>Data!$E1016*VLOOKUP(Data!$F1016,tblXrate[],2,FALSE)</f>
        <v>3739.6625043629392</v>
      </c>
      <c r="H1016" s="14" t="s">
        <v>801</v>
      </c>
      <c r="I1016" s="14" t="s">
        <v>3999</v>
      </c>
      <c r="J1016" s="14" t="s">
        <v>8</v>
      </c>
      <c r="K1016" s="14" t="str">
        <f>VLOOKUP(Data!$J1016,tblCountries[[Actual]:[Mapping]],2,FALSE)</f>
        <v>India</v>
      </c>
      <c r="L1016" s="14" t="s">
        <v>13</v>
      </c>
      <c r="M1016" s="15">
        <v>3.5</v>
      </c>
      <c r="N1016" t="str">
        <f t="shared" si="15"/>
        <v>até 5</v>
      </c>
    </row>
    <row r="1017" spans="2:14" ht="15" customHeight="1">
      <c r="B1017" s="16" t="s">
        <v>3020</v>
      </c>
      <c r="C1017" s="17">
        <v>41057.546261574076</v>
      </c>
      <c r="D1017" s="18">
        <v>3500</v>
      </c>
      <c r="E1017" s="19">
        <v>42000</v>
      </c>
      <c r="F1017" s="19" t="s">
        <v>6</v>
      </c>
      <c r="G1017" s="19">
        <f>Data!$E1017*VLOOKUP(Data!$F1017,tblXrate[],2,FALSE)</f>
        <v>42000</v>
      </c>
      <c r="H1017" s="19" t="s">
        <v>1175</v>
      </c>
      <c r="I1017" s="19" t="s">
        <v>52</v>
      </c>
      <c r="J1017" s="19" t="s">
        <v>1176</v>
      </c>
      <c r="K1017" s="19" t="str">
        <f>VLOOKUP(Data!$J1017,tblCountries[[Actual]:[Mapping]],2,FALSE)</f>
        <v>Kuwait</v>
      </c>
      <c r="L1017" s="19" t="s">
        <v>13</v>
      </c>
      <c r="M1017" s="20">
        <v>5</v>
      </c>
      <c r="N1017" t="str">
        <f t="shared" si="15"/>
        <v>até 5</v>
      </c>
    </row>
    <row r="1018" spans="2:14" ht="15" customHeight="1">
      <c r="B1018" s="11" t="s">
        <v>3021</v>
      </c>
      <c r="C1018" s="12">
        <v>41057.548634259256</v>
      </c>
      <c r="D1018" s="13">
        <v>28000</v>
      </c>
      <c r="E1018" s="14">
        <v>28000</v>
      </c>
      <c r="F1018" s="14" t="s">
        <v>6</v>
      </c>
      <c r="G1018" s="14">
        <f>Data!$E1018*VLOOKUP(Data!$F1018,tblXrate[],2,FALSE)</f>
        <v>28000</v>
      </c>
      <c r="H1018" s="14" t="s">
        <v>1082</v>
      </c>
      <c r="I1018" s="14" t="s">
        <v>3999</v>
      </c>
      <c r="J1018" s="14" t="s">
        <v>8</v>
      </c>
      <c r="K1018" s="14" t="str">
        <f>VLOOKUP(Data!$J1018,tblCountries[[Actual]:[Mapping]],2,FALSE)</f>
        <v>India</v>
      </c>
      <c r="L1018" s="14" t="s">
        <v>18</v>
      </c>
      <c r="M1018" s="15">
        <v>3</v>
      </c>
      <c r="N1018" t="str">
        <f t="shared" si="15"/>
        <v>até 5</v>
      </c>
    </row>
    <row r="1019" spans="2:14" ht="15" customHeight="1">
      <c r="B1019" s="16" t="s">
        <v>3022</v>
      </c>
      <c r="C1019" s="17">
        <v>41057.549791666665</v>
      </c>
      <c r="D1019" s="18">
        <v>6000</v>
      </c>
      <c r="E1019" s="19">
        <v>6000</v>
      </c>
      <c r="F1019" s="19" t="s">
        <v>6</v>
      </c>
      <c r="G1019" s="19">
        <f>Data!$E1019*VLOOKUP(Data!$F1019,tblXrate[],2,FALSE)</f>
        <v>6000</v>
      </c>
      <c r="H1019" s="19" t="s">
        <v>52</v>
      </c>
      <c r="I1019" s="19" t="s">
        <v>52</v>
      </c>
      <c r="J1019" s="19" t="s">
        <v>8</v>
      </c>
      <c r="K1019" s="19" t="str">
        <f>VLOOKUP(Data!$J1019,tblCountries[[Actual]:[Mapping]],2,FALSE)</f>
        <v>India</v>
      </c>
      <c r="L1019" s="19" t="s">
        <v>9</v>
      </c>
      <c r="M1019" s="20">
        <v>5</v>
      </c>
      <c r="N1019" t="str">
        <f t="shared" si="15"/>
        <v>até 5</v>
      </c>
    </row>
    <row r="1020" spans="2:14" ht="15" customHeight="1">
      <c r="B1020" s="11" t="s">
        <v>3023</v>
      </c>
      <c r="C1020" s="12">
        <v>41057.559976851851</v>
      </c>
      <c r="D1020" s="13">
        <v>55</v>
      </c>
      <c r="E1020" s="14">
        <v>55000</v>
      </c>
      <c r="F1020" s="14" t="s">
        <v>670</v>
      </c>
      <c r="G1020" s="14">
        <f>Data!$E1020*VLOOKUP(Data!$F1020,tblXrate[],2,FALSE)</f>
        <v>43867.345148271634</v>
      </c>
      <c r="H1020" s="14" t="s">
        <v>14</v>
      </c>
      <c r="I1020" s="14" t="s">
        <v>20</v>
      </c>
      <c r="J1020" s="14" t="s">
        <v>672</v>
      </c>
      <c r="K1020" s="14" t="str">
        <f>VLOOKUP(Data!$J1020,tblCountries[[Actual]:[Mapping]],2,FALSE)</f>
        <v>New Zealand</v>
      </c>
      <c r="L1020" s="14" t="s">
        <v>13</v>
      </c>
      <c r="M1020" s="15">
        <v>10</v>
      </c>
      <c r="N1020" t="str">
        <f t="shared" si="15"/>
        <v>5 a 10</v>
      </c>
    </row>
    <row r="1021" spans="2:14" ht="15" customHeight="1">
      <c r="B1021" s="16" t="s">
        <v>3024</v>
      </c>
      <c r="C1021" s="17">
        <v>41057.560949074075</v>
      </c>
      <c r="D1021" s="18" t="s">
        <v>1177</v>
      </c>
      <c r="E1021" s="19">
        <v>1000000</v>
      </c>
      <c r="F1021" s="19" t="s">
        <v>40</v>
      </c>
      <c r="G1021" s="19">
        <f>Data!$E1021*VLOOKUP(Data!$F1021,tblXrate[],2,FALSE)</f>
        <v>17807.916687442568</v>
      </c>
      <c r="H1021" s="19" t="s">
        <v>1178</v>
      </c>
      <c r="I1021" s="19" t="s">
        <v>20</v>
      </c>
      <c r="J1021" s="19" t="s">
        <v>8</v>
      </c>
      <c r="K1021" s="19" t="str">
        <f>VLOOKUP(Data!$J1021,tblCountries[[Actual]:[Mapping]],2,FALSE)</f>
        <v>India</v>
      </c>
      <c r="L1021" s="19" t="s">
        <v>25</v>
      </c>
      <c r="M1021" s="20">
        <v>25</v>
      </c>
      <c r="N1021" t="str">
        <f t="shared" si="15"/>
        <v>20  a 25</v>
      </c>
    </row>
    <row r="1022" spans="2:14" ht="15" customHeight="1">
      <c r="B1022" s="11" t="s">
        <v>3025</v>
      </c>
      <c r="C1022" s="12">
        <v>41057.567476851851</v>
      </c>
      <c r="D1022" s="13">
        <v>600000</v>
      </c>
      <c r="E1022" s="14">
        <v>600000</v>
      </c>
      <c r="F1022" s="14" t="s">
        <v>40</v>
      </c>
      <c r="G1022" s="14">
        <f>Data!$E1022*VLOOKUP(Data!$F1022,tblXrate[],2,FALSE)</f>
        <v>10684.750012465542</v>
      </c>
      <c r="H1022" s="14" t="s">
        <v>207</v>
      </c>
      <c r="I1022" s="14" t="s">
        <v>20</v>
      </c>
      <c r="J1022" s="14" t="s">
        <v>8</v>
      </c>
      <c r="K1022" s="14" t="str">
        <f>VLOOKUP(Data!$J1022,tblCountries[[Actual]:[Mapping]],2,FALSE)</f>
        <v>India</v>
      </c>
      <c r="L1022" s="14" t="s">
        <v>13</v>
      </c>
      <c r="M1022" s="15">
        <v>12</v>
      </c>
      <c r="N1022" t="str">
        <f t="shared" si="15"/>
        <v>10 a 15</v>
      </c>
    </row>
    <row r="1023" spans="2:14" ht="15" customHeight="1">
      <c r="B1023" s="16" t="s">
        <v>3026</v>
      </c>
      <c r="C1023" s="17">
        <v>41057.570115740738</v>
      </c>
      <c r="D1023" s="18" t="s">
        <v>1179</v>
      </c>
      <c r="E1023" s="19">
        <v>60000</v>
      </c>
      <c r="F1023" s="19" t="s">
        <v>6</v>
      </c>
      <c r="G1023" s="19">
        <f>Data!$E1023*VLOOKUP(Data!$F1023,tblXrate[],2,FALSE)</f>
        <v>60000</v>
      </c>
      <c r="H1023" s="19" t="s">
        <v>1180</v>
      </c>
      <c r="I1023" s="19" t="s">
        <v>356</v>
      </c>
      <c r="J1023" s="19" t="s">
        <v>515</v>
      </c>
      <c r="K1023" s="19" t="str">
        <f>VLOOKUP(Data!$J1023,tblCountries[[Actual]:[Mapping]],2,FALSE)</f>
        <v>Finland</v>
      </c>
      <c r="L1023" s="19" t="s">
        <v>13</v>
      </c>
      <c r="M1023" s="20">
        <v>5</v>
      </c>
      <c r="N1023" t="str">
        <f t="shared" si="15"/>
        <v>até 5</v>
      </c>
    </row>
    <row r="1024" spans="2:14" ht="15" customHeight="1">
      <c r="B1024" s="11" t="s">
        <v>3027</v>
      </c>
      <c r="C1024" s="12">
        <v>41057.570520833331</v>
      </c>
      <c r="D1024" s="13">
        <v>476000</v>
      </c>
      <c r="E1024" s="14">
        <v>476000</v>
      </c>
      <c r="F1024" s="14" t="s">
        <v>40</v>
      </c>
      <c r="G1024" s="14">
        <f>Data!$E1024*VLOOKUP(Data!$F1024,tblXrate[],2,FALSE)</f>
        <v>8476.5683432226633</v>
      </c>
      <c r="H1024" s="14" t="s">
        <v>1181</v>
      </c>
      <c r="I1024" s="14" t="s">
        <v>3999</v>
      </c>
      <c r="J1024" s="14" t="s">
        <v>8</v>
      </c>
      <c r="K1024" s="14" t="str">
        <f>VLOOKUP(Data!$J1024,tblCountries[[Actual]:[Mapping]],2,FALSE)</f>
        <v>India</v>
      </c>
      <c r="L1024" s="14" t="s">
        <v>9</v>
      </c>
      <c r="M1024" s="15">
        <v>8</v>
      </c>
      <c r="N1024" t="str">
        <f t="shared" si="15"/>
        <v>5 a 10</v>
      </c>
    </row>
    <row r="1025" spans="2:14" ht="15" customHeight="1">
      <c r="B1025" s="16" t="s">
        <v>3028</v>
      </c>
      <c r="C1025" s="17">
        <v>41057.570972222224</v>
      </c>
      <c r="D1025" s="18">
        <v>725</v>
      </c>
      <c r="E1025" s="19">
        <v>8700</v>
      </c>
      <c r="F1025" s="19" t="s">
        <v>6</v>
      </c>
      <c r="G1025" s="19">
        <f>Data!$E1025*VLOOKUP(Data!$F1025,tblXrate[],2,FALSE)</f>
        <v>8700</v>
      </c>
      <c r="H1025" s="19" t="s">
        <v>1182</v>
      </c>
      <c r="I1025" s="19" t="s">
        <v>488</v>
      </c>
      <c r="J1025" s="19" t="s">
        <v>8</v>
      </c>
      <c r="K1025" s="19" t="str">
        <f>VLOOKUP(Data!$J1025,tblCountries[[Actual]:[Mapping]],2,FALSE)</f>
        <v>India</v>
      </c>
      <c r="L1025" s="19" t="s">
        <v>18</v>
      </c>
      <c r="M1025" s="20">
        <v>7</v>
      </c>
      <c r="N1025" t="str">
        <f t="shared" si="15"/>
        <v>5 a 10</v>
      </c>
    </row>
    <row r="1026" spans="2:14" ht="15" customHeight="1">
      <c r="B1026" s="11" t="s">
        <v>3029</v>
      </c>
      <c r="C1026" s="12">
        <v>41057.571238425924</v>
      </c>
      <c r="D1026" s="13" t="s">
        <v>1183</v>
      </c>
      <c r="E1026" s="14">
        <v>200000</v>
      </c>
      <c r="F1026" s="14" t="s">
        <v>40</v>
      </c>
      <c r="G1026" s="14">
        <f>Data!$E1026*VLOOKUP(Data!$F1026,tblXrate[],2,FALSE)</f>
        <v>3561.5833374885137</v>
      </c>
      <c r="H1026" s="14" t="s">
        <v>1184</v>
      </c>
      <c r="I1026" s="14" t="s">
        <v>52</v>
      </c>
      <c r="J1026" s="14" t="s">
        <v>8</v>
      </c>
      <c r="K1026" s="14" t="str">
        <f>VLOOKUP(Data!$J1026,tblCountries[[Actual]:[Mapping]],2,FALSE)</f>
        <v>India</v>
      </c>
      <c r="L1026" s="14" t="s">
        <v>13</v>
      </c>
      <c r="M1026" s="15">
        <v>8</v>
      </c>
      <c r="N1026" t="str">
        <f t="shared" si="15"/>
        <v>5 a 10</v>
      </c>
    </row>
    <row r="1027" spans="2:14" ht="15" customHeight="1">
      <c r="B1027" s="16" t="s">
        <v>3030</v>
      </c>
      <c r="C1027" s="17">
        <v>41057.571539351855</v>
      </c>
      <c r="D1027" s="18">
        <v>1.8</v>
      </c>
      <c r="E1027" s="19">
        <v>180000</v>
      </c>
      <c r="F1027" s="19" t="s">
        <v>40</v>
      </c>
      <c r="G1027" s="19">
        <f>Data!$E1027*VLOOKUP(Data!$F1027,tblXrate[],2,FALSE)</f>
        <v>3205.4250037396623</v>
      </c>
      <c r="H1027" s="19" t="s">
        <v>429</v>
      </c>
      <c r="I1027" s="19" t="s">
        <v>3999</v>
      </c>
      <c r="J1027" s="19" t="s">
        <v>8</v>
      </c>
      <c r="K1027" s="19" t="str">
        <f>VLOOKUP(Data!$J1027,tblCountries[[Actual]:[Mapping]],2,FALSE)</f>
        <v>India</v>
      </c>
      <c r="L1027" s="19" t="s">
        <v>13</v>
      </c>
      <c r="M1027" s="20">
        <v>4</v>
      </c>
      <c r="N1027" t="str">
        <f t="shared" si="15"/>
        <v>até 5</v>
      </c>
    </row>
    <row r="1028" spans="2:14" ht="15" customHeight="1">
      <c r="B1028" s="11" t="s">
        <v>3031</v>
      </c>
      <c r="C1028" s="12">
        <v>41057.573807870373</v>
      </c>
      <c r="D1028" s="13">
        <v>252000</v>
      </c>
      <c r="E1028" s="14">
        <v>252000</v>
      </c>
      <c r="F1028" s="14" t="s">
        <v>40</v>
      </c>
      <c r="G1028" s="14">
        <f>Data!$E1028*VLOOKUP(Data!$F1028,tblXrate[],2,FALSE)</f>
        <v>4487.5950052355274</v>
      </c>
      <c r="H1028" s="14" t="s">
        <v>1185</v>
      </c>
      <c r="I1028" s="14" t="s">
        <v>310</v>
      </c>
      <c r="J1028" s="14" t="s">
        <v>8</v>
      </c>
      <c r="K1028" s="14" t="str">
        <f>VLOOKUP(Data!$J1028,tblCountries[[Actual]:[Mapping]],2,FALSE)</f>
        <v>India</v>
      </c>
      <c r="L1028" s="14" t="s">
        <v>25</v>
      </c>
      <c r="M1028" s="15">
        <v>5</v>
      </c>
      <c r="N1028" t="str">
        <f t="shared" si="15"/>
        <v>até 5</v>
      </c>
    </row>
    <row r="1029" spans="2:14" ht="15" customHeight="1">
      <c r="B1029" s="16" t="s">
        <v>3032</v>
      </c>
      <c r="C1029" s="17">
        <v>41057.579826388886</v>
      </c>
      <c r="D1029" s="18" t="s">
        <v>1186</v>
      </c>
      <c r="E1029" s="19">
        <v>700000</v>
      </c>
      <c r="F1029" s="19" t="s">
        <v>40</v>
      </c>
      <c r="G1029" s="19">
        <f>Data!$E1029*VLOOKUP(Data!$F1029,tblXrate[],2,FALSE)</f>
        <v>12465.541681209797</v>
      </c>
      <c r="H1029" s="19" t="s">
        <v>503</v>
      </c>
      <c r="I1029" s="19" t="s">
        <v>20</v>
      </c>
      <c r="J1029" s="19" t="s">
        <v>8</v>
      </c>
      <c r="K1029" s="19" t="str">
        <f>VLOOKUP(Data!$J1029,tblCountries[[Actual]:[Mapping]],2,FALSE)</f>
        <v>India</v>
      </c>
      <c r="L1029" s="19" t="s">
        <v>9</v>
      </c>
      <c r="M1029" s="20">
        <v>5</v>
      </c>
      <c r="N1029" t="str">
        <f t="shared" si="15"/>
        <v>até 5</v>
      </c>
    </row>
    <row r="1030" spans="2:14" ht="15" customHeight="1">
      <c r="B1030" s="11" t="s">
        <v>3033</v>
      </c>
      <c r="C1030" s="12">
        <v>41057.583981481483</v>
      </c>
      <c r="D1030" s="13">
        <v>194</v>
      </c>
      <c r="E1030" s="14">
        <v>2400</v>
      </c>
      <c r="F1030" s="14" t="s">
        <v>6</v>
      </c>
      <c r="G1030" s="14">
        <f>Data!$E1030*VLOOKUP(Data!$F1030,tblXrate[],2,FALSE)</f>
        <v>2400</v>
      </c>
      <c r="H1030" s="14" t="s">
        <v>757</v>
      </c>
      <c r="I1030" s="14" t="s">
        <v>310</v>
      </c>
      <c r="J1030" s="14" t="s">
        <v>17</v>
      </c>
      <c r="K1030" s="14" t="str">
        <f>VLOOKUP(Data!$J1030,tblCountries[[Actual]:[Mapping]],2,FALSE)</f>
        <v>Pakistan</v>
      </c>
      <c r="L1030" s="14" t="s">
        <v>18</v>
      </c>
      <c r="M1030" s="15">
        <v>15</v>
      </c>
      <c r="N1030" t="str">
        <f t="shared" si="15"/>
        <v>10 a 15</v>
      </c>
    </row>
    <row r="1031" spans="2:14" ht="15" customHeight="1">
      <c r="B1031" s="16" t="s">
        <v>3034</v>
      </c>
      <c r="C1031" s="17">
        <v>41057.591365740744</v>
      </c>
      <c r="D1031" s="18" t="s">
        <v>1187</v>
      </c>
      <c r="E1031" s="19">
        <v>55000</v>
      </c>
      <c r="F1031" s="19" t="s">
        <v>6</v>
      </c>
      <c r="G1031" s="19">
        <f>Data!$E1031*VLOOKUP(Data!$F1031,tblXrate[],2,FALSE)</f>
        <v>55000</v>
      </c>
      <c r="H1031" s="19" t="s">
        <v>467</v>
      </c>
      <c r="I1031" s="19" t="s">
        <v>3999</v>
      </c>
      <c r="J1031" s="19" t="s">
        <v>416</v>
      </c>
      <c r="K1031" s="19" t="str">
        <f>VLOOKUP(Data!$J1031,tblCountries[[Actual]:[Mapping]],2,FALSE)</f>
        <v>Israel</v>
      </c>
      <c r="L1031" s="19" t="s">
        <v>9</v>
      </c>
      <c r="M1031" s="20">
        <v>6</v>
      </c>
      <c r="N1031" t="str">
        <f t="shared" si="15"/>
        <v>5 a 10</v>
      </c>
    </row>
    <row r="1032" spans="2:14" ht="15" customHeight="1">
      <c r="B1032" s="11" t="s">
        <v>3035</v>
      </c>
      <c r="C1032" s="12">
        <v>41057.59207175926</v>
      </c>
      <c r="D1032" s="13" t="s">
        <v>948</v>
      </c>
      <c r="E1032" s="14">
        <v>12000</v>
      </c>
      <c r="F1032" s="14" t="s">
        <v>6</v>
      </c>
      <c r="G1032" s="14">
        <f>Data!$E1032*VLOOKUP(Data!$F1032,tblXrate[],2,FALSE)</f>
        <v>12000</v>
      </c>
      <c r="H1032" s="14" t="s">
        <v>1188</v>
      </c>
      <c r="I1032" s="14" t="s">
        <v>488</v>
      </c>
      <c r="J1032" s="14" t="s">
        <v>1078</v>
      </c>
      <c r="K1032" s="14" t="str">
        <f>VLOOKUP(Data!$J1032,tblCountries[[Actual]:[Mapping]],2,FALSE)</f>
        <v>iran</v>
      </c>
      <c r="L1032" s="14" t="s">
        <v>9</v>
      </c>
      <c r="M1032" s="15">
        <v>3</v>
      </c>
      <c r="N1032" t="str">
        <f t="shared" ref="N1032:N1095" si="16">VLOOKUP(M1032,$O$1:$Q$6,3,1)</f>
        <v>até 5</v>
      </c>
    </row>
    <row r="1033" spans="2:14" ht="15" customHeight="1">
      <c r="B1033" s="16" t="s">
        <v>3036</v>
      </c>
      <c r="C1033" s="17">
        <v>41057.592245370368</v>
      </c>
      <c r="D1033" s="18">
        <v>43500</v>
      </c>
      <c r="E1033" s="19">
        <v>43500</v>
      </c>
      <c r="F1033" s="19" t="s">
        <v>22</v>
      </c>
      <c r="G1033" s="19">
        <f>Data!$E1033*VLOOKUP(Data!$F1033,tblXrate[],2,FALSE)</f>
        <v>55262.375596134938</v>
      </c>
      <c r="H1033" s="19" t="s">
        <v>1189</v>
      </c>
      <c r="I1033" s="19" t="s">
        <v>52</v>
      </c>
      <c r="J1033" s="19" t="s">
        <v>1190</v>
      </c>
      <c r="K1033" s="19" t="str">
        <f>VLOOKUP(Data!$J1033,tblCountries[[Actual]:[Mapping]],2,FALSE)</f>
        <v>Spain</v>
      </c>
      <c r="L1033" s="19" t="s">
        <v>18</v>
      </c>
      <c r="M1033" s="20">
        <v>10</v>
      </c>
      <c r="N1033" t="str">
        <f t="shared" si="16"/>
        <v>5 a 10</v>
      </c>
    </row>
    <row r="1034" spans="2:14" ht="15" customHeight="1">
      <c r="B1034" s="11" t="s">
        <v>3037</v>
      </c>
      <c r="C1034" s="12">
        <v>41057.592268518521</v>
      </c>
      <c r="D1034" s="13" t="s">
        <v>1191</v>
      </c>
      <c r="E1034" s="14">
        <v>1200000</v>
      </c>
      <c r="F1034" s="14" t="s">
        <v>40</v>
      </c>
      <c r="G1034" s="14">
        <f>Data!$E1034*VLOOKUP(Data!$F1034,tblXrate[],2,FALSE)</f>
        <v>21369.500024931083</v>
      </c>
      <c r="H1034" s="14" t="s">
        <v>939</v>
      </c>
      <c r="I1034" s="14" t="s">
        <v>52</v>
      </c>
      <c r="J1034" s="14" t="s">
        <v>8</v>
      </c>
      <c r="K1034" s="14" t="str">
        <f>VLOOKUP(Data!$J1034,tblCountries[[Actual]:[Mapping]],2,FALSE)</f>
        <v>India</v>
      </c>
      <c r="L1034" s="14" t="s">
        <v>18</v>
      </c>
      <c r="M1034" s="15">
        <v>2</v>
      </c>
      <c r="N1034" t="str">
        <f t="shared" si="16"/>
        <v>até 5</v>
      </c>
    </row>
    <row r="1035" spans="2:14" ht="15" customHeight="1">
      <c r="B1035" s="16" t="s">
        <v>3038</v>
      </c>
      <c r="C1035" s="17">
        <v>41057.596296296295</v>
      </c>
      <c r="D1035" s="18">
        <v>26000</v>
      </c>
      <c r="E1035" s="19">
        <v>26000</v>
      </c>
      <c r="F1035" s="19" t="s">
        <v>69</v>
      </c>
      <c r="G1035" s="19">
        <f>Data!$E1035*VLOOKUP(Data!$F1035,tblXrate[],2,FALSE)</f>
        <v>40980.635073749385</v>
      </c>
      <c r="H1035" s="19" t="s">
        <v>356</v>
      </c>
      <c r="I1035" s="19" t="s">
        <v>356</v>
      </c>
      <c r="J1035" s="19" t="s">
        <v>71</v>
      </c>
      <c r="K1035" s="19" t="str">
        <f>VLOOKUP(Data!$J1035,tblCountries[[Actual]:[Mapping]],2,FALSE)</f>
        <v>UK</v>
      </c>
      <c r="L1035" s="19" t="s">
        <v>13</v>
      </c>
      <c r="M1035" s="20">
        <v>8</v>
      </c>
      <c r="N1035" t="str">
        <f t="shared" si="16"/>
        <v>5 a 10</v>
      </c>
    </row>
    <row r="1036" spans="2:14" ht="15" customHeight="1">
      <c r="B1036" s="11" t="s">
        <v>3039</v>
      </c>
      <c r="C1036" s="12">
        <v>41057.598229166666</v>
      </c>
      <c r="D1036" s="13">
        <v>50000</v>
      </c>
      <c r="E1036" s="14">
        <v>50000</v>
      </c>
      <c r="F1036" s="14" t="s">
        <v>82</v>
      </c>
      <c r="G1036" s="14">
        <f>Data!$E1036*VLOOKUP(Data!$F1036,tblXrate[],2,FALSE)</f>
        <v>50995.482820131787</v>
      </c>
      <c r="H1036" s="14" t="s">
        <v>1192</v>
      </c>
      <c r="I1036" s="14" t="s">
        <v>20</v>
      </c>
      <c r="J1036" s="14" t="s">
        <v>84</v>
      </c>
      <c r="K1036" s="14" t="str">
        <f>VLOOKUP(Data!$J1036,tblCountries[[Actual]:[Mapping]],2,FALSE)</f>
        <v>Australia</v>
      </c>
      <c r="L1036" s="14" t="s">
        <v>9</v>
      </c>
      <c r="M1036" s="15">
        <v>4</v>
      </c>
      <c r="N1036" t="str">
        <f t="shared" si="16"/>
        <v>até 5</v>
      </c>
    </row>
    <row r="1037" spans="2:14" ht="15" customHeight="1">
      <c r="B1037" s="16" t="s">
        <v>3040</v>
      </c>
      <c r="C1037" s="17">
        <v>41057.598634259259</v>
      </c>
      <c r="D1037" s="18" t="s">
        <v>1193</v>
      </c>
      <c r="E1037" s="19">
        <v>16000</v>
      </c>
      <c r="F1037" s="19" t="s">
        <v>22</v>
      </c>
      <c r="G1037" s="19">
        <f>Data!$E1037*VLOOKUP(Data!$F1037,tblXrate[],2,FALSE)</f>
        <v>20326.391023865726</v>
      </c>
      <c r="H1037" s="19" t="s">
        <v>1194</v>
      </c>
      <c r="I1037" s="19" t="s">
        <v>52</v>
      </c>
      <c r="J1037" s="19" t="s">
        <v>169</v>
      </c>
      <c r="K1037" s="19" t="str">
        <f>VLOOKUP(Data!$J1037,tblCountries[[Actual]:[Mapping]],2,FALSE)</f>
        <v>Greece</v>
      </c>
      <c r="L1037" s="19" t="s">
        <v>13</v>
      </c>
      <c r="M1037" s="20">
        <v>16</v>
      </c>
      <c r="N1037" t="str">
        <f t="shared" si="16"/>
        <v>15 a 20</v>
      </c>
    </row>
    <row r="1038" spans="2:14" ht="15" customHeight="1">
      <c r="B1038" s="11" t="s">
        <v>3041</v>
      </c>
      <c r="C1038" s="12">
        <v>41057.599965277775</v>
      </c>
      <c r="D1038" s="13">
        <v>1000</v>
      </c>
      <c r="E1038" s="14">
        <v>12000</v>
      </c>
      <c r="F1038" s="14" t="s">
        <v>6</v>
      </c>
      <c r="G1038" s="14">
        <f>Data!$E1038*VLOOKUP(Data!$F1038,tblXrate[],2,FALSE)</f>
        <v>12000</v>
      </c>
      <c r="H1038" s="14" t="s">
        <v>83</v>
      </c>
      <c r="I1038" s="14" t="s">
        <v>356</v>
      </c>
      <c r="J1038" s="14" t="s">
        <v>8</v>
      </c>
      <c r="K1038" s="14" t="str">
        <f>VLOOKUP(Data!$J1038,tblCountries[[Actual]:[Mapping]],2,FALSE)</f>
        <v>India</v>
      </c>
      <c r="L1038" s="14" t="s">
        <v>18</v>
      </c>
      <c r="M1038" s="15">
        <v>8</v>
      </c>
      <c r="N1038" t="str">
        <f t="shared" si="16"/>
        <v>5 a 10</v>
      </c>
    </row>
    <row r="1039" spans="2:14" ht="15" customHeight="1">
      <c r="B1039" s="16" t="s">
        <v>3042</v>
      </c>
      <c r="C1039" s="17">
        <v>41057.604224537034</v>
      </c>
      <c r="D1039" s="18" t="s">
        <v>1195</v>
      </c>
      <c r="E1039" s="19">
        <v>240000</v>
      </c>
      <c r="F1039" s="19" t="s">
        <v>585</v>
      </c>
      <c r="G1039" s="19">
        <f>Data!$E1039*VLOOKUP(Data!$F1039,tblXrate[],2,FALSE)</f>
        <v>29261.227167098674</v>
      </c>
      <c r="H1039" s="19" t="s">
        <v>1196</v>
      </c>
      <c r="I1039" s="19" t="s">
        <v>310</v>
      </c>
      <c r="J1039" s="19" t="s">
        <v>48</v>
      </c>
      <c r="K1039" s="19" t="str">
        <f>VLOOKUP(Data!$J1039,tblCountries[[Actual]:[Mapping]],2,FALSE)</f>
        <v>South Africa</v>
      </c>
      <c r="L1039" s="19" t="s">
        <v>18</v>
      </c>
      <c r="M1039" s="20">
        <v>20</v>
      </c>
      <c r="N1039" t="str">
        <f t="shared" si="16"/>
        <v>15 a 20</v>
      </c>
    </row>
    <row r="1040" spans="2:14" ht="15" customHeight="1">
      <c r="B1040" s="11" t="s">
        <v>3043</v>
      </c>
      <c r="C1040" s="12">
        <v>41057.605682870373</v>
      </c>
      <c r="D1040" s="13">
        <v>120000</v>
      </c>
      <c r="E1040" s="14">
        <v>120000</v>
      </c>
      <c r="F1040" s="14" t="s">
        <v>585</v>
      </c>
      <c r="G1040" s="14">
        <f>Data!$E1040*VLOOKUP(Data!$F1040,tblXrate[],2,FALSE)</f>
        <v>14630.613583549337</v>
      </c>
      <c r="H1040" s="14" t="s">
        <v>344</v>
      </c>
      <c r="I1040" s="14" t="s">
        <v>4001</v>
      </c>
      <c r="J1040" s="14" t="s">
        <v>48</v>
      </c>
      <c r="K1040" s="14" t="str">
        <f>VLOOKUP(Data!$J1040,tblCountries[[Actual]:[Mapping]],2,FALSE)</f>
        <v>South Africa</v>
      </c>
      <c r="L1040" s="14" t="s">
        <v>9</v>
      </c>
      <c r="M1040" s="15">
        <v>10</v>
      </c>
      <c r="N1040" t="str">
        <f t="shared" si="16"/>
        <v>5 a 10</v>
      </c>
    </row>
    <row r="1041" spans="2:14" ht="15" customHeight="1">
      <c r="B1041" s="16" t="s">
        <v>3044</v>
      </c>
      <c r="C1041" s="17">
        <v>41057.60733796296</v>
      </c>
      <c r="D1041" s="18">
        <v>408000</v>
      </c>
      <c r="E1041" s="19">
        <v>408000</v>
      </c>
      <c r="F1041" s="19" t="s">
        <v>40</v>
      </c>
      <c r="G1041" s="19">
        <f>Data!$E1041*VLOOKUP(Data!$F1041,tblXrate[],2,FALSE)</f>
        <v>7265.630008476568</v>
      </c>
      <c r="H1041" s="19" t="s">
        <v>1197</v>
      </c>
      <c r="I1041" s="19" t="s">
        <v>310</v>
      </c>
      <c r="J1041" s="19" t="s">
        <v>8</v>
      </c>
      <c r="K1041" s="19" t="str">
        <f>VLOOKUP(Data!$J1041,tblCountries[[Actual]:[Mapping]],2,FALSE)</f>
        <v>India</v>
      </c>
      <c r="L1041" s="19" t="s">
        <v>13</v>
      </c>
      <c r="M1041" s="20">
        <v>5</v>
      </c>
      <c r="N1041" t="str">
        <f t="shared" si="16"/>
        <v>até 5</v>
      </c>
    </row>
    <row r="1042" spans="2:14" ht="15" customHeight="1">
      <c r="B1042" s="11" t="s">
        <v>3045</v>
      </c>
      <c r="C1042" s="12">
        <v>41057.607372685183</v>
      </c>
      <c r="D1042" s="13" t="s">
        <v>470</v>
      </c>
      <c r="E1042" s="14">
        <v>28000</v>
      </c>
      <c r="F1042" s="14" t="s">
        <v>69</v>
      </c>
      <c r="G1042" s="14">
        <f>Data!$E1042*VLOOKUP(Data!$F1042,tblXrate[],2,FALSE)</f>
        <v>44132.991617883956</v>
      </c>
      <c r="H1042" s="14" t="s">
        <v>833</v>
      </c>
      <c r="I1042" s="14" t="s">
        <v>20</v>
      </c>
      <c r="J1042" s="14" t="s">
        <v>71</v>
      </c>
      <c r="K1042" s="14" t="str">
        <f>VLOOKUP(Data!$J1042,tblCountries[[Actual]:[Mapping]],2,FALSE)</f>
        <v>UK</v>
      </c>
      <c r="L1042" s="14" t="s">
        <v>18</v>
      </c>
      <c r="M1042" s="15">
        <v>16</v>
      </c>
      <c r="N1042" t="str">
        <f t="shared" si="16"/>
        <v>15 a 20</v>
      </c>
    </row>
    <row r="1043" spans="2:14" ht="15" customHeight="1">
      <c r="B1043" s="16" t="s">
        <v>3046</v>
      </c>
      <c r="C1043" s="17">
        <v>41057.61173611111</v>
      </c>
      <c r="D1043" s="18" t="s">
        <v>1198</v>
      </c>
      <c r="E1043" s="19">
        <v>530000</v>
      </c>
      <c r="F1043" s="19" t="s">
        <v>40</v>
      </c>
      <c r="G1043" s="19">
        <f>Data!$E1043*VLOOKUP(Data!$F1043,tblXrate[],2,FALSE)</f>
        <v>9438.1958443445619</v>
      </c>
      <c r="H1043" s="19" t="s">
        <v>1199</v>
      </c>
      <c r="I1043" s="19" t="s">
        <v>20</v>
      </c>
      <c r="J1043" s="19" t="s">
        <v>8</v>
      </c>
      <c r="K1043" s="19" t="str">
        <f>VLOOKUP(Data!$J1043,tblCountries[[Actual]:[Mapping]],2,FALSE)</f>
        <v>India</v>
      </c>
      <c r="L1043" s="19" t="s">
        <v>18</v>
      </c>
      <c r="M1043" s="20">
        <v>7</v>
      </c>
      <c r="N1043" t="str">
        <f t="shared" si="16"/>
        <v>5 a 10</v>
      </c>
    </row>
    <row r="1044" spans="2:14" ht="15" customHeight="1">
      <c r="B1044" s="11" t="s">
        <v>3047</v>
      </c>
      <c r="C1044" s="12">
        <v>41057.613657407404</v>
      </c>
      <c r="D1044" s="13" t="s">
        <v>1200</v>
      </c>
      <c r="E1044" s="14">
        <v>18000</v>
      </c>
      <c r="F1044" s="14" t="s">
        <v>6</v>
      </c>
      <c r="G1044" s="14">
        <f>Data!$E1044*VLOOKUP(Data!$F1044,tblXrate[],2,FALSE)</f>
        <v>18000</v>
      </c>
      <c r="H1044" s="14" t="s">
        <v>20</v>
      </c>
      <c r="I1044" s="14" t="s">
        <v>20</v>
      </c>
      <c r="J1044" s="14" t="s">
        <v>75</v>
      </c>
      <c r="K1044" s="14" t="str">
        <f>VLOOKUP(Data!$J1044,tblCountries[[Actual]:[Mapping]],2,FALSE)</f>
        <v>Poland</v>
      </c>
      <c r="L1044" s="14" t="s">
        <v>9</v>
      </c>
      <c r="M1044" s="15">
        <v>7</v>
      </c>
      <c r="N1044" t="str">
        <f t="shared" si="16"/>
        <v>5 a 10</v>
      </c>
    </row>
    <row r="1045" spans="2:14" ht="15" customHeight="1">
      <c r="B1045" s="16" t="s">
        <v>3048</v>
      </c>
      <c r="C1045" s="17">
        <v>41057.614189814813</v>
      </c>
      <c r="D1045" s="18" t="s">
        <v>1201</v>
      </c>
      <c r="E1045" s="19">
        <v>200000</v>
      </c>
      <c r="F1045" s="19" t="s">
        <v>40</v>
      </c>
      <c r="G1045" s="19">
        <f>Data!$E1045*VLOOKUP(Data!$F1045,tblXrate[],2,FALSE)</f>
        <v>3561.5833374885137</v>
      </c>
      <c r="H1045" s="19" t="s">
        <v>1202</v>
      </c>
      <c r="I1045" s="19" t="s">
        <v>52</v>
      </c>
      <c r="J1045" s="19" t="s">
        <v>8</v>
      </c>
      <c r="K1045" s="19" t="str">
        <f>VLOOKUP(Data!$J1045,tblCountries[[Actual]:[Mapping]],2,FALSE)</f>
        <v>India</v>
      </c>
      <c r="L1045" s="19" t="s">
        <v>18</v>
      </c>
      <c r="M1045" s="20">
        <v>5</v>
      </c>
      <c r="N1045" t="str">
        <f t="shared" si="16"/>
        <v>até 5</v>
      </c>
    </row>
    <row r="1046" spans="2:14" ht="15" customHeight="1">
      <c r="B1046" s="11" t="s">
        <v>3049</v>
      </c>
      <c r="C1046" s="12">
        <v>41057.614629629628</v>
      </c>
      <c r="D1046" s="13" t="s">
        <v>1203</v>
      </c>
      <c r="E1046" s="14">
        <v>200000</v>
      </c>
      <c r="F1046" s="14" t="s">
        <v>40</v>
      </c>
      <c r="G1046" s="14">
        <f>Data!$E1046*VLOOKUP(Data!$F1046,tblXrate[],2,FALSE)</f>
        <v>3561.5833374885137</v>
      </c>
      <c r="H1046" s="14" t="s">
        <v>721</v>
      </c>
      <c r="I1046" s="14" t="s">
        <v>3999</v>
      </c>
      <c r="J1046" s="14" t="s">
        <v>8</v>
      </c>
      <c r="K1046" s="14" t="str">
        <f>VLOOKUP(Data!$J1046,tblCountries[[Actual]:[Mapping]],2,FALSE)</f>
        <v>India</v>
      </c>
      <c r="L1046" s="14" t="s">
        <v>9</v>
      </c>
      <c r="M1046" s="15">
        <v>3</v>
      </c>
      <c r="N1046" t="str">
        <f t="shared" si="16"/>
        <v>até 5</v>
      </c>
    </row>
    <row r="1047" spans="2:14" ht="15" customHeight="1">
      <c r="B1047" s="16" t="s">
        <v>3050</v>
      </c>
      <c r="C1047" s="17">
        <v>41057.615763888891</v>
      </c>
      <c r="D1047" s="18">
        <v>5100</v>
      </c>
      <c r="E1047" s="19">
        <v>5100</v>
      </c>
      <c r="F1047" s="19" t="s">
        <v>6</v>
      </c>
      <c r="G1047" s="19">
        <f>Data!$E1047*VLOOKUP(Data!$F1047,tblXrate[],2,FALSE)</f>
        <v>5100</v>
      </c>
      <c r="H1047" s="19" t="s">
        <v>721</v>
      </c>
      <c r="I1047" s="19" t="s">
        <v>3999</v>
      </c>
      <c r="J1047" s="19" t="s">
        <v>8</v>
      </c>
      <c r="K1047" s="19" t="str">
        <f>VLOOKUP(Data!$J1047,tblCountries[[Actual]:[Mapping]],2,FALSE)</f>
        <v>India</v>
      </c>
      <c r="L1047" s="19" t="s">
        <v>13</v>
      </c>
      <c r="M1047" s="20">
        <v>8</v>
      </c>
      <c r="N1047" t="str">
        <f t="shared" si="16"/>
        <v>5 a 10</v>
      </c>
    </row>
    <row r="1048" spans="2:14" ht="15" customHeight="1">
      <c r="B1048" s="11" t="s">
        <v>3051</v>
      </c>
      <c r="C1048" s="12">
        <v>41057.618090277778</v>
      </c>
      <c r="D1048" s="13">
        <v>100000</v>
      </c>
      <c r="E1048" s="14">
        <v>1200000</v>
      </c>
      <c r="F1048" s="14" t="s">
        <v>40</v>
      </c>
      <c r="G1048" s="14">
        <f>Data!$E1048*VLOOKUP(Data!$F1048,tblXrate[],2,FALSE)</f>
        <v>21369.500024931083</v>
      </c>
      <c r="H1048" s="14" t="s">
        <v>725</v>
      </c>
      <c r="I1048" s="14" t="s">
        <v>20</v>
      </c>
      <c r="J1048" s="14" t="s">
        <v>8</v>
      </c>
      <c r="K1048" s="14" t="str">
        <f>VLOOKUP(Data!$J1048,tblCountries[[Actual]:[Mapping]],2,FALSE)</f>
        <v>India</v>
      </c>
      <c r="L1048" s="14" t="s">
        <v>9</v>
      </c>
      <c r="M1048" s="15">
        <v>7</v>
      </c>
      <c r="N1048" t="str">
        <f t="shared" si="16"/>
        <v>5 a 10</v>
      </c>
    </row>
    <row r="1049" spans="2:14" ht="15" customHeight="1">
      <c r="B1049" s="16" t="s">
        <v>3052</v>
      </c>
      <c r="C1049" s="17">
        <v>41057.61996527778</v>
      </c>
      <c r="D1049" s="18" t="s">
        <v>1204</v>
      </c>
      <c r="E1049" s="19">
        <v>300000</v>
      </c>
      <c r="F1049" s="19" t="s">
        <v>40</v>
      </c>
      <c r="G1049" s="19">
        <f>Data!$E1049*VLOOKUP(Data!$F1049,tblXrate[],2,FALSE)</f>
        <v>5342.3750062327708</v>
      </c>
      <c r="H1049" s="19" t="s">
        <v>1205</v>
      </c>
      <c r="I1049" s="19" t="s">
        <v>356</v>
      </c>
      <c r="J1049" s="19" t="s">
        <v>8</v>
      </c>
      <c r="K1049" s="19" t="str">
        <f>VLOOKUP(Data!$J1049,tblCountries[[Actual]:[Mapping]],2,FALSE)</f>
        <v>India</v>
      </c>
      <c r="L1049" s="19" t="s">
        <v>18</v>
      </c>
      <c r="M1049" s="20">
        <v>1</v>
      </c>
      <c r="N1049" t="str">
        <f t="shared" si="16"/>
        <v>até 5</v>
      </c>
    </row>
    <row r="1050" spans="2:14" ht="15" customHeight="1">
      <c r="B1050" s="11" t="s">
        <v>3053</v>
      </c>
      <c r="C1050" s="12">
        <v>41057.620162037034</v>
      </c>
      <c r="D1050" s="13">
        <v>50000</v>
      </c>
      <c r="E1050" s="14">
        <v>50000</v>
      </c>
      <c r="F1050" s="14" t="s">
        <v>6</v>
      </c>
      <c r="G1050" s="14">
        <f>Data!$E1050*VLOOKUP(Data!$F1050,tblXrate[],2,FALSE)</f>
        <v>50000</v>
      </c>
      <c r="H1050" s="14" t="s">
        <v>593</v>
      </c>
      <c r="I1050" s="14" t="s">
        <v>4001</v>
      </c>
      <c r="J1050" s="14" t="s">
        <v>8</v>
      </c>
      <c r="K1050" s="14" t="str">
        <f>VLOOKUP(Data!$J1050,tblCountries[[Actual]:[Mapping]],2,FALSE)</f>
        <v>India</v>
      </c>
      <c r="L1050" s="14" t="s">
        <v>25</v>
      </c>
      <c r="M1050" s="15">
        <v>26</v>
      </c>
      <c r="N1050" t="str">
        <f t="shared" si="16"/>
        <v>25 a 30</v>
      </c>
    </row>
    <row r="1051" spans="2:14" ht="15" customHeight="1">
      <c r="B1051" s="16" t="s">
        <v>3054</v>
      </c>
      <c r="C1051" s="17">
        <v>41057.620648148149</v>
      </c>
      <c r="D1051" s="18" t="s">
        <v>1206</v>
      </c>
      <c r="E1051" s="19">
        <v>1600000</v>
      </c>
      <c r="F1051" s="19" t="s">
        <v>40</v>
      </c>
      <c r="G1051" s="19">
        <f>Data!$E1051*VLOOKUP(Data!$F1051,tblXrate[],2,FALSE)</f>
        <v>28492.66669990811</v>
      </c>
      <c r="H1051" s="19" t="s">
        <v>1207</v>
      </c>
      <c r="I1051" s="19" t="s">
        <v>52</v>
      </c>
      <c r="J1051" s="19" t="s">
        <v>8</v>
      </c>
      <c r="K1051" s="19" t="str">
        <f>VLOOKUP(Data!$J1051,tblCountries[[Actual]:[Mapping]],2,FALSE)</f>
        <v>India</v>
      </c>
      <c r="L1051" s="19" t="s">
        <v>13</v>
      </c>
      <c r="M1051" s="20">
        <v>9</v>
      </c>
      <c r="N1051" t="str">
        <f t="shared" si="16"/>
        <v>5 a 10</v>
      </c>
    </row>
    <row r="1052" spans="2:14" ht="15" customHeight="1">
      <c r="B1052" s="11" t="s">
        <v>3055</v>
      </c>
      <c r="C1052" s="12">
        <v>41057.622534722221</v>
      </c>
      <c r="D1052" s="13">
        <v>15600</v>
      </c>
      <c r="E1052" s="14">
        <v>15600</v>
      </c>
      <c r="F1052" s="14" t="s">
        <v>69</v>
      </c>
      <c r="G1052" s="14">
        <f>Data!$E1052*VLOOKUP(Data!$F1052,tblXrate[],2,FALSE)</f>
        <v>24588.381044249632</v>
      </c>
      <c r="H1052" s="14" t="s">
        <v>1208</v>
      </c>
      <c r="I1052" s="14" t="s">
        <v>20</v>
      </c>
      <c r="J1052" s="14" t="s">
        <v>71</v>
      </c>
      <c r="K1052" s="14" t="str">
        <f>VLOOKUP(Data!$J1052,tblCountries[[Actual]:[Mapping]],2,FALSE)</f>
        <v>UK</v>
      </c>
      <c r="L1052" s="14" t="s">
        <v>13</v>
      </c>
      <c r="M1052" s="15">
        <v>0</v>
      </c>
      <c r="N1052" t="str">
        <f t="shared" si="16"/>
        <v>até 5</v>
      </c>
    </row>
    <row r="1053" spans="2:14" ht="15" customHeight="1">
      <c r="B1053" s="16" t="s">
        <v>3056</v>
      </c>
      <c r="C1053" s="17">
        <v>41057.633773148147</v>
      </c>
      <c r="D1053" s="18">
        <v>7000</v>
      </c>
      <c r="E1053" s="19">
        <v>7000</v>
      </c>
      <c r="F1053" s="19" t="s">
        <v>6</v>
      </c>
      <c r="G1053" s="19">
        <f>Data!$E1053*VLOOKUP(Data!$F1053,tblXrate[],2,FALSE)</f>
        <v>7000</v>
      </c>
      <c r="H1053" s="19" t="s">
        <v>721</v>
      </c>
      <c r="I1053" s="19" t="s">
        <v>3999</v>
      </c>
      <c r="J1053" s="19" t="s">
        <v>8</v>
      </c>
      <c r="K1053" s="19" t="str">
        <f>VLOOKUP(Data!$J1053,tblCountries[[Actual]:[Mapping]],2,FALSE)</f>
        <v>India</v>
      </c>
      <c r="L1053" s="19" t="s">
        <v>13</v>
      </c>
      <c r="M1053" s="20">
        <v>5</v>
      </c>
      <c r="N1053" t="str">
        <f t="shared" si="16"/>
        <v>até 5</v>
      </c>
    </row>
    <row r="1054" spans="2:14" ht="15" customHeight="1">
      <c r="B1054" s="11" t="s">
        <v>3057</v>
      </c>
      <c r="C1054" s="12">
        <v>41057.636342592596</v>
      </c>
      <c r="D1054" s="13" t="s">
        <v>1209</v>
      </c>
      <c r="E1054" s="14">
        <v>438000</v>
      </c>
      <c r="F1054" s="14" t="s">
        <v>40</v>
      </c>
      <c r="G1054" s="14">
        <f>Data!$E1054*VLOOKUP(Data!$F1054,tblXrate[],2,FALSE)</f>
        <v>7799.8675090998449</v>
      </c>
      <c r="H1054" s="14" t="s">
        <v>1210</v>
      </c>
      <c r="I1054" s="14" t="s">
        <v>20</v>
      </c>
      <c r="J1054" s="14" t="s">
        <v>8</v>
      </c>
      <c r="K1054" s="14" t="str">
        <f>VLOOKUP(Data!$J1054,tblCountries[[Actual]:[Mapping]],2,FALSE)</f>
        <v>India</v>
      </c>
      <c r="L1054" s="14" t="s">
        <v>25</v>
      </c>
      <c r="M1054" s="15">
        <v>10</v>
      </c>
      <c r="N1054" t="str">
        <f t="shared" si="16"/>
        <v>5 a 10</v>
      </c>
    </row>
    <row r="1055" spans="2:14" ht="15" customHeight="1">
      <c r="B1055" s="16" t="s">
        <v>3058</v>
      </c>
      <c r="C1055" s="17">
        <v>41057.640173611115</v>
      </c>
      <c r="D1055" s="18" t="s">
        <v>1211</v>
      </c>
      <c r="E1055" s="19">
        <v>50000</v>
      </c>
      <c r="F1055" s="19" t="s">
        <v>69</v>
      </c>
      <c r="G1055" s="19">
        <f>Data!$E1055*VLOOKUP(Data!$F1055,tblXrate[],2,FALSE)</f>
        <v>78808.913603364199</v>
      </c>
      <c r="H1055" s="19" t="s">
        <v>1212</v>
      </c>
      <c r="I1055" s="19" t="s">
        <v>52</v>
      </c>
      <c r="J1055" s="19" t="s">
        <v>71</v>
      </c>
      <c r="K1055" s="19" t="str">
        <f>VLOOKUP(Data!$J1055,tblCountries[[Actual]:[Mapping]],2,FALSE)</f>
        <v>UK</v>
      </c>
      <c r="L1055" s="19" t="s">
        <v>18</v>
      </c>
      <c r="M1055" s="20">
        <v>12</v>
      </c>
      <c r="N1055" t="str">
        <f t="shared" si="16"/>
        <v>10 a 15</v>
      </c>
    </row>
    <row r="1056" spans="2:14" ht="15" customHeight="1">
      <c r="B1056" s="11" t="s">
        <v>3059</v>
      </c>
      <c r="C1056" s="12">
        <v>41057.644432870373</v>
      </c>
      <c r="D1056" s="13">
        <v>560</v>
      </c>
      <c r="E1056" s="14">
        <v>6720</v>
      </c>
      <c r="F1056" s="14" t="s">
        <v>6</v>
      </c>
      <c r="G1056" s="14">
        <f>Data!$E1056*VLOOKUP(Data!$F1056,tblXrate[],2,FALSE)</f>
        <v>6720</v>
      </c>
      <c r="H1056" s="14" t="s">
        <v>721</v>
      </c>
      <c r="I1056" s="14" t="s">
        <v>3999</v>
      </c>
      <c r="J1056" s="14" t="s">
        <v>8</v>
      </c>
      <c r="K1056" s="14" t="str">
        <f>VLOOKUP(Data!$J1056,tblCountries[[Actual]:[Mapping]],2,FALSE)</f>
        <v>India</v>
      </c>
      <c r="L1056" s="14" t="s">
        <v>9</v>
      </c>
      <c r="M1056" s="15">
        <v>6</v>
      </c>
      <c r="N1056" t="str">
        <f t="shared" si="16"/>
        <v>5 a 10</v>
      </c>
    </row>
    <row r="1057" spans="2:14" ht="15" customHeight="1">
      <c r="B1057" s="16" t="s">
        <v>3060</v>
      </c>
      <c r="C1057" s="17">
        <v>41057.645416666666</v>
      </c>
      <c r="D1057" s="18" t="s">
        <v>1213</v>
      </c>
      <c r="E1057" s="19">
        <v>250000</v>
      </c>
      <c r="F1057" s="19" t="s">
        <v>40</v>
      </c>
      <c r="G1057" s="19">
        <f>Data!$E1057*VLOOKUP(Data!$F1057,tblXrate[],2,FALSE)</f>
        <v>4451.9791718606421</v>
      </c>
      <c r="H1057" s="19" t="s">
        <v>1214</v>
      </c>
      <c r="I1057" s="19" t="s">
        <v>3999</v>
      </c>
      <c r="J1057" s="19" t="s">
        <v>8</v>
      </c>
      <c r="K1057" s="19" t="str">
        <f>VLOOKUP(Data!$J1057,tblCountries[[Actual]:[Mapping]],2,FALSE)</f>
        <v>India</v>
      </c>
      <c r="L1057" s="19" t="s">
        <v>13</v>
      </c>
      <c r="M1057" s="20">
        <v>3.5</v>
      </c>
      <c r="N1057" t="str">
        <f t="shared" si="16"/>
        <v>até 5</v>
      </c>
    </row>
    <row r="1058" spans="2:14" ht="15" customHeight="1">
      <c r="B1058" s="11" t="s">
        <v>3061</v>
      </c>
      <c r="C1058" s="12">
        <v>41057.645752314813</v>
      </c>
      <c r="D1058" s="13" t="s">
        <v>137</v>
      </c>
      <c r="E1058" s="14">
        <v>30000</v>
      </c>
      <c r="F1058" s="14" t="s">
        <v>69</v>
      </c>
      <c r="G1058" s="14">
        <f>Data!$E1058*VLOOKUP(Data!$F1058,tblXrate[],2,FALSE)</f>
        <v>47285.348162018527</v>
      </c>
      <c r="H1058" s="14" t="s">
        <v>153</v>
      </c>
      <c r="I1058" s="14" t="s">
        <v>20</v>
      </c>
      <c r="J1058" s="14" t="s">
        <v>71</v>
      </c>
      <c r="K1058" s="14" t="str">
        <f>VLOOKUP(Data!$J1058,tblCountries[[Actual]:[Mapping]],2,FALSE)</f>
        <v>UK</v>
      </c>
      <c r="L1058" s="14" t="s">
        <v>13</v>
      </c>
      <c r="M1058" s="15">
        <v>15</v>
      </c>
      <c r="N1058" t="str">
        <f t="shared" si="16"/>
        <v>10 a 15</v>
      </c>
    </row>
    <row r="1059" spans="2:14" ht="15" customHeight="1">
      <c r="B1059" s="16" t="s">
        <v>3062</v>
      </c>
      <c r="C1059" s="17">
        <v>41057.648182870369</v>
      </c>
      <c r="D1059" s="18">
        <v>600</v>
      </c>
      <c r="E1059" s="19">
        <v>7200</v>
      </c>
      <c r="F1059" s="19" t="s">
        <v>6</v>
      </c>
      <c r="G1059" s="19">
        <f>Data!$E1059*VLOOKUP(Data!$F1059,tblXrate[],2,FALSE)</f>
        <v>7200</v>
      </c>
      <c r="H1059" s="19" t="s">
        <v>1215</v>
      </c>
      <c r="I1059" s="19" t="s">
        <v>20</v>
      </c>
      <c r="J1059" s="19" t="s">
        <v>8</v>
      </c>
      <c r="K1059" s="19" t="str">
        <f>VLOOKUP(Data!$J1059,tblCountries[[Actual]:[Mapping]],2,FALSE)</f>
        <v>India</v>
      </c>
      <c r="L1059" s="19" t="s">
        <v>13</v>
      </c>
      <c r="M1059" s="20">
        <v>10</v>
      </c>
      <c r="N1059" t="str">
        <f t="shared" si="16"/>
        <v>5 a 10</v>
      </c>
    </row>
    <row r="1060" spans="2:14" ht="15" customHeight="1">
      <c r="B1060" s="11" t="s">
        <v>3063</v>
      </c>
      <c r="C1060" s="12">
        <v>41057.648344907408</v>
      </c>
      <c r="D1060" s="13" t="s">
        <v>1216</v>
      </c>
      <c r="E1060" s="14">
        <v>2500000</v>
      </c>
      <c r="F1060" s="14" t="s">
        <v>40</v>
      </c>
      <c r="G1060" s="14">
        <f>Data!$E1060*VLOOKUP(Data!$F1060,tblXrate[],2,FALSE)</f>
        <v>44519.791718606422</v>
      </c>
      <c r="H1060" s="14" t="s">
        <v>1217</v>
      </c>
      <c r="I1060" s="14" t="s">
        <v>4001</v>
      </c>
      <c r="J1060" s="14" t="s">
        <v>8</v>
      </c>
      <c r="K1060" s="14" t="str">
        <f>VLOOKUP(Data!$J1060,tblCountries[[Actual]:[Mapping]],2,FALSE)</f>
        <v>India</v>
      </c>
      <c r="L1060" s="14" t="s">
        <v>9</v>
      </c>
      <c r="M1060" s="15">
        <v>9</v>
      </c>
      <c r="N1060" t="str">
        <f t="shared" si="16"/>
        <v>5 a 10</v>
      </c>
    </row>
    <row r="1061" spans="2:14" ht="15" customHeight="1">
      <c r="B1061" s="16" t="s">
        <v>3064</v>
      </c>
      <c r="C1061" s="17">
        <v>41057.64875</v>
      </c>
      <c r="D1061" s="18">
        <v>140000</v>
      </c>
      <c r="E1061" s="19">
        <v>140000</v>
      </c>
      <c r="F1061" s="19" t="s">
        <v>40</v>
      </c>
      <c r="G1061" s="19">
        <f>Data!$E1061*VLOOKUP(Data!$F1061,tblXrate[],2,FALSE)</f>
        <v>2493.1083362419595</v>
      </c>
      <c r="H1061" s="19" t="s">
        <v>310</v>
      </c>
      <c r="I1061" s="19" t="s">
        <v>310</v>
      </c>
      <c r="J1061" s="19" t="s">
        <v>8</v>
      </c>
      <c r="K1061" s="19" t="str">
        <f>VLOOKUP(Data!$J1061,tblCountries[[Actual]:[Mapping]],2,FALSE)</f>
        <v>India</v>
      </c>
      <c r="L1061" s="19" t="s">
        <v>9</v>
      </c>
      <c r="M1061" s="20">
        <v>4</v>
      </c>
      <c r="N1061" t="str">
        <f t="shared" si="16"/>
        <v>até 5</v>
      </c>
    </row>
    <row r="1062" spans="2:14" ht="15" customHeight="1">
      <c r="B1062" s="11" t="s">
        <v>3065</v>
      </c>
      <c r="C1062" s="12">
        <v>41057.649675925924</v>
      </c>
      <c r="D1062" s="13">
        <v>20000</v>
      </c>
      <c r="E1062" s="14">
        <v>20000</v>
      </c>
      <c r="F1062" s="14" t="s">
        <v>69</v>
      </c>
      <c r="G1062" s="14">
        <f>Data!$E1062*VLOOKUP(Data!$F1062,tblXrate[],2,FALSE)</f>
        <v>31523.565441345683</v>
      </c>
      <c r="H1062" s="14" t="s">
        <v>1218</v>
      </c>
      <c r="I1062" s="14" t="s">
        <v>20</v>
      </c>
      <c r="J1062" s="14" t="s">
        <v>71</v>
      </c>
      <c r="K1062" s="14" t="str">
        <f>VLOOKUP(Data!$J1062,tblCountries[[Actual]:[Mapping]],2,FALSE)</f>
        <v>UK</v>
      </c>
      <c r="L1062" s="14" t="s">
        <v>9</v>
      </c>
      <c r="M1062" s="15">
        <v>1</v>
      </c>
      <c r="N1062" t="str">
        <f t="shared" si="16"/>
        <v>até 5</v>
      </c>
    </row>
    <row r="1063" spans="2:14" ht="15" customHeight="1">
      <c r="B1063" s="16" t="s">
        <v>3066</v>
      </c>
      <c r="C1063" s="17">
        <v>41057.650960648149</v>
      </c>
      <c r="D1063" s="18">
        <v>1200000</v>
      </c>
      <c r="E1063" s="19">
        <v>1200000</v>
      </c>
      <c r="F1063" s="19" t="s">
        <v>40</v>
      </c>
      <c r="G1063" s="19">
        <f>Data!$E1063*VLOOKUP(Data!$F1063,tblXrate[],2,FALSE)</f>
        <v>21369.500024931083</v>
      </c>
      <c r="H1063" s="19" t="s">
        <v>1219</v>
      </c>
      <c r="I1063" s="19" t="s">
        <v>488</v>
      </c>
      <c r="J1063" s="19" t="s">
        <v>8</v>
      </c>
      <c r="K1063" s="19" t="str">
        <f>VLOOKUP(Data!$J1063,tblCountries[[Actual]:[Mapping]],2,FALSE)</f>
        <v>India</v>
      </c>
      <c r="L1063" s="19" t="s">
        <v>9</v>
      </c>
      <c r="M1063" s="20">
        <v>8</v>
      </c>
      <c r="N1063" t="str">
        <f t="shared" si="16"/>
        <v>5 a 10</v>
      </c>
    </row>
    <row r="1064" spans="2:14" ht="15" customHeight="1">
      <c r="B1064" s="11" t="s">
        <v>3067</v>
      </c>
      <c r="C1064" s="12">
        <v>41057.65421296296</v>
      </c>
      <c r="D1064" s="13">
        <v>80000</v>
      </c>
      <c r="E1064" s="14">
        <v>80000</v>
      </c>
      <c r="F1064" s="14" t="s">
        <v>69</v>
      </c>
      <c r="G1064" s="14">
        <f>Data!$E1064*VLOOKUP(Data!$F1064,tblXrate[],2,FALSE)</f>
        <v>126094.26176538273</v>
      </c>
      <c r="H1064" s="14" t="s">
        <v>1220</v>
      </c>
      <c r="I1064" s="14" t="s">
        <v>356</v>
      </c>
      <c r="J1064" s="14" t="s">
        <v>71</v>
      </c>
      <c r="K1064" s="14" t="str">
        <f>VLOOKUP(Data!$J1064,tblCountries[[Actual]:[Mapping]],2,FALSE)</f>
        <v>UK</v>
      </c>
      <c r="L1064" s="14" t="s">
        <v>9</v>
      </c>
      <c r="M1064" s="15">
        <v>10</v>
      </c>
      <c r="N1064" t="str">
        <f t="shared" si="16"/>
        <v>5 a 10</v>
      </c>
    </row>
    <row r="1065" spans="2:14" ht="15" customHeight="1">
      <c r="B1065" s="16" t="s">
        <v>3068</v>
      </c>
      <c r="C1065" s="17">
        <v>41057.655694444446</v>
      </c>
      <c r="D1065" s="18" t="s">
        <v>1221</v>
      </c>
      <c r="E1065" s="19">
        <v>63000</v>
      </c>
      <c r="F1065" s="19" t="s">
        <v>69</v>
      </c>
      <c r="G1065" s="19">
        <f>Data!$E1065*VLOOKUP(Data!$F1065,tblXrate[],2,FALSE)</f>
        <v>99299.231140238902</v>
      </c>
      <c r="H1065" s="19" t="s">
        <v>1222</v>
      </c>
      <c r="I1065" s="19" t="s">
        <v>67</v>
      </c>
      <c r="J1065" s="19" t="s">
        <v>71</v>
      </c>
      <c r="K1065" s="19" t="str">
        <f>VLOOKUP(Data!$J1065,tblCountries[[Actual]:[Mapping]],2,FALSE)</f>
        <v>UK</v>
      </c>
      <c r="L1065" s="19" t="s">
        <v>18</v>
      </c>
      <c r="M1065" s="20">
        <v>1</v>
      </c>
      <c r="N1065" t="str">
        <f t="shared" si="16"/>
        <v>até 5</v>
      </c>
    </row>
    <row r="1066" spans="2:14" ht="15" customHeight="1">
      <c r="B1066" s="11" t="s">
        <v>3069</v>
      </c>
      <c r="C1066" s="12">
        <v>41057.658171296294</v>
      </c>
      <c r="D1066" s="13" t="s">
        <v>943</v>
      </c>
      <c r="E1066" s="14">
        <v>55000</v>
      </c>
      <c r="F1066" s="14" t="s">
        <v>69</v>
      </c>
      <c r="G1066" s="14">
        <f>Data!$E1066*VLOOKUP(Data!$F1066,tblXrate[],2,FALSE)</f>
        <v>86689.804963700633</v>
      </c>
      <c r="H1066" s="14" t="s">
        <v>212</v>
      </c>
      <c r="I1066" s="14" t="s">
        <v>4001</v>
      </c>
      <c r="J1066" s="14" t="s">
        <v>71</v>
      </c>
      <c r="K1066" s="14" t="str">
        <f>VLOOKUP(Data!$J1066,tblCountries[[Actual]:[Mapping]],2,FALSE)</f>
        <v>UK</v>
      </c>
      <c r="L1066" s="14" t="s">
        <v>18</v>
      </c>
      <c r="M1066" s="15">
        <v>22</v>
      </c>
      <c r="N1066" t="str">
        <f t="shared" si="16"/>
        <v>20  a 25</v>
      </c>
    </row>
    <row r="1067" spans="2:14" ht="15" customHeight="1">
      <c r="B1067" s="16" t="s">
        <v>3070</v>
      </c>
      <c r="C1067" s="17">
        <v>41057.658599537041</v>
      </c>
      <c r="D1067" s="18" t="s">
        <v>1223</v>
      </c>
      <c r="E1067" s="19">
        <v>50000</v>
      </c>
      <c r="F1067" s="19" t="s">
        <v>6</v>
      </c>
      <c r="G1067" s="19">
        <f>Data!$E1067*VLOOKUP(Data!$F1067,tblXrate[],2,FALSE)</f>
        <v>50000</v>
      </c>
      <c r="H1067" s="19" t="s">
        <v>1224</v>
      </c>
      <c r="I1067" s="19" t="s">
        <v>52</v>
      </c>
      <c r="J1067" s="19" t="s">
        <v>8</v>
      </c>
      <c r="K1067" s="19" t="str">
        <f>VLOOKUP(Data!$J1067,tblCountries[[Actual]:[Mapping]],2,FALSE)</f>
        <v>India</v>
      </c>
      <c r="L1067" s="19" t="s">
        <v>18</v>
      </c>
      <c r="M1067" s="20">
        <v>30</v>
      </c>
      <c r="N1067" t="str">
        <f t="shared" si="16"/>
        <v>25 a 30</v>
      </c>
    </row>
    <row r="1068" spans="2:14" ht="15" customHeight="1">
      <c r="B1068" s="11" t="s">
        <v>3071</v>
      </c>
      <c r="C1068" s="12">
        <v>41057.659282407411</v>
      </c>
      <c r="D1068" s="13">
        <v>240000</v>
      </c>
      <c r="E1068" s="14">
        <v>240000</v>
      </c>
      <c r="F1068" s="14" t="s">
        <v>40</v>
      </c>
      <c r="G1068" s="14">
        <f>Data!$E1068*VLOOKUP(Data!$F1068,tblXrate[],2,FALSE)</f>
        <v>4273.9000049862161</v>
      </c>
      <c r="H1068" s="14" t="s">
        <v>749</v>
      </c>
      <c r="I1068" s="14" t="s">
        <v>20</v>
      </c>
      <c r="J1068" s="14" t="s">
        <v>8</v>
      </c>
      <c r="K1068" s="14" t="str">
        <f>VLOOKUP(Data!$J1068,tblCountries[[Actual]:[Mapping]],2,FALSE)</f>
        <v>India</v>
      </c>
      <c r="L1068" s="14" t="s">
        <v>18</v>
      </c>
      <c r="M1068" s="15">
        <v>3</v>
      </c>
      <c r="N1068" t="str">
        <f t="shared" si="16"/>
        <v>até 5</v>
      </c>
    </row>
    <row r="1069" spans="2:14" ht="15" customHeight="1">
      <c r="B1069" s="16" t="s">
        <v>3072</v>
      </c>
      <c r="C1069" s="17">
        <v>41057.65965277778</v>
      </c>
      <c r="D1069" s="18" t="s">
        <v>834</v>
      </c>
      <c r="E1069" s="19">
        <v>250000</v>
      </c>
      <c r="F1069" s="19" t="s">
        <v>40</v>
      </c>
      <c r="G1069" s="19">
        <f>Data!$E1069*VLOOKUP(Data!$F1069,tblXrate[],2,FALSE)</f>
        <v>4451.9791718606421</v>
      </c>
      <c r="H1069" s="19" t="s">
        <v>721</v>
      </c>
      <c r="I1069" s="19" t="s">
        <v>3999</v>
      </c>
      <c r="J1069" s="19" t="s">
        <v>8</v>
      </c>
      <c r="K1069" s="19" t="str">
        <f>VLOOKUP(Data!$J1069,tblCountries[[Actual]:[Mapping]],2,FALSE)</f>
        <v>India</v>
      </c>
      <c r="L1069" s="19" t="s">
        <v>18</v>
      </c>
      <c r="M1069" s="20">
        <v>3</v>
      </c>
      <c r="N1069" t="str">
        <f t="shared" si="16"/>
        <v>até 5</v>
      </c>
    </row>
    <row r="1070" spans="2:14" ht="15" customHeight="1">
      <c r="B1070" s="11" t="s">
        <v>3073</v>
      </c>
      <c r="C1070" s="12">
        <v>41057.660787037035</v>
      </c>
      <c r="D1070" s="13" t="s">
        <v>1225</v>
      </c>
      <c r="E1070" s="14">
        <v>600000</v>
      </c>
      <c r="F1070" s="14" t="s">
        <v>40</v>
      </c>
      <c r="G1070" s="14">
        <f>Data!$E1070*VLOOKUP(Data!$F1070,tblXrate[],2,FALSE)</f>
        <v>10684.750012465542</v>
      </c>
      <c r="H1070" s="14" t="s">
        <v>1226</v>
      </c>
      <c r="I1070" s="14" t="s">
        <v>20</v>
      </c>
      <c r="J1070" s="14" t="s">
        <v>8</v>
      </c>
      <c r="K1070" s="14" t="str">
        <f>VLOOKUP(Data!$J1070,tblCountries[[Actual]:[Mapping]],2,FALSE)</f>
        <v>India</v>
      </c>
      <c r="L1070" s="14" t="s">
        <v>9</v>
      </c>
      <c r="M1070" s="15">
        <v>10</v>
      </c>
      <c r="N1070" t="str">
        <f t="shared" si="16"/>
        <v>5 a 10</v>
      </c>
    </row>
    <row r="1071" spans="2:14" ht="15" customHeight="1">
      <c r="B1071" s="16" t="s">
        <v>3074</v>
      </c>
      <c r="C1071" s="17">
        <v>41057.666504629633</v>
      </c>
      <c r="D1071" s="18">
        <v>40500</v>
      </c>
      <c r="E1071" s="19">
        <v>40500</v>
      </c>
      <c r="F1071" s="19" t="s">
        <v>69</v>
      </c>
      <c r="G1071" s="19">
        <f>Data!$E1071*VLOOKUP(Data!$F1071,tblXrate[],2,FALSE)</f>
        <v>63835.220018725006</v>
      </c>
      <c r="H1071" s="19" t="s">
        <v>1227</v>
      </c>
      <c r="I1071" s="19" t="s">
        <v>52</v>
      </c>
      <c r="J1071" s="19" t="s">
        <v>71</v>
      </c>
      <c r="K1071" s="19" t="str">
        <f>VLOOKUP(Data!$J1071,tblCountries[[Actual]:[Mapping]],2,FALSE)</f>
        <v>UK</v>
      </c>
      <c r="L1071" s="19" t="s">
        <v>18</v>
      </c>
      <c r="M1071" s="20">
        <v>25</v>
      </c>
      <c r="N1071" t="str">
        <f t="shared" si="16"/>
        <v>20  a 25</v>
      </c>
    </row>
    <row r="1072" spans="2:14" ht="15" customHeight="1">
      <c r="B1072" s="11" t="s">
        <v>3075</v>
      </c>
      <c r="C1072" s="12">
        <v>41057.66741898148</v>
      </c>
      <c r="D1072" s="13" t="s">
        <v>1228</v>
      </c>
      <c r="E1072" s="14">
        <v>23000</v>
      </c>
      <c r="F1072" s="14" t="s">
        <v>69</v>
      </c>
      <c r="G1072" s="14">
        <f>Data!$E1072*VLOOKUP(Data!$F1072,tblXrate[],2,FALSE)</f>
        <v>36252.100257547536</v>
      </c>
      <c r="H1072" s="14" t="s">
        <v>153</v>
      </c>
      <c r="I1072" s="14" t="s">
        <v>20</v>
      </c>
      <c r="J1072" s="14" t="s">
        <v>71</v>
      </c>
      <c r="K1072" s="14" t="str">
        <f>VLOOKUP(Data!$J1072,tblCountries[[Actual]:[Mapping]],2,FALSE)</f>
        <v>UK</v>
      </c>
      <c r="L1072" s="14" t="s">
        <v>13</v>
      </c>
      <c r="M1072" s="15">
        <v>5</v>
      </c>
      <c r="N1072" t="str">
        <f t="shared" si="16"/>
        <v>até 5</v>
      </c>
    </row>
    <row r="1073" spans="2:14" ht="15" customHeight="1">
      <c r="B1073" s="16" t="s">
        <v>3076</v>
      </c>
      <c r="C1073" s="17">
        <v>41057.668958333335</v>
      </c>
      <c r="D1073" s="18">
        <v>7960</v>
      </c>
      <c r="E1073" s="19">
        <v>7960</v>
      </c>
      <c r="F1073" s="19" t="s">
        <v>6</v>
      </c>
      <c r="G1073" s="19">
        <f>Data!$E1073*VLOOKUP(Data!$F1073,tblXrate[],2,FALSE)</f>
        <v>7960</v>
      </c>
      <c r="H1073" s="19" t="s">
        <v>786</v>
      </c>
      <c r="I1073" s="19" t="s">
        <v>52</v>
      </c>
      <c r="J1073" s="19" t="s">
        <v>8</v>
      </c>
      <c r="K1073" s="19" t="str">
        <f>VLOOKUP(Data!$J1073,tblCountries[[Actual]:[Mapping]],2,FALSE)</f>
        <v>India</v>
      </c>
      <c r="L1073" s="19" t="s">
        <v>9</v>
      </c>
      <c r="M1073" s="20">
        <v>7</v>
      </c>
      <c r="N1073" t="str">
        <f t="shared" si="16"/>
        <v>5 a 10</v>
      </c>
    </row>
    <row r="1074" spans="2:14" ht="15" customHeight="1">
      <c r="B1074" s="11" t="s">
        <v>3077</v>
      </c>
      <c r="C1074" s="12">
        <v>41057.669270833336</v>
      </c>
      <c r="D1074" s="13" t="s">
        <v>1229</v>
      </c>
      <c r="E1074" s="14">
        <v>500000</v>
      </c>
      <c r="F1074" s="14" t="s">
        <v>40</v>
      </c>
      <c r="G1074" s="14">
        <f>Data!$E1074*VLOOKUP(Data!$F1074,tblXrate[],2,FALSE)</f>
        <v>8903.9583437212841</v>
      </c>
      <c r="H1074" s="14" t="s">
        <v>749</v>
      </c>
      <c r="I1074" s="14" t="s">
        <v>20</v>
      </c>
      <c r="J1074" s="14" t="s">
        <v>8</v>
      </c>
      <c r="K1074" s="14" t="str">
        <f>VLOOKUP(Data!$J1074,tblCountries[[Actual]:[Mapping]],2,FALSE)</f>
        <v>India</v>
      </c>
      <c r="L1074" s="14" t="s">
        <v>18</v>
      </c>
      <c r="M1074" s="15">
        <v>23</v>
      </c>
      <c r="N1074" t="str">
        <f t="shared" si="16"/>
        <v>20  a 25</v>
      </c>
    </row>
    <row r="1075" spans="2:14" ht="15" customHeight="1">
      <c r="B1075" s="16" t="s">
        <v>3078</v>
      </c>
      <c r="C1075" s="17">
        <v>41057.670636574076</v>
      </c>
      <c r="D1075" s="18" t="s">
        <v>1230</v>
      </c>
      <c r="E1075" s="19">
        <v>40000</v>
      </c>
      <c r="F1075" s="19" t="s">
        <v>22</v>
      </c>
      <c r="G1075" s="19">
        <f>Data!$E1075*VLOOKUP(Data!$F1075,tblXrate[],2,FALSE)</f>
        <v>50815.977559664309</v>
      </c>
      <c r="H1075" s="19" t="s">
        <v>1231</v>
      </c>
      <c r="I1075" s="19" t="s">
        <v>20</v>
      </c>
      <c r="J1075" s="19" t="s">
        <v>628</v>
      </c>
      <c r="K1075" s="19" t="str">
        <f>VLOOKUP(Data!$J1075,tblCountries[[Actual]:[Mapping]],2,FALSE)</f>
        <v>Netherlands</v>
      </c>
      <c r="L1075" s="19" t="s">
        <v>9</v>
      </c>
      <c r="M1075" s="20">
        <v>3</v>
      </c>
      <c r="N1075" t="str">
        <f t="shared" si="16"/>
        <v>até 5</v>
      </c>
    </row>
    <row r="1076" spans="2:14" ht="15" customHeight="1">
      <c r="B1076" s="11" t="s">
        <v>3079</v>
      </c>
      <c r="C1076" s="12">
        <v>41057.672118055554</v>
      </c>
      <c r="D1076" s="13" t="s">
        <v>137</v>
      </c>
      <c r="E1076" s="14">
        <v>30000</v>
      </c>
      <c r="F1076" s="14" t="s">
        <v>69</v>
      </c>
      <c r="G1076" s="14">
        <f>Data!$E1076*VLOOKUP(Data!$F1076,tblXrate[],2,FALSE)</f>
        <v>47285.348162018527</v>
      </c>
      <c r="H1076" s="14" t="s">
        <v>392</v>
      </c>
      <c r="I1076" s="14" t="s">
        <v>20</v>
      </c>
      <c r="J1076" s="14" t="s">
        <v>71</v>
      </c>
      <c r="K1076" s="14" t="str">
        <f>VLOOKUP(Data!$J1076,tblCountries[[Actual]:[Mapping]],2,FALSE)</f>
        <v>UK</v>
      </c>
      <c r="L1076" s="14" t="s">
        <v>9</v>
      </c>
      <c r="M1076" s="15">
        <v>4</v>
      </c>
      <c r="N1076" t="str">
        <f t="shared" si="16"/>
        <v>até 5</v>
      </c>
    </row>
    <row r="1077" spans="2:14" ht="15" customHeight="1">
      <c r="B1077" s="16" t="s">
        <v>3080</v>
      </c>
      <c r="C1077" s="17">
        <v>41057.672118055554</v>
      </c>
      <c r="D1077" s="18">
        <v>48000</v>
      </c>
      <c r="E1077" s="19">
        <v>48000</v>
      </c>
      <c r="F1077" s="19" t="s">
        <v>69</v>
      </c>
      <c r="G1077" s="19">
        <f>Data!$E1077*VLOOKUP(Data!$F1077,tblXrate[],2,FALSE)</f>
        <v>75656.557059229643</v>
      </c>
      <c r="H1077" s="19" t="s">
        <v>1232</v>
      </c>
      <c r="I1077" s="19" t="s">
        <v>52</v>
      </c>
      <c r="J1077" s="19" t="s">
        <v>71</v>
      </c>
      <c r="K1077" s="19" t="str">
        <f>VLOOKUP(Data!$J1077,tblCountries[[Actual]:[Mapping]],2,FALSE)</f>
        <v>UK</v>
      </c>
      <c r="L1077" s="19" t="s">
        <v>18</v>
      </c>
      <c r="M1077" s="20">
        <v>10</v>
      </c>
      <c r="N1077" t="str">
        <f t="shared" si="16"/>
        <v>5 a 10</v>
      </c>
    </row>
    <row r="1078" spans="2:14" ht="15" customHeight="1">
      <c r="B1078" s="11" t="s">
        <v>3081</v>
      </c>
      <c r="C1078" s="12">
        <v>41057.674212962964</v>
      </c>
      <c r="D1078" s="13" t="s">
        <v>701</v>
      </c>
      <c r="E1078" s="14">
        <v>240000</v>
      </c>
      <c r="F1078" s="14" t="s">
        <v>40</v>
      </c>
      <c r="G1078" s="14">
        <f>Data!$E1078*VLOOKUP(Data!$F1078,tblXrate[],2,FALSE)</f>
        <v>4273.9000049862161</v>
      </c>
      <c r="H1078" s="14" t="s">
        <v>310</v>
      </c>
      <c r="I1078" s="14" t="s">
        <v>310</v>
      </c>
      <c r="J1078" s="14" t="s">
        <v>8</v>
      </c>
      <c r="K1078" s="14" t="str">
        <f>VLOOKUP(Data!$J1078,tblCountries[[Actual]:[Mapping]],2,FALSE)</f>
        <v>India</v>
      </c>
      <c r="L1078" s="14" t="s">
        <v>13</v>
      </c>
      <c r="M1078" s="15">
        <v>20</v>
      </c>
      <c r="N1078" t="str">
        <f t="shared" si="16"/>
        <v>15 a 20</v>
      </c>
    </row>
    <row r="1079" spans="2:14" ht="15" customHeight="1">
      <c r="B1079" s="16" t="s">
        <v>3082</v>
      </c>
      <c r="C1079" s="17">
        <v>41057.680104166669</v>
      </c>
      <c r="D1079" s="18">
        <v>37000</v>
      </c>
      <c r="E1079" s="19">
        <v>37000</v>
      </c>
      <c r="F1079" s="19" t="s">
        <v>22</v>
      </c>
      <c r="G1079" s="19">
        <f>Data!$E1079*VLOOKUP(Data!$F1079,tblXrate[],2,FALSE)</f>
        <v>47004.779242689488</v>
      </c>
      <c r="H1079" s="19" t="s">
        <v>1233</v>
      </c>
      <c r="I1079" s="19" t="s">
        <v>20</v>
      </c>
      <c r="J1079" s="19" t="s">
        <v>608</v>
      </c>
      <c r="K1079" s="19" t="str">
        <f>VLOOKUP(Data!$J1079,tblCountries[[Actual]:[Mapping]],2,FALSE)</f>
        <v>Spain</v>
      </c>
      <c r="L1079" s="19" t="s">
        <v>9</v>
      </c>
      <c r="M1079" s="20">
        <v>11</v>
      </c>
      <c r="N1079" t="str">
        <f t="shared" si="16"/>
        <v>10 a 15</v>
      </c>
    </row>
    <row r="1080" spans="2:14" ht="15" customHeight="1">
      <c r="B1080" s="11" t="s">
        <v>3083</v>
      </c>
      <c r="C1080" s="12">
        <v>41057.680335648147</v>
      </c>
      <c r="D1080" s="13" t="s">
        <v>137</v>
      </c>
      <c r="E1080" s="14">
        <v>30000</v>
      </c>
      <c r="F1080" s="14" t="s">
        <v>69</v>
      </c>
      <c r="G1080" s="14">
        <f>Data!$E1080*VLOOKUP(Data!$F1080,tblXrate[],2,FALSE)</f>
        <v>47285.348162018527</v>
      </c>
      <c r="H1080" s="14" t="s">
        <v>1234</v>
      </c>
      <c r="I1080" s="14" t="s">
        <v>20</v>
      </c>
      <c r="J1080" s="14" t="s">
        <v>71</v>
      </c>
      <c r="K1080" s="14" t="str">
        <f>VLOOKUP(Data!$J1080,tblCountries[[Actual]:[Mapping]],2,FALSE)</f>
        <v>UK</v>
      </c>
      <c r="L1080" s="14" t="s">
        <v>13</v>
      </c>
      <c r="M1080" s="15">
        <v>10</v>
      </c>
      <c r="N1080" t="str">
        <f t="shared" si="16"/>
        <v>5 a 10</v>
      </c>
    </row>
    <row r="1081" spans="2:14" ht="15" customHeight="1">
      <c r="B1081" s="16" t="s">
        <v>3084</v>
      </c>
      <c r="C1081" s="17">
        <v>41057.681157407409</v>
      </c>
      <c r="D1081" s="18">
        <v>58000</v>
      </c>
      <c r="E1081" s="19">
        <v>58000</v>
      </c>
      <c r="F1081" s="19" t="s">
        <v>69</v>
      </c>
      <c r="G1081" s="19">
        <f>Data!$E1081*VLOOKUP(Data!$F1081,tblXrate[],2,FALSE)</f>
        <v>91418.339779902482</v>
      </c>
      <c r="H1081" s="19" t="s">
        <v>1235</v>
      </c>
      <c r="I1081" s="19" t="s">
        <v>20</v>
      </c>
      <c r="J1081" s="19" t="s">
        <v>71</v>
      </c>
      <c r="K1081" s="19" t="str">
        <f>VLOOKUP(Data!$J1081,tblCountries[[Actual]:[Mapping]],2,FALSE)</f>
        <v>UK</v>
      </c>
      <c r="L1081" s="19" t="s">
        <v>13</v>
      </c>
      <c r="M1081" s="20">
        <v>8</v>
      </c>
      <c r="N1081" t="str">
        <f t="shared" si="16"/>
        <v>5 a 10</v>
      </c>
    </row>
    <row r="1082" spans="2:14" ht="15" customHeight="1">
      <c r="B1082" s="11" t="s">
        <v>3085</v>
      </c>
      <c r="C1082" s="12">
        <v>41057.681562500002</v>
      </c>
      <c r="D1082" s="13">
        <v>79000</v>
      </c>
      <c r="E1082" s="14">
        <v>79000</v>
      </c>
      <c r="F1082" s="14" t="s">
        <v>69</v>
      </c>
      <c r="G1082" s="14">
        <f>Data!$E1082*VLOOKUP(Data!$F1082,tblXrate[],2,FALSE)</f>
        <v>124518.08349331544</v>
      </c>
      <c r="H1082" s="14" t="s">
        <v>185</v>
      </c>
      <c r="I1082" s="14" t="s">
        <v>20</v>
      </c>
      <c r="J1082" s="14" t="s">
        <v>71</v>
      </c>
      <c r="K1082" s="14" t="str">
        <f>VLOOKUP(Data!$J1082,tblCountries[[Actual]:[Mapping]],2,FALSE)</f>
        <v>UK</v>
      </c>
      <c r="L1082" s="14" t="s">
        <v>18</v>
      </c>
      <c r="M1082" s="15">
        <v>14</v>
      </c>
      <c r="N1082" t="str">
        <f t="shared" si="16"/>
        <v>10 a 15</v>
      </c>
    </row>
    <row r="1083" spans="2:14" ht="15" customHeight="1">
      <c r="B1083" s="16" t="s">
        <v>3086</v>
      </c>
      <c r="C1083" s="17">
        <v>41057.684884259259</v>
      </c>
      <c r="D1083" s="18">
        <v>43912.03</v>
      </c>
      <c r="E1083" s="19">
        <v>43912</v>
      </c>
      <c r="F1083" s="19" t="s">
        <v>69</v>
      </c>
      <c r="G1083" s="19">
        <f>Data!$E1083*VLOOKUP(Data!$F1083,tblXrate[],2,FALSE)</f>
        <v>69213.140283018583</v>
      </c>
      <c r="H1083" s="19" t="s">
        <v>427</v>
      </c>
      <c r="I1083" s="19" t="s">
        <v>20</v>
      </c>
      <c r="J1083" s="19" t="s">
        <v>71</v>
      </c>
      <c r="K1083" s="19" t="str">
        <f>VLOOKUP(Data!$J1083,tblCountries[[Actual]:[Mapping]],2,FALSE)</f>
        <v>UK</v>
      </c>
      <c r="L1083" s="19" t="s">
        <v>13</v>
      </c>
      <c r="M1083" s="20">
        <v>3</v>
      </c>
      <c r="N1083" t="str">
        <f t="shared" si="16"/>
        <v>até 5</v>
      </c>
    </row>
    <row r="1084" spans="2:14" ht="15" customHeight="1">
      <c r="B1084" s="11" t="s">
        <v>3087</v>
      </c>
      <c r="C1084" s="12">
        <v>41057.686400462961</v>
      </c>
      <c r="D1084" s="13">
        <v>3500</v>
      </c>
      <c r="E1084" s="14">
        <v>3500</v>
      </c>
      <c r="F1084" s="14" t="s">
        <v>6</v>
      </c>
      <c r="G1084" s="14">
        <f>Data!$E1084*VLOOKUP(Data!$F1084,tblXrate[],2,FALSE)</f>
        <v>3500</v>
      </c>
      <c r="H1084" s="14" t="s">
        <v>1236</v>
      </c>
      <c r="I1084" s="14" t="s">
        <v>52</v>
      </c>
      <c r="J1084" s="14" t="s">
        <v>1237</v>
      </c>
      <c r="K1084" s="14" t="str">
        <f>VLOOKUP(Data!$J1084,tblCountries[[Actual]:[Mapping]],2,FALSE)</f>
        <v>Pakistan</v>
      </c>
      <c r="L1084" s="14" t="s">
        <v>9</v>
      </c>
      <c r="M1084" s="15">
        <v>4</v>
      </c>
      <c r="N1084" t="str">
        <f t="shared" si="16"/>
        <v>até 5</v>
      </c>
    </row>
    <row r="1085" spans="2:14" ht="15" customHeight="1">
      <c r="B1085" s="16" t="s">
        <v>3088</v>
      </c>
      <c r="C1085" s="17">
        <v>41057.690833333334</v>
      </c>
      <c r="D1085" s="18" t="s">
        <v>1238</v>
      </c>
      <c r="E1085" s="19">
        <v>40000</v>
      </c>
      <c r="F1085" s="19" t="s">
        <v>69</v>
      </c>
      <c r="G1085" s="19">
        <f>Data!$E1085*VLOOKUP(Data!$F1085,tblXrate[],2,FALSE)</f>
        <v>63047.130882691366</v>
      </c>
      <c r="H1085" s="19" t="s">
        <v>283</v>
      </c>
      <c r="I1085" s="19" t="s">
        <v>52</v>
      </c>
      <c r="J1085" s="19" t="s">
        <v>71</v>
      </c>
      <c r="K1085" s="19" t="str">
        <f>VLOOKUP(Data!$J1085,tblCountries[[Actual]:[Mapping]],2,FALSE)</f>
        <v>UK</v>
      </c>
      <c r="L1085" s="19" t="s">
        <v>25</v>
      </c>
      <c r="M1085" s="20">
        <v>20</v>
      </c>
      <c r="N1085" t="str">
        <f t="shared" si="16"/>
        <v>15 a 20</v>
      </c>
    </row>
    <row r="1086" spans="2:14" ht="15" customHeight="1">
      <c r="B1086" s="11" t="s">
        <v>3089</v>
      </c>
      <c r="C1086" s="12">
        <v>41057.691192129627</v>
      </c>
      <c r="D1086" s="13">
        <v>57000</v>
      </c>
      <c r="E1086" s="14">
        <v>57000</v>
      </c>
      <c r="F1086" s="14" t="s">
        <v>22</v>
      </c>
      <c r="G1086" s="14">
        <f>Data!$E1086*VLOOKUP(Data!$F1086,tblXrate[],2,FALSE)</f>
        <v>72412.768022521646</v>
      </c>
      <c r="H1086" s="14" t="s">
        <v>1239</v>
      </c>
      <c r="I1086" s="14" t="s">
        <v>52</v>
      </c>
      <c r="J1086" s="14" t="s">
        <v>583</v>
      </c>
      <c r="K1086" s="14" t="str">
        <f>VLOOKUP(Data!$J1086,tblCountries[[Actual]:[Mapping]],2,FALSE)</f>
        <v>Norway</v>
      </c>
      <c r="L1086" s="14" t="s">
        <v>25</v>
      </c>
      <c r="M1086" s="15">
        <v>15</v>
      </c>
      <c r="N1086" t="str">
        <f t="shared" si="16"/>
        <v>10 a 15</v>
      </c>
    </row>
    <row r="1087" spans="2:14" ht="15" customHeight="1">
      <c r="B1087" s="16" t="s">
        <v>3090</v>
      </c>
      <c r="C1087" s="17">
        <v>41057.695451388892</v>
      </c>
      <c r="D1087" s="18">
        <v>40000</v>
      </c>
      <c r="E1087" s="19">
        <v>40000</v>
      </c>
      <c r="F1087" s="19" t="s">
        <v>22</v>
      </c>
      <c r="G1087" s="19">
        <f>Data!$E1087*VLOOKUP(Data!$F1087,tblXrate[],2,FALSE)</f>
        <v>50815.977559664309</v>
      </c>
      <c r="H1087" s="19" t="s">
        <v>191</v>
      </c>
      <c r="I1087" s="19" t="s">
        <v>310</v>
      </c>
      <c r="J1087" s="19" t="s">
        <v>30</v>
      </c>
      <c r="K1087" s="19" t="str">
        <f>VLOOKUP(Data!$J1087,tblCountries[[Actual]:[Mapping]],2,FALSE)</f>
        <v>Portugal</v>
      </c>
      <c r="L1087" s="19" t="s">
        <v>18</v>
      </c>
      <c r="M1087" s="20">
        <v>10</v>
      </c>
      <c r="N1087" t="str">
        <f t="shared" si="16"/>
        <v>5 a 10</v>
      </c>
    </row>
    <row r="1088" spans="2:14" ht="15" customHeight="1">
      <c r="B1088" s="11" t="s">
        <v>3091</v>
      </c>
      <c r="C1088" s="12">
        <v>41057.698240740741</v>
      </c>
      <c r="D1088" s="13">
        <v>100000</v>
      </c>
      <c r="E1088" s="14">
        <v>1200000</v>
      </c>
      <c r="F1088" s="14" t="s">
        <v>40</v>
      </c>
      <c r="G1088" s="14">
        <f>Data!$E1088*VLOOKUP(Data!$F1088,tblXrate[],2,FALSE)</f>
        <v>21369.500024931083</v>
      </c>
      <c r="H1088" s="14" t="s">
        <v>1240</v>
      </c>
      <c r="I1088" s="14" t="s">
        <v>52</v>
      </c>
      <c r="J1088" s="14" t="s">
        <v>8</v>
      </c>
      <c r="K1088" s="14" t="str">
        <f>VLOOKUP(Data!$J1088,tblCountries[[Actual]:[Mapping]],2,FALSE)</f>
        <v>India</v>
      </c>
      <c r="L1088" s="14" t="s">
        <v>18</v>
      </c>
      <c r="M1088" s="15">
        <v>5</v>
      </c>
      <c r="N1088" t="str">
        <f t="shared" si="16"/>
        <v>até 5</v>
      </c>
    </row>
    <row r="1089" spans="2:14" ht="15" customHeight="1">
      <c r="B1089" s="16" t="s">
        <v>3092</v>
      </c>
      <c r="C1089" s="17">
        <v>41057.698287037034</v>
      </c>
      <c r="D1089" s="18" t="s">
        <v>68</v>
      </c>
      <c r="E1089" s="19">
        <v>35000</v>
      </c>
      <c r="F1089" s="19" t="s">
        <v>69</v>
      </c>
      <c r="G1089" s="19">
        <f>Data!$E1089*VLOOKUP(Data!$F1089,tblXrate[],2,FALSE)</f>
        <v>55166.239522354947</v>
      </c>
      <c r="H1089" s="19" t="s">
        <v>1241</v>
      </c>
      <c r="I1089" s="19" t="s">
        <v>20</v>
      </c>
      <c r="J1089" s="19" t="s">
        <v>71</v>
      </c>
      <c r="K1089" s="19" t="str">
        <f>VLOOKUP(Data!$J1089,tblCountries[[Actual]:[Mapping]],2,FALSE)</f>
        <v>UK</v>
      </c>
      <c r="L1089" s="19" t="s">
        <v>18</v>
      </c>
      <c r="M1089" s="20">
        <v>6</v>
      </c>
      <c r="N1089" t="str">
        <f t="shared" si="16"/>
        <v>5 a 10</v>
      </c>
    </row>
    <row r="1090" spans="2:14" ht="15" customHeight="1">
      <c r="B1090" s="11" t="s">
        <v>3093</v>
      </c>
      <c r="C1090" s="12">
        <v>41057.703622685185</v>
      </c>
      <c r="D1090" s="13" t="s">
        <v>1242</v>
      </c>
      <c r="E1090" s="14">
        <v>180000</v>
      </c>
      <c r="F1090" s="14" t="s">
        <v>40</v>
      </c>
      <c r="G1090" s="14">
        <f>Data!$E1090*VLOOKUP(Data!$F1090,tblXrate[],2,FALSE)</f>
        <v>3205.4250037396623</v>
      </c>
      <c r="H1090" s="14" t="s">
        <v>1243</v>
      </c>
      <c r="I1090" s="14" t="s">
        <v>20</v>
      </c>
      <c r="J1090" s="14" t="s">
        <v>8</v>
      </c>
      <c r="K1090" s="14" t="str">
        <f>VLOOKUP(Data!$J1090,tblCountries[[Actual]:[Mapping]],2,FALSE)</f>
        <v>India</v>
      </c>
      <c r="L1090" s="14" t="s">
        <v>13</v>
      </c>
      <c r="M1090" s="15">
        <v>3</v>
      </c>
      <c r="N1090" t="str">
        <f t="shared" si="16"/>
        <v>até 5</v>
      </c>
    </row>
    <row r="1091" spans="2:14" ht="15" customHeight="1">
      <c r="B1091" s="16" t="s">
        <v>3094</v>
      </c>
      <c r="C1091" s="17">
        <v>41057.706979166665</v>
      </c>
      <c r="D1091" s="18" t="s">
        <v>1244</v>
      </c>
      <c r="E1091" s="19">
        <v>600000</v>
      </c>
      <c r="F1091" s="19" t="s">
        <v>40</v>
      </c>
      <c r="G1091" s="19">
        <f>Data!$E1091*VLOOKUP(Data!$F1091,tblXrate[],2,FALSE)</f>
        <v>10684.750012465542</v>
      </c>
      <c r="H1091" s="19" t="s">
        <v>1245</v>
      </c>
      <c r="I1091" s="19" t="s">
        <v>310</v>
      </c>
      <c r="J1091" s="19" t="s">
        <v>8</v>
      </c>
      <c r="K1091" s="19" t="str">
        <f>VLOOKUP(Data!$J1091,tblCountries[[Actual]:[Mapping]],2,FALSE)</f>
        <v>India</v>
      </c>
      <c r="L1091" s="19" t="s">
        <v>18</v>
      </c>
      <c r="M1091" s="20">
        <v>8</v>
      </c>
      <c r="N1091" t="str">
        <f t="shared" si="16"/>
        <v>5 a 10</v>
      </c>
    </row>
    <row r="1092" spans="2:14" ht="15" customHeight="1">
      <c r="B1092" s="11" t="s">
        <v>3095</v>
      </c>
      <c r="C1092" s="12">
        <v>41057.708194444444</v>
      </c>
      <c r="D1092" s="13" t="s">
        <v>1246</v>
      </c>
      <c r="E1092" s="14">
        <v>300000</v>
      </c>
      <c r="F1092" s="14" t="s">
        <v>40</v>
      </c>
      <c r="G1092" s="14">
        <f>Data!$E1092*VLOOKUP(Data!$F1092,tblXrate[],2,FALSE)</f>
        <v>5342.3750062327708</v>
      </c>
      <c r="H1092" s="14" t="s">
        <v>20</v>
      </c>
      <c r="I1092" s="14" t="s">
        <v>20</v>
      </c>
      <c r="J1092" s="14" t="s">
        <v>8</v>
      </c>
      <c r="K1092" s="14" t="str">
        <f>VLOOKUP(Data!$J1092,tblCountries[[Actual]:[Mapping]],2,FALSE)</f>
        <v>India</v>
      </c>
      <c r="L1092" s="14" t="s">
        <v>9</v>
      </c>
      <c r="M1092" s="15">
        <v>5</v>
      </c>
      <c r="N1092" t="str">
        <f t="shared" si="16"/>
        <v>até 5</v>
      </c>
    </row>
    <row r="1093" spans="2:14" ht="15" customHeight="1">
      <c r="B1093" s="16" t="s">
        <v>3096</v>
      </c>
      <c r="C1093" s="17">
        <v>41057.710219907407</v>
      </c>
      <c r="D1093" s="18">
        <v>75000</v>
      </c>
      <c r="E1093" s="19">
        <v>75000</v>
      </c>
      <c r="F1093" s="19" t="s">
        <v>69</v>
      </c>
      <c r="G1093" s="19">
        <f>Data!$E1093*VLOOKUP(Data!$F1093,tblXrate[],2,FALSE)</f>
        <v>118213.37040504631</v>
      </c>
      <c r="H1093" s="19" t="s">
        <v>539</v>
      </c>
      <c r="I1093" s="19" t="s">
        <v>52</v>
      </c>
      <c r="J1093" s="19" t="s">
        <v>71</v>
      </c>
      <c r="K1093" s="19" t="str">
        <f>VLOOKUP(Data!$J1093,tblCountries[[Actual]:[Mapping]],2,FALSE)</f>
        <v>UK</v>
      </c>
      <c r="L1093" s="19" t="s">
        <v>18</v>
      </c>
      <c r="M1093" s="20">
        <v>10</v>
      </c>
      <c r="N1093" t="str">
        <f t="shared" si="16"/>
        <v>5 a 10</v>
      </c>
    </row>
    <row r="1094" spans="2:14" ht="15" customHeight="1">
      <c r="B1094" s="11" t="s">
        <v>3097</v>
      </c>
      <c r="C1094" s="12">
        <v>41057.711157407408</v>
      </c>
      <c r="D1094" s="13" t="s">
        <v>1247</v>
      </c>
      <c r="E1094" s="14">
        <v>100000</v>
      </c>
      <c r="F1094" s="14" t="s">
        <v>585</v>
      </c>
      <c r="G1094" s="14">
        <f>Data!$E1094*VLOOKUP(Data!$F1094,tblXrate[],2,FALSE)</f>
        <v>12192.177986291113</v>
      </c>
      <c r="H1094" s="14" t="s">
        <v>1248</v>
      </c>
      <c r="I1094" s="14" t="s">
        <v>52</v>
      </c>
      <c r="J1094" s="14" t="s">
        <v>48</v>
      </c>
      <c r="K1094" s="14" t="str">
        <f>VLOOKUP(Data!$J1094,tblCountries[[Actual]:[Mapping]],2,FALSE)</f>
        <v>South Africa</v>
      </c>
      <c r="L1094" s="14" t="s">
        <v>13</v>
      </c>
      <c r="M1094" s="15">
        <v>15</v>
      </c>
      <c r="N1094" t="str">
        <f t="shared" si="16"/>
        <v>10 a 15</v>
      </c>
    </row>
    <row r="1095" spans="2:14" ht="15" customHeight="1">
      <c r="B1095" s="16" t="s">
        <v>3098</v>
      </c>
      <c r="C1095" s="17">
        <v>41057.711886574078</v>
      </c>
      <c r="D1095" s="18" t="s">
        <v>1249</v>
      </c>
      <c r="E1095" s="19">
        <v>45000</v>
      </c>
      <c r="F1095" s="19" t="s">
        <v>69</v>
      </c>
      <c r="G1095" s="19">
        <f>Data!$E1095*VLOOKUP(Data!$F1095,tblXrate[],2,FALSE)</f>
        <v>70928.022243027779</v>
      </c>
      <c r="H1095" s="19" t="s">
        <v>1250</v>
      </c>
      <c r="I1095" s="19" t="s">
        <v>4001</v>
      </c>
      <c r="J1095" s="19" t="s">
        <v>71</v>
      </c>
      <c r="K1095" s="19" t="str">
        <f>VLOOKUP(Data!$J1095,tblCountries[[Actual]:[Mapping]],2,FALSE)</f>
        <v>UK</v>
      </c>
      <c r="L1095" s="19" t="s">
        <v>9</v>
      </c>
      <c r="M1095" s="20">
        <v>8</v>
      </c>
      <c r="N1095" t="str">
        <f t="shared" si="16"/>
        <v>5 a 10</v>
      </c>
    </row>
    <row r="1096" spans="2:14" ht="15" customHeight="1">
      <c r="B1096" s="11" t="s">
        <v>3099</v>
      </c>
      <c r="C1096" s="12">
        <v>41057.715046296296</v>
      </c>
      <c r="D1096" s="13" t="s">
        <v>1251</v>
      </c>
      <c r="E1096" s="14">
        <v>25000</v>
      </c>
      <c r="F1096" s="14" t="s">
        <v>69</v>
      </c>
      <c r="G1096" s="14">
        <f>Data!$E1096*VLOOKUP(Data!$F1096,tblXrate[],2,FALSE)</f>
        <v>39404.456801682099</v>
      </c>
      <c r="H1096" s="14" t="s">
        <v>1252</v>
      </c>
      <c r="I1096" s="14" t="s">
        <v>20</v>
      </c>
      <c r="J1096" s="14" t="s">
        <v>71</v>
      </c>
      <c r="K1096" s="14" t="str">
        <f>VLOOKUP(Data!$J1096,tblCountries[[Actual]:[Mapping]],2,FALSE)</f>
        <v>UK</v>
      </c>
      <c r="L1096" s="14" t="s">
        <v>9</v>
      </c>
      <c r="M1096" s="15">
        <v>3</v>
      </c>
      <c r="N1096" t="str">
        <f t="shared" ref="N1096:N1159" si="17">VLOOKUP(M1096,$O$1:$Q$6,3,1)</f>
        <v>até 5</v>
      </c>
    </row>
    <row r="1097" spans="2:14" ht="15" customHeight="1">
      <c r="B1097" s="16" t="s">
        <v>3100</v>
      </c>
      <c r="C1097" s="17">
        <v>41057.717210648145</v>
      </c>
      <c r="D1097" s="18">
        <v>18987</v>
      </c>
      <c r="E1097" s="19">
        <v>18987</v>
      </c>
      <c r="F1097" s="19" t="s">
        <v>6</v>
      </c>
      <c r="G1097" s="19">
        <f>Data!$E1097*VLOOKUP(Data!$F1097,tblXrate[],2,FALSE)</f>
        <v>18987</v>
      </c>
      <c r="H1097" s="19" t="s">
        <v>207</v>
      </c>
      <c r="I1097" s="19" t="s">
        <v>20</v>
      </c>
      <c r="J1097" s="19" t="s">
        <v>870</v>
      </c>
      <c r="K1097" s="19" t="str">
        <f>VLOOKUP(Data!$J1097,tblCountries[[Actual]:[Mapping]],2,FALSE)</f>
        <v>Nigeria</v>
      </c>
      <c r="L1097" s="19" t="s">
        <v>13</v>
      </c>
      <c r="M1097" s="20">
        <v>7</v>
      </c>
      <c r="N1097" t="str">
        <f t="shared" si="17"/>
        <v>5 a 10</v>
      </c>
    </row>
    <row r="1098" spans="2:14" ht="15" customHeight="1">
      <c r="B1098" s="11" t="s">
        <v>3101</v>
      </c>
      <c r="C1098" s="12">
        <v>41057.719085648147</v>
      </c>
      <c r="D1098" s="13" t="s">
        <v>571</v>
      </c>
      <c r="E1098" s="14">
        <v>28500</v>
      </c>
      <c r="F1098" s="14" t="s">
        <v>69</v>
      </c>
      <c r="G1098" s="14">
        <f>Data!$E1098*VLOOKUP(Data!$F1098,tblXrate[],2,FALSE)</f>
        <v>44921.080753917595</v>
      </c>
      <c r="H1098" s="14" t="s">
        <v>1253</v>
      </c>
      <c r="I1098" s="14" t="s">
        <v>52</v>
      </c>
      <c r="J1098" s="14" t="s">
        <v>71</v>
      </c>
      <c r="K1098" s="14" t="str">
        <f>VLOOKUP(Data!$J1098,tblCountries[[Actual]:[Mapping]],2,FALSE)</f>
        <v>UK</v>
      </c>
      <c r="L1098" s="14" t="s">
        <v>25</v>
      </c>
      <c r="M1098" s="15">
        <v>15</v>
      </c>
      <c r="N1098" t="str">
        <f t="shared" si="17"/>
        <v>10 a 15</v>
      </c>
    </row>
    <row r="1099" spans="2:14" ht="15" customHeight="1">
      <c r="B1099" s="16" t="s">
        <v>3102</v>
      </c>
      <c r="C1099" s="17">
        <v>41057.720590277779</v>
      </c>
      <c r="D1099" s="18">
        <v>60000</v>
      </c>
      <c r="E1099" s="19">
        <v>60000</v>
      </c>
      <c r="F1099" s="19" t="s">
        <v>6</v>
      </c>
      <c r="G1099" s="19">
        <f>Data!$E1099*VLOOKUP(Data!$F1099,tblXrate[],2,FALSE)</f>
        <v>60000</v>
      </c>
      <c r="H1099" s="19" t="s">
        <v>635</v>
      </c>
      <c r="I1099" s="19" t="s">
        <v>52</v>
      </c>
      <c r="J1099" s="19" t="s">
        <v>8</v>
      </c>
      <c r="K1099" s="19" t="str">
        <f>VLOOKUP(Data!$J1099,tblCountries[[Actual]:[Mapping]],2,FALSE)</f>
        <v>India</v>
      </c>
      <c r="L1099" s="19" t="s">
        <v>13</v>
      </c>
      <c r="M1099" s="20">
        <v>14</v>
      </c>
      <c r="N1099" t="str">
        <f t="shared" si="17"/>
        <v>10 a 15</v>
      </c>
    </row>
    <row r="1100" spans="2:14" ht="15" customHeight="1">
      <c r="B1100" s="11" t="s">
        <v>3103</v>
      </c>
      <c r="C1100" s="12">
        <v>41057.721377314818</v>
      </c>
      <c r="D1100" s="13" t="s">
        <v>1254</v>
      </c>
      <c r="E1100" s="14">
        <v>45200</v>
      </c>
      <c r="F1100" s="14" t="s">
        <v>69</v>
      </c>
      <c r="G1100" s="14">
        <f>Data!$E1100*VLOOKUP(Data!$F1100,tblXrate[],2,FALSE)</f>
        <v>71243.257897441246</v>
      </c>
      <c r="H1100" s="14" t="s">
        <v>1255</v>
      </c>
      <c r="I1100" s="14" t="s">
        <v>52</v>
      </c>
      <c r="J1100" s="14" t="s">
        <v>71</v>
      </c>
      <c r="K1100" s="14" t="str">
        <f>VLOOKUP(Data!$J1100,tblCountries[[Actual]:[Mapping]],2,FALSE)</f>
        <v>UK</v>
      </c>
      <c r="L1100" s="14" t="s">
        <v>18</v>
      </c>
      <c r="M1100" s="15">
        <v>5</v>
      </c>
      <c r="N1100" t="str">
        <f t="shared" si="17"/>
        <v>até 5</v>
      </c>
    </row>
    <row r="1101" spans="2:14" ht="15" customHeight="1">
      <c r="B1101" s="16" t="s">
        <v>3104</v>
      </c>
      <c r="C1101" s="17">
        <v>41057.72383101852</v>
      </c>
      <c r="D1101" s="18" t="s">
        <v>1256</v>
      </c>
      <c r="E1101" s="19">
        <v>252000</v>
      </c>
      <c r="F1101" s="19" t="s">
        <v>40</v>
      </c>
      <c r="G1101" s="19">
        <f>Data!$E1101*VLOOKUP(Data!$F1101,tblXrate[],2,FALSE)</f>
        <v>4487.5950052355274</v>
      </c>
      <c r="H1101" s="19" t="s">
        <v>1257</v>
      </c>
      <c r="I1101" s="19" t="s">
        <v>52</v>
      </c>
      <c r="J1101" s="19" t="s">
        <v>8</v>
      </c>
      <c r="K1101" s="19" t="str">
        <f>VLOOKUP(Data!$J1101,tblCountries[[Actual]:[Mapping]],2,FALSE)</f>
        <v>India</v>
      </c>
      <c r="L1101" s="19" t="s">
        <v>25</v>
      </c>
      <c r="M1101" s="20">
        <v>16</v>
      </c>
      <c r="N1101" t="str">
        <f t="shared" si="17"/>
        <v>15 a 20</v>
      </c>
    </row>
    <row r="1102" spans="2:14" ht="15" customHeight="1">
      <c r="B1102" s="11" t="s">
        <v>3105</v>
      </c>
      <c r="C1102" s="12">
        <v>41057.732129629629</v>
      </c>
      <c r="D1102" s="13">
        <v>242304</v>
      </c>
      <c r="E1102" s="14">
        <v>242304</v>
      </c>
      <c r="F1102" s="14" t="s">
        <v>40</v>
      </c>
      <c r="G1102" s="14">
        <f>Data!$E1102*VLOOKUP(Data!$F1102,tblXrate[],2,FALSE)</f>
        <v>4314.929445034084</v>
      </c>
      <c r="H1102" s="14" t="s">
        <v>932</v>
      </c>
      <c r="I1102" s="14" t="s">
        <v>310</v>
      </c>
      <c r="J1102" s="14" t="s">
        <v>8</v>
      </c>
      <c r="K1102" s="14" t="str">
        <f>VLOOKUP(Data!$J1102,tblCountries[[Actual]:[Mapping]],2,FALSE)</f>
        <v>India</v>
      </c>
      <c r="L1102" s="14" t="s">
        <v>9</v>
      </c>
      <c r="M1102" s="15">
        <v>7</v>
      </c>
      <c r="N1102" t="str">
        <f t="shared" si="17"/>
        <v>5 a 10</v>
      </c>
    </row>
    <row r="1103" spans="2:14" ht="15" customHeight="1">
      <c r="B1103" s="16" t="s">
        <v>3106</v>
      </c>
      <c r="C1103" s="17">
        <v>41057.735254629632</v>
      </c>
      <c r="D1103" s="18">
        <v>210000</v>
      </c>
      <c r="E1103" s="19">
        <v>210000</v>
      </c>
      <c r="F1103" s="19" t="s">
        <v>40</v>
      </c>
      <c r="G1103" s="19">
        <f>Data!$E1103*VLOOKUP(Data!$F1103,tblXrate[],2,FALSE)</f>
        <v>3739.6625043629392</v>
      </c>
      <c r="H1103" s="19" t="s">
        <v>1258</v>
      </c>
      <c r="I1103" s="19" t="s">
        <v>20</v>
      </c>
      <c r="J1103" s="19" t="s">
        <v>8</v>
      </c>
      <c r="K1103" s="19" t="str">
        <f>VLOOKUP(Data!$J1103,tblCountries[[Actual]:[Mapping]],2,FALSE)</f>
        <v>India</v>
      </c>
      <c r="L1103" s="19" t="s">
        <v>13</v>
      </c>
      <c r="M1103" s="20">
        <v>1</v>
      </c>
      <c r="N1103" t="str">
        <f t="shared" si="17"/>
        <v>até 5</v>
      </c>
    </row>
    <row r="1104" spans="2:14" ht="15" customHeight="1">
      <c r="B1104" s="11" t="s">
        <v>3107</v>
      </c>
      <c r="C1104" s="12">
        <v>41057.737627314818</v>
      </c>
      <c r="D1104" s="13">
        <v>5000</v>
      </c>
      <c r="E1104" s="14">
        <v>60000</v>
      </c>
      <c r="F1104" s="14" t="s">
        <v>22</v>
      </c>
      <c r="G1104" s="14">
        <f>Data!$E1104*VLOOKUP(Data!$F1104,tblXrate[],2,FALSE)</f>
        <v>76223.966339496474</v>
      </c>
      <c r="H1104" s="14" t="s">
        <v>1259</v>
      </c>
      <c r="I1104" s="14" t="s">
        <v>52</v>
      </c>
      <c r="J1104" s="14" t="s">
        <v>515</v>
      </c>
      <c r="K1104" s="14" t="str">
        <f>VLOOKUP(Data!$J1104,tblCountries[[Actual]:[Mapping]],2,FALSE)</f>
        <v>Finland</v>
      </c>
      <c r="L1104" s="14" t="s">
        <v>25</v>
      </c>
      <c r="M1104" s="15">
        <v>4</v>
      </c>
      <c r="N1104" t="str">
        <f t="shared" si="17"/>
        <v>até 5</v>
      </c>
    </row>
    <row r="1105" spans="2:14" ht="15" customHeight="1">
      <c r="B1105" s="16" t="s">
        <v>3108</v>
      </c>
      <c r="C1105" s="17">
        <v>41057.737754629627</v>
      </c>
      <c r="D1105" s="18" t="s">
        <v>1260</v>
      </c>
      <c r="E1105" s="19">
        <v>120000</v>
      </c>
      <c r="F1105" s="19" t="s">
        <v>358</v>
      </c>
      <c r="G1105" s="19">
        <f>Data!$E1105*VLOOKUP(Data!$F1105,tblXrate[],2,FALSE)</f>
        <v>32666.305522511171</v>
      </c>
      <c r="H1105" s="19" t="s">
        <v>642</v>
      </c>
      <c r="I1105" s="19" t="s">
        <v>52</v>
      </c>
      <c r="J1105" s="19" t="s">
        <v>179</v>
      </c>
      <c r="K1105" s="19" t="str">
        <f>VLOOKUP(Data!$J1105,tblCountries[[Actual]:[Mapping]],2,FALSE)</f>
        <v>UAE</v>
      </c>
      <c r="L1105" s="19" t="s">
        <v>18</v>
      </c>
      <c r="M1105" s="20">
        <v>12</v>
      </c>
      <c r="N1105" t="str">
        <f t="shared" si="17"/>
        <v>10 a 15</v>
      </c>
    </row>
    <row r="1106" spans="2:14" ht="15" customHeight="1">
      <c r="B1106" s="11" t="s">
        <v>3109</v>
      </c>
      <c r="C1106" s="12">
        <v>41057.73809027778</v>
      </c>
      <c r="D1106" s="13">
        <v>19000</v>
      </c>
      <c r="E1106" s="14">
        <v>19000</v>
      </c>
      <c r="F1106" s="14" t="s">
        <v>6</v>
      </c>
      <c r="G1106" s="14">
        <f>Data!$E1106*VLOOKUP(Data!$F1106,tblXrate[],2,FALSE)</f>
        <v>19000</v>
      </c>
      <c r="H1106" s="14" t="s">
        <v>1261</v>
      </c>
      <c r="I1106" s="14" t="s">
        <v>3999</v>
      </c>
      <c r="J1106" s="14" t="s">
        <v>71</v>
      </c>
      <c r="K1106" s="14" t="str">
        <f>VLOOKUP(Data!$J1106,tblCountries[[Actual]:[Mapping]],2,FALSE)</f>
        <v>UK</v>
      </c>
      <c r="L1106" s="14" t="s">
        <v>13</v>
      </c>
      <c r="M1106" s="15">
        <v>8</v>
      </c>
      <c r="N1106" t="str">
        <f t="shared" si="17"/>
        <v>5 a 10</v>
      </c>
    </row>
    <row r="1107" spans="2:14" ht="15" customHeight="1">
      <c r="B1107" s="16" t="s">
        <v>3110</v>
      </c>
      <c r="C1107" s="17">
        <v>41057.738159722219</v>
      </c>
      <c r="D1107" s="18">
        <v>50000</v>
      </c>
      <c r="E1107" s="19">
        <v>50000</v>
      </c>
      <c r="F1107" s="19" t="s">
        <v>22</v>
      </c>
      <c r="G1107" s="19">
        <f>Data!$E1107*VLOOKUP(Data!$F1107,tblXrate[],2,FALSE)</f>
        <v>63519.971949580387</v>
      </c>
      <c r="H1107" s="19" t="s">
        <v>1262</v>
      </c>
      <c r="I1107" s="19" t="s">
        <v>279</v>
      </c>
      <c r="J1107" s="19" t="s">
        <v>30</v>
      </c>
      <c r="K1107" s="19" t="str">
        <f>VLOOKUP(Data!$J1107,tblCountries[[Actual]:[Mapping]],2,FALSE)</f>
        <v>Portugal</v>
      </c>
      <c r="L1107" s="19" t="s">
        <v>18</v>
      </c>
      <c r="M1107" s="20">
        <v>14</v>
      </c>
      <c r="N1107" t="str">
        <f t="shared" si="17"/>
        <v>10 a 15</v>
      </c>
    </row>
    <row r="1108" spans="2:14" ht="15" customHeight="1">
      <c r="B1108" s="11" t="s">
        <v>3111</v>
      </c>
      <c r="C1108" s="12">
        <v>41057.745636574073</v>
      </c>
      <c r="D1108" s="13" t="s">
        <v>1263</v>
      </c>
      <c r="E1108" s="14">
        <v>900000</v>
      </c>
      <c r="F1108" s="14" t="s">
        <v>40</v>
      </c>
      <c r="G1108" s="14">
        <f>Data!$E1108*VLOOKUP(Data!$F1108,tblXrate[],2,FALSE)</f>
        <v>16027.125018698311</v>
      </c>
      <c r="H1108" s="14" t="s">
        <v>1264</v>
      </c>
      <c r="I1108" s="14" t="s">
        <v>52</v>
      </c>
      <c r="J1108" s="14" t="s">
        <v>8</v>
      </c>
      <c r="K1108" s="14" t="str">
        <f>VLOOKUP(Data!$J1108,tblCountries[[Actual]:[Mapping]],2,FALSE)</f>
        <v>India</v>
      </c>
      <c r="L1108" s="14" t="s">
        <v>9</v>
      </c>
      <c r="M1108" s="15">
        <v>22</v>
      </c>
      <c r="N1108" t="str">
        <f t="shared" si="17"/>
        <v>20  a 25</v>
      </c>
    </row>
    <row r="1109" spans="2:14" ht="15" customHeight="1">
      <c r="B1109" s="16" t="s">
        <v>3112</v>
      </c>
      <c r="C1109" s="17">
        <v>41057.751898148148</v>
      </c>
      <c r="D1109" s="18" t="s">
        <v>694</v>
      </c>
      <c r="E1109" s="19">
        <v>400000</v>
      </c>
      <c r="F1109" s="19" t="s">
        <v>40</v>
      </c>
      <c r="G1109" s="19">
        <f>Data!$E1109*VLOOKUP(Data!$F1109,tblXrate[],2,FALSE)</f>
        <v>7123.1666749770275</v>
      </c>
      <c r="H1109" s="19" t="s">
        <v>1265</v>
      </c>
      <c r="I1109" s="19" t="s">
        <v>3999</v>
      </c>
      <c r="J1109" s="19" t="s">
        <v>8</v>
      </c>
      <c r="K1109" s="19" t="str">
        <f>VLOOKUP(Data!$J1109,tblCountries[[Actual]:[Mapping]],2,FALSE)</f>
        <v>India</v>
      </c>
      <c r="L1109" s="19" t="s">
        <v>9</v>
      </c>
      <c r="M1109" s="20">
        <v>9</v>
      </c>
      <c r="N1109" t="str">
        <f t="shared" si="17"/>
        <v>5 a 10</v>
      </c>
    </row>
    <row r="1110" spans="2:14" ht="15" customHeight="1">
      <c r="B1110" s="11" t="s">
        <v>3113</v>
      </c>
      <c r="C1110" s="12">
        <v>41057.753622685188</v>
      </c>
      <c r="D1110" s="13">
        <v>150252</v>
      </c>
      <c r="E1110" s="14">
        <v>150252</v>
      </c>
      <c r="F1110" s="14" t="s">
        <v>40</v>
      </c>
      <c r="G1110" s="14">
        <f>Data!$E1110*VLOOKUP(Data!$F1110,tblXrate[],2,FALSE)</f>
        <v>2675.675098121621</v>
      </c>
      <c r="H1110" s="14" t="s">
        <v>1266</v>
      </c>
      <c r="I1110" s="14" t="s">
        <v>52</v>
      </c>
      <c r="J1110" s="14" t="s">
        <v>8</v>
      </c>
      <c r="K1110" s="14" t="str">
        <f>VLOOKUP(Data!$J1110,tblCountries[[Actual]:[Mapping]],2,FALSE)</f>
        <v>India</v>
      </c>
      <c r="L1110" s="14" t="s">
        <v>18</v>
      </c>
      <c r="M1110" s="15">
        <v>5</v>
      </c>
      <c r="N1110" t="str">
        <f t="shared" si="17"/>
        <v>até 5</v>
      </c>
    </row>
    <row r="1111" spans="2:14" ht="15" customHeight="1">
      <c r="B1111" s="16" t="s">
        <v>3114</v>
      </c>
      <c r="C1111" s="17">
        <v>41057.753657407404</v>
      </c>
      <c r="D1111" s="18" t="s">
        <v>1267</v>
      </c>
      <c r="E1111" s="19">
        <v>15000</v>
      </c>
      <c r="F1111" s="19" t="s">
        <v>69</v>
      </c>
      <c r="G1111" s="19">
        <f>Data!$E1111*VLOOKUP(Data!$F1111,tblXrate[],2,FALSE)</f>
        <v>23642.674081009263</v>
      </c>
      <c r="H1111" s="19" t="s">
        <v>1261</v>
      </c>
      <c r="I1111" s="19" t="s">
        <v>3999</v>
      </c>
      <c r="J1111" s="19" t="s">
        <v>71</v>
      </c>
      <c r="K1111" s="19" t="str">
        <f>VLOOKUP(Data!$J1111,tblCountries[[Actual]:[Mapping]],2,FALSE)</f>
        <v>UK</v>
      </c>
      <c r="L1111" s="19" t="s">
        <v>13</v>
      </c>
      <c r="M1111" s="20">
        <v>2</v>
      </c>
      <c r="N1111" t="str">
        <f t="shared" si="17"/>
        <v>até 5</v>
      </c>
    </row>
    <row r="1112" spans="2:14" ht="15" customHeight="1">
      <c r="B1112" s="11" t="s">
        <v>3115</v>
      </c>
      <c r="C1112" s="12">
        <v>41057.758055555554</v>
      </c>
      <c r="D1112" s="13" t="s">
        <v>1268</v>
      </c>
      <c r="E1112" s="14">
        <v>45000</v>
      </c>
      <c r="F1112" s="14" t="s">
        <v>22</v>
      </c>
      <c r="G1112" s="14">
        <f>Data!$E1112*VLOOKUP(Data!$F1112,tblXrate[],2,FALSE)</f>
        <v>57167.974754622352</v>
      </c>
      <c r="H1112" s="14" t="s">
        <v>1269</v>
      </c>
      <c r="I1112" s="14" t="s">
        <v>52</v>
      </c>
      <c r="J1112" s="14" t="s">
        <v>608</v>
      </c>
      <c r="K1112" s="14" t="str">
        <f>VLOOKUP(Data!$J1112,tblCountries[[Actual]:[Mapping]],2,FALSE)</f>
        <v>Spain</v>
      </c>
      <c r="L1112" s="14" t="s">
        <v>9</v>
      </c>
      <c r="M1112" s="15">
        <v>14</v>
      </c>
      <c r="N1112" t="str">
        <f t="shared" si="17"/>
        <v>10 a 15</v>
      </c>
    </row>
    <row r="1113" spans="2:14" ht="15" customHeight="1">
      <c r="B1113" s="16" t="s">
        <v>3116</v>
      </c>
      <c r="C1113" s="17">
        <v>41057.771423611113</v>
      </c>
      <c r="D1113" s="18" t="s">
        <v>1270</v>
      </c>
      <c r="E1113" s="19">
        <v>2400000</v>
      </c>
      <c r="F1113" s="19" t="s">
        <v>40</v>
      </c>
      <c r="G1113" s="19">
        <f>Data!$E1113*VLOOKUP(Data!$F1113,tblXrate[],2,FALSE)</f>
        <v>42739.000049862167</v>
      </c>
      <c r="H1113" s="19" t="s">
        <v>1271</v>
      </c>
      <c r="I1113" s="19" t="s">
        <v>52</v>
      </c>
      <c r="J1113" s="19" t="s">
        <v>8</v>
      </c>
      <c r="K1113" s="19" t="str">
        <f>VLOOKUP(Data!$J1113,tblCountries[[Actual]:[Mapping]],2,FALSE)</f>
        <v>India</v>
      </c>
      <c r="L1113" s="19" t="s">
        <v>13</v>
      </c>
      <c r="M1113" s="20">
        <v>10</v>
      </c>
      <c r="N1113" t="str">
        <f t="shared" si="17"/>
        <v>5 a 10</v>
      </c>
    </row>
    <row r="1114" spans="2:14" ht="15" customHeight="1">
      <c r="B1114" s="11" t="s">
        <v>3117</v>
      </c>
      <c r="C1114" s="12">
        <v>41057.77375</v>
      </c>
      <c r="D1114" s="13" t="s">
        <v>1272</v>
      </c>
      <c r="E1114" s="14">
        <v>216000</v>
      </c>
      <c r="F1114" s="14" t="s">
        <v>3951</v>
      </c>
      <c r="G1114" s="14">
        <f>Data!$E1114*VLOOKUP(Data!$F1114,tblXrate[],2,FALSE)</f>
        <v>5120.2912876821438</v>
      </c>
      <c r="H1114" s="14" t="s">
        <v>523</v>
      </c>
      <c r="I1114" s="14" t="s">
        <v>52</v>
      </c>
      <c r="J1114" s="14" t="s">
        <v>347</v>
      </c>
      <c r="K1114" s="14" t="str">
        <f>VLOOKUP(Data!$J1114,tblCountries[[Actual]:[Mapping]],2,FALSE)</f>
        <v>Philippines</v>
      </c>
      <c r="L1114" s="14" t="s">
        <v>9</v>
      </c>
      <c r="M1114" s="15">
        <v>2</v>
      </c>
      <c r="N1114" t="str">
        <f t="shared" si="17"/>
        <v>até 5</v>
      </c>
    </row>
    <row r="1115" spans="2:14" ht="15" customHeight="1">
      <c r="B1115" s="16" t="s">
        <v>3118</v>
      </c>
      <c r="C1115" s="17">
        <v>41057.776458333334</v>
      </c>
      <c r="D1115" s="18">
        <v>100000</v>
      </c>
      <c r="E1115" s="19">
        <v>100000</v>
      </c>
      <c r="F1115" s="19" t="s">
        <v>22</v>
      </c>
      <c r="G1115" s="19">
        <f>Data!$E1115*VLOOKUP(Data!$F1115,tblXrate[],2,FALSE)</f>
        <v>127039.94389916077</v>
      </c>
      <c r="H1115" s="19" t="s">
        <v>212</v>
      </c>
      <c r="I1115" s="19" t="s">
        <v>4001</v>
      </c>
      <c r="J1115" s="19" t="s">
        <v>608</v>
      </c>
      <c r="K1115" s="19" t="str">
        <f>VLOOKUP(Data!$J1115,tblCountries[[Actual]:[Mapping]],2,FALSE)</f>
        <v>Spain</v>
      </c>
      <c r="L1115" s="19" t="s">
        <v>25</v>
      </c>
      <c r="M1115" s="20">
        <v>20</v>
      </c>
      <c r="N1115" t="str">
        <f t="shared" si="17"/>
        <v>15 a 20</v>
      </c>
    </row>
    <row r="1116" spans="2:14" ht="15" customHeight="1">
      <c r="B1116" s="11" t="s">
        <v>3119</v>
      </c>
      <c r="C1116" s="12">
        <v>41057.777303240742</v>
      </c>
      <c r="D1116" s="13">
        <v>90000</v>
      </c>
      <c r="E1116" s="14">
        <v>90000</v>
      </c>
      <c r="F1116" s="14" t="s">
        <v>6</v>
      </c>
      <c r="G1116" s="14">
        <f>Data!$E1116*VLOOKUP(Data!$F1116,tblXrate[],2,FALSE)</f>
        <v>90000</v>
      </c>
      <c r="H1116" s="14" t="s">
        <v>1273</v>
      </c>
      <c r="I1116" s="14" t="s">
        <v>52</v>
      </c>
      <c r="J1116" s="14" t="s">
        <v>15</v>
      </c>
      <c r="K1116" s="14" t="str">
        <f>VLOOKUP(Data!$J1116,tblCountries[[Actual]:[Mapping]],2,FALSE)</f>
        <v>USA</v>
      </c>
      <c r="L1116" s="14" t="s">
        <v>9</v>
      </c>
      <c r="M1116" s="15">
        <v>5</v>
      </c>
      <c r="N1116" t="str">
        <f t="shared" si="17"/>
        <v>até 5</v>
      </c>
    </row>
    <row r="1117" spans="2:14" ht="15" customHeight="1">
      <c r="B1117" s="16" t="s">
        <v>3120</v>
      </c>
      <c r="C1117" s="17">
        <v>41057.777870370373</v>
      </c>
      <c r="D1117" s="18">
        <v>400000</v>
      </c>
      <c r="E1117" s="19">
        <v>400000</v>
      </c>
      <c r="F1117" s="19" t="s">
        <v>40</v>
      </c>
      <c r="G1117" s="19">
        <f>Data!$E1117*VLOOKUP(Data!$F1117,tblXrate[],2,FALSE)</f>
        <v>7123.1666749770275</v>
      </c>
      <c r="H1117" s="19" t="s">
        <v>1274</v>
      </c>
      <c r="I1117" s="19" t="s">
        <v>279</v>
      </c>
      <c r="J1117" s="19" t="s">
        <v>8</v>
      </c>
      <c r="K1117" s="19" t="str">
        <f>VLOOKUP(Data!$J1117,tblCountries[[Actual]:[Mapping]],2,FALSE)</f>
        <v>India</v>
      </c>
      <c r="L1117" s="19" t="s">
        <v>25</v>
      </c>
      <c r="M1117" s="20">
        <v>2</v>
      </c>
      <c r="N1117" t="str">
        <f t="shared" si="17"/>
        <v>até 5</v>
      </c>
    </row>
    <row r="1118" spans="2:14" ht="15" customHeight="1">
      <c r="B1118" s="11" t="s">
        <v>3121</v>
      </c>
      <c r="C1118" s="12">
        <v>41057.78125</v>
      </c>
      <c r="D1118" s="13">
        <v>10000</v>
      </c>
      <c r="E1118" s="14">
        <v>10000</v>
      </c>
      <c r="F1118" s="14" t="s">
        <v>6</v>
      </c>
      <c r="G1118" s="14">
        <f>Data!$E1118*VLOOKUP(Data!$F1118,tblXrate[],2,FALSE)</f>
        <v>10000</v>
      </c>
      <c r="H1118" s="14" t="s">
        <v>647</v>
      </c>
      <c r="I1118" s="14" t="s">
        <v>20</v>
      </c>
      <c r="J1118" s="14" t="s">
        <v>8</v>
      </c>
      <c r="K1118" s="14" t="str">
        <f>VLOOKUP(Data!$J1118,tblCountries[[Actual]:[Mapping]],2,FALSE)</f>
        <v>India</v>
      </c>
      <c r="L1118" s="14" t="s">
        <v>18</v>
      </c>
      <c r="M1118" s="15">
        <v>5</v>
      </c>
      <c r="N1118" t="str">
        <f t="shared" si="17"/>
        <v>até 5</v>
      </c>
    </row>
    <row r="1119" spans="2:14" ht="15" customHeight="1">
      <c r="B1119" s="16" t="s">
        <v>3122</v>
      </c>
      <c r="C1119" s="17">
        <v>41057.785127314812</v>
      </c>
      <c r="D1119" s="18">
        <v>29000</v>
      </c>
      <c r="E1119" s="19">
        <v>29000</v>
      </c>
      <c r="F1119" s="19" t="s">
        <v>69</v>
      </c>
      <c r="G1119" s="19">
        <f>Data!$E1119*VLOOKUP(Data!$F1119,tblXrate[],2,FALSE)</f>
        <v>45709.169889951241</v>
      </c>
      <c r="H1119" s="19" t="s">
        <v>14</v>
      </c>
      <c r="I1119" s="19" t="s">
        <v>20</v>
      </c>
      <c r="J1119" s="19" t="s">
        <v>71</v>
      </c>
      <c r="K1119" s="19" t="str">
        <f>VLOOKUP(Data!$J1119,tblCountries[[Actual]:[Mapping]],2,FALSE)</f>
        <v>UK</v>
      </c>
      <c r="L1119" s="19" t="s">
        <v>9</v>
      </c>
      <c r="M1119" s="20">
        <v>14</v>
      </c>
      <c r="N1119" t="str">
        <f t="shared" si="17"/>
        <v>10 a 15</v>
      </c>
    </row>
    <row r="1120" spans="2:14" ht="15" customHeight="1">
      <c r="B1120" s="11" t="s">
        <v>3123</v>
      </c>
      <c r="C1120" s="12">
        <v>41057.795393518521</v>
      </c>
      <c r="D1120" s="13" t="s">
        <v>1275</v>
      </c>
      <c r="E1120" s="14">
        <v>200000</v>
      </c>
      <c r="F1120" s="14" t="s">
        <v>40</v>
      </c>
      <c r="G1120" s="14">
        <f>Data!$E1120*VLOOKUP(Data!$F1120,tblXrate[],2,FALSE)</f>
        <v>3561.5833374885137</v>
      </c>
      <c r="H1120" s="14" t="s">
        <v>1276</v>
      </c>
      <c r="I1120" s="14" t="s">
        <v>3999</v>
      </c>
      <c r="J1120" s="14" t="s">
        <v>8</v>
      </c>
      <c r="K1120" s="14" t="str">
        <f>VLOOKUP(Data!$J1120,tblCountries[[Actual]:[Mapping]],2,FALSE)</f>
        <v>India</v>
      </c>
      <c r="L1120" s="14" t="s">
        <v>13</v>
      </c>
      <c r="M1120" s="15">
        <v>5</v>
      </c>
      <c r="N1120" t="str">
        <f t="shared" si="17"/>
        <v>até 5</v>
      </c>
    </row>
    <row r="1121" spans="2:14" ht="15" customHeight="1">
      <c r="B1121" s="16" t="s">
        <v>3124</v>
      </c>
      <c r="C1121" s="17">
        <v>41057.798344907409</v>
      </c>
      <c r="D1121" s="18">
        <v>30000</v>
      </c>
      <c r="E1121" s="19">
        <v>30000</v>
      </c>
      <c r="F1121" s="19" t="s">
        <v>22</v>
      </c>
      <c r="G1121" s="19">
        <f>Data!$E1121*VLOOKUP(Data!$F1121,tblXrate[],2,FALSE)</f>
        <v>38111.983169748237</v>
      </c>
      <c r="H1121" s="19" t="s">
        <v>1277</v>
      </c>
      <c r="I1121" s="19" t="s">
        <v>20</v>
      </c>
      <c r="J1121" s="19" t="s">
        <v>59</v>
      </c>
      <c r="K1121" s="19" t="str">
        <f>VLOOKUP(Data!$J1121,tblCountries[[Actual]:[Mapping]],2,FALSE)</f>
        <v>Belgium</v>
      </c>
      <c r="L1121" s="19" t="s">
        <v>25</v>
      </c>
      <c r="M1121" s="20">
        <v>15</v>
      </c>
      <c r="N1121" t="str">
        <f t="shared" si="17"/>
        <v>10 a 15</v>
      </c>
    </row>
    <row r="1122" spans="2:14" ht="15" customHeight="1">
      <c r="B1122" s="11" t="s">
        <v>3125</v>
      </c>
      <c r="C1122" s="12">
        <v>41057.805451388886</v>
      </c>
      <c r="D1122" s="13">
        <v>5000</v>
      </c>
      <c r="E1122" s="14">
        <v>60000</v>
      </c>
      <c r="F1122" s="14" t="s">
        <v>6</v>
      </c>
      <c r="G1122" s="14">
        <f>Data!$E1122*VLOOKUP(Data!$F1122,tblXrate[],2,FALSE)</f>
        <v>60000</v>
      </c>
      <c r="H1122" s="14" t="s">
        <v>1278</v>
      </c>
      <c r="I1122" s="14" t="s">
        <v>20</v>
      </c>
      <c r="J1122" s="14" t="s">
        <v>15</v>
      </c>
      <c r="K1122" s="14" t="str">
        <f>VLOOKUP(Data!$J1122,tblCountries[[Actual]:[Mapping]],2,FALSE)</f>
        <v>USA</v>
      </c>
      <c r="L1122" s="14" t="s">
        <v>18</v>
      </c>
      <c r="M1122" s="15">
        <v>4</v>
      </c>
      <c r="N1122" t="str">
        <f t="shared" si="17"/>
        <v>até 5</v>
      </c>
    </row>
    <row r="1123" spans="2:14" ht="15" customHeight="1">
      <c r="B1123" s="16" t="s">
        <v>3126</v>
      </c>
      <c r="C1123" s="17">
        <v>41057.807974537034</v>
      </c>
      <c r="D1123" s="18">
        <v>40000</v>
      </c>
      <c r="E1123" s="19">
        <v>40000</v>
      </c>
      <c r="F1123" s="19" t="s">
        <v>6</v>
      </c>
      <c r="G1123" s="19">
        <f>Data!$E1123*VLOOKUP(Data!$F1123,tblXrate[],2,FALSE)</f>
        <v>40000</v>
      </c>
      <c r="H1123" s="19" t="s">
        <v>279</v>
      </c>
      <c r="I1123" s="19" t="s">
        <v>279</v>
      </c>
      <c r="J1123" s="19" t="s">
        <v>8</v>
      </c>
      <c r="K1123" s="19" t="str">
        <f>VLOOKUP(Data!$J1123,tblCountries[[Actual]:[Mapping]],2,FALSE)</f>
        <v>India</v>
      </c>
      <c r="L1123" s="19" t="s">
        <v>18</v>
      </c>
      <c r="M1123" s="20">
        <v>2</v>
      </c>
      <c r="N1123" t="str">
        <f t="shared" si="17"/>
        <v>até 5</v>
      </c>
    </row>
    <row r="1124" spans="2:14" ht="15" customHeight="1">
      <c r="B1124" s="11" t="s">
        <v>3127</v>
      </c>
      <c r="C1124" s="12">
        <v>41057.809074074074</v>
      </c>
      <c r="D1124" s="13" t="s">
        <v>1279</v>
      </c>
      <c r="E1124" s="14">
        <v>853000</v>
      </c>
      <c r="F1124" s="14" t="s">
        <v>40</v>
      </c>
      <c r="G1124" s="14">
        <f>Data!$E1124*VLOOKUP(Data!$F1124,tblXrate[],2,FALSE)</f>
        <v>15190.15293438851</v>
      </c>
      <c r="H1124" s="14" t="s">
        <v>1280</v>
      </c>
      <c r="I1124" s="14" t="s">
        <v>20</v>
      </c>
      <c r="J1124" s="14" t="s">
        <v>8</v>
      </c>
      <c r="K1124" s="14" t="str">
        <f>VLOOKUP(Data!$J1124,tblCountries[[Actual]:[Mapping]],2,FALSE)</f>
        <v>India</v>
      </c>
      <c r="L1124" s="14" t="s">
        <v>18</v>
      </c>
      <c r="M1124" s="15">
        <v>6</v>
      </c>
      <c r="N1124" t="str">
        <f t="shared" si="17"/>
        <v>5 a 10</v>
      </c>
    </row>
    <row r="1125" spans="2:14" ht="15" customHeight="1">
      <c r="B1125" s="16" t="s">
        <v>3128</v>
      </c>
      <c r="C1125" s="17">
        <v>41057.809432870374</v>
      </c>
      <c r="D1125" s="18">
        <v>90000</v>
      </c>
      <c r="E1125" s="19">
        <v>90000</v>
      </c>
      <c r="F1125" s="19" t="s">
        <v>22</v>
      </c>
      <c r="G1125" s="19">
        <f>Data!$E1125*VLOOKUP(Data!$F1125,tblXrate[],2,FALSE)</f>
        <v>114335.9495092447</v>
      </c>
      <c r="H1125" s="19" t="s">
        <v>1281</v>
      </c>
      <c r="I1125" s="19" t="s">
        <v>52</v>
      </c>
      <c r="J1125" s="19" t="s">
        <v>1282</v>
      </c>
      <c r="K1125" s="19" t="str">
        <f>VLOOKUP(Data!$J1125,tblCountries[[Actual]:[Mapping]],2,FALSE)</f>
        <v>CEE</v>
      </c>
      <c r="L1125" s="19" t="s">
        <v>18</v>
      </c>
      <c r="M1125" s="20">
        <v>20</v>
      </c>
      <c r="N1125" t="str">
        <f t="shared" si="17"/>
        <v>15 a 20</v>
      </c>
    </row>
    <row r="1126" spans="2:14" ht="15" customHeight="1">
      <c r="B1126" s="11" t="s">
        <v>3129</v>
      </c>
      <c r="C1126" s="12">
        <v>41057.814062500001</v>
      </c>
      <c r="D1126" s="13" t="s">
        <v>1228</v>
      </c>
      <c r="E1126" s="14">
        <v>23000</v>
      </c>
      <c r="F1126" s="14" t="s">
        <v>69</v>
      </c>
      <c r="G1126" s="14">
        <f>Data!$E1126*VLOOKUP(Data!$F1126,tblXrate[],2,FALSE)</f>
        <v>36252.100257547536</v>
      </c>
      <c r="H1126" s="14" t="s">
        <v>1283</v>
      </c>
      <c r="I1126" s="14" t="s">
        <v>52</v>
      </c>
      <c r="J1126" s="14" t="s">
        <v>71</v>
      </c>
      <c r="K1126" s="14" t="str">
        <f>VLOOKUP(Data!$J1126,tblCountries[[Actual]:[Mapping]],2,FALSE)</f>
        <v>UK</v>
      </c>
      <c r="L1126" s="14" t="s">
        <v>9</v>
      </c>
      <c r="M1126" s="15">
        <v>10</v>
      </c>
      <c r="N1126" t="str">
        <f t="shared" si="17"/>
        <v>5 a 10</v>
      </c>
    </row>
    <row r="1127" spans="2:14" ht="15" customHeight="1">
      <c r="B1127" s="16" t="s">
        <v>3130</v>
      </c>
      <c r="C1127" s="17">
        <v>41057.828634259262</v>
      </c>
      <c r="D1127" s="18" t="s">
        <v>137</v>
      </c>
      <c r="E1127" s="19">
        <v>30000</v>
      </c>
      <c r="F1127" s="19" t="s">
        <v>69</v>
      </c>
      <c r="G1127" s="19">
        <f>Data!$E1127*VLOOKUP(Data!$F1127,tblXrate[],2,FALSE)</f>
        <v>47285.348162018527</v>
      </c>
      <c r="H1127" s="19" t="s">
        <v>1284</v>
      </c>
      <c r="I1127" s="19" t="s">
        <v>310</v>
      </c>
      <c r="J1127" s="19" t="s">
        <v>71</v>
      </c>
      <c r="K1127" s="19" t="str">
        <f>VLOOKUP(Data!$J1127,tblCountries[[Actual]:[Mapping]],2,FALSE)</f>
        <v>UK</v>
      </c>
      <c r="L1127" s="19" t="s">
        <v>18</v>
      </c>
      <c r="M1127" s="20">
        <v>5</v>
      </c>
      <c r="N1127" t="str">
        <f t="shared" si="17"/>
        <v>até 5</v>
      </c>
    </row>
    <row r="1128" spans="2:14" ht="15" customHeight="1">
      <c r="B1128" s="11" t="s">
        <v>3131</v>
      </c>
      <c r="C1128" s="12">
        <v>41057.837037037039</v>
      </c>
      <c r="D1128" s="13" t="s">
        <v>1285</v>
      </c>
      <c r="E1128" s="14">
        <v>70000</v>
      </c>
      <c r="F1128" s="14" t="s">
        <v>22</v>
      </c>
      <c r="G1128" s="14">
        <f>Data!$E1128*VLOOKUP(Data!$F1128,tblXrate[],2,FALSE)</f>
        <v>88927.960729412545</v>
      </c>
      <c r="H1128" s="14" t="s">
        <v>1286</v>
      </c>
      <c r="I1128" s="14" t="s">
        <v>356</v>
      </c>
      <c r="J1128" s="14" t="s">
        <v>36</v>
      </c>
      <c r="K1128" s="14" t="str">
        <f>VLOOKUP(Data!$J1128,tblCountries[[Actual]:[Mapping]],2,FALSE)</f>
        <v>Ireland</v>
      </c>
      <c r="L1128" s="14" t="s">
        <v>18</v>
      </c>
      <c r="M1128" s="15">
        <v>20</v>
      </c>
      <c r="N1128" t="str">
        <f t="shared" si="17"/>
        <v>15 a 20</v>
      </c>
    </row>
    <row r="1129" spans="2:14" ht="15" customHeight="1">
      <c r="B1129" s="16" t="s">
        <v>3132</v>
      </c>
      <c r="C1129" s="17">
        <v>41057.847187500003</v>
      </c>
      <c r="D1129" s="18">
        <v>6000</v>
      </c>
      <c r="E1129" s="19">
        <v>6000</v>
      </c>
      <c r="F1129" s="19" t="s">
        <v>6</v>
      </c>
      <c r="G1129" s="19">
        <f>Data!$E1129*VLOOKUP(Data!$F1129,tblXrate[],2,FALSE)</f>
        <v>6000</v>
      </c>
      <c r="H1129" s="19" t="s">
        <v>1287</v>
      </c>
      <c r="I1129" s="19" t="s">
        <v>310</v>
      </c>
      <c r="J1129" s="19" t="s">
        <v>1086</v>
      </c>
      <c r="K1129" s="19" t="str">
        <f>VLOOKUP(Data!$J1129,tblCountries[[Actual]:[Mapping]],2,FALSE)</f>
        <v>Zambia</v>
      </c>
      <c r="L1129" s="19" t="s">
        <v>13</v>
      </c>
      <c r="M1129" s="20">
        <v>5</v>
      </c>
      <c r="N1129" t="str">
        <f t="shared" si="17"/>
        <v>até 5</v>
      </c>
    </row>
    <row r="1130" spans="2:14" ht="15" customHeight="1">
      <c r="B1130" s="11" t="s">
        <v>3133</v>
      </c>
      <c r="C1130" s="12">
        <v>41057.84784722222</v>
      </c>
      <c r="D1130" s="13">
        <v>35000</v>
      </c>
      <c r="E1130" s="14">
        <v>35000</v>
      </c>
      <c r="F1130" s="14" t="s">
        <v>6</v>
      </c>
      <c r="G1130" s="14">
        <f>Data!$E1130*VLOOKUP(Data!$F1130,tblXrate[],2,FALSE)</f>
        <v>35000</v>
      </c>
      <c r="H1130" s="14" t="s">
        <v>1288</v>
      </c>
      <c r="I1130" s="14" t="s">
        <v>20</v>
      </c>
      <c r="J1130" s="14" t="s">
        <v>15</v>
      </c>
      <c r="K1130" s="14" t="str">
        <f>VLOOKUP(Data!$J1130,tblCountries[[Actual]:[Mapping]],2,FALSE)</f>
        <v>USA</v>
      </c>
      <c r="L1130" s="14" t="s">
        <v>13</v>
      </c>
      <c r="M1130" s="15">
        <v>20</v>
      </c>
      <c r="N1130" t="str">
        <f t="shared" si="17"/>
        <v>15 a 20</v>
      </c>
    </row>
    <row r="1131" spans="2:14" ht="15" customHeight="1">
      <c r="B1131" s="16" t="s">
        <v>3134</v>
      </c>
      <c r="C1131" s="17">
        <v>41057.857986111114</v>
      </c>
      <c r="D1131" s="18" t="s">
        <v>68</v>
      </c>
      <c r="E1131" s="19">
        <v>35000</v>
      </c>
      <c r="F1131" s="19" t="s">
        <v>69</v>
      </c>
      <c r="G1131" s="19">
        <f>Data!$E1131*VLOOKUP(Data!$F1131,tblXrate[],2,FALSE)</f>
        <v>55166.239522354947</v>
      </c>
      <c r="H1131" s="19" t="s">
        <v>1289</v>
      </c>
      <c r="I1131" s="19" t="s">
        <v>20</v>
      </c>
      <c r="J1131" s="19" t="s">
        <v>71</v>
      </c>
      <c r="K1131" s="19" t="str">
        <f>VLOOKUP(Data!$J1131,tblCountries[[Actual]:[Mapping]],2,FALSE)</f>
        <v>UK</v>
      </c>
      <c r="L1131" s="19" t="s">
        <v>9</v>
      </c>
      <c r="M1131" s="20">
        <v>10</v>
      </c>
      <c r="N1131" t="str">
        <f t="shared" si="17"/>
        <v>5 a 10</v>
      </c>
    </row>
    <row r="1132" spans="2:14" ht="15" customHeight="1">
      <c r="B1132" s="11" t="s">
        <v>3135</v>
      </c>
      <c r="C1132" s="12">
        <v>41057.863553240742</v>
      </c>
      <c r="D1132" s="13">
        <v>168000</v>
      </c>
      <c r="E1132" s="14">
        <v>168000</v>
      </c>
      <c r="F1132" s="14" t="s">
        <v>32</v>
      </c>
      <c r="G1132" s="14">
        <f>Data!$E1132*VLOOKUP(Data!$F1132,tblXrate[],2,FALSE)</f>
        <v>1783.166904422254</v>
      </c>
      <c r="H1132" s="14" t="s">
        <v>1290</v>
      </c>
      <c r="I1132" s="14" t="s">
        <v>310</v>
      </c>
      <c r="J1132" s="14" t="s">
        <v>17</v>
      </c>
      <c r="K1132" s="14" t="str">
        <f>VLOOKUP(Data!$J1132,tblCountries[[Actual]:[Mapping]],2,FALSE)</f>
        <v>Pakistan</v>
      </c>
      <c r="L1132" s="14" t="s">
        <v>9</v>
      </c>
      <c r="M1132" s="15">
        <v>10</v>
      </c>
      <c r="N1132" t="str">
        <f t="shared" si="17"/>
        <v>5 a 10</v>
      </c>
    </row>
    <row r="1133" spans="2:14" ht="15" customHeight="1">
      <c r="B1133" s="16" t="s">
        <v>3136</v>
      </c>
      <c r="C1133" s="17">
        <v>41057.864988425928</v>
      </c>
      <c r="D1133" s="18">
        <v>13.5</v>
      </c>
      <c r="E1133" s="19">
        <v>13500</v>
      </c>
      <c r="F1133" s="19" t="s">
        <v>6</v>
      </c>
      <c r="G1133" s="19">
        <f>Data!$E1133*VLOOKUP(Data!$F1133,tblXrate[],2,FALSE)</f>
        <v>13500</v>
      </c>
      <c r="H1133" s="19" t="s">
        <v>168</v>
      </c>
      <c r="I1133" s="19" t="s">
        <v>52</v>
      </c>
      <c r="J1133" s="19" t="s">
        <v>1291</v>
      </c>
      <c r="K1133" s="19" t="str">
        <f>VLOOKUP(Data!$J1133,tblCountries[[Actual]:[Mapping]],2,FALSE)</f>
        <v>Montenegro</v>
      </c>
      <c r="L1133" s="19" t="s">
        <v>9</v>
      </c>
      <c r="M1133" s="20">
        <v>13</v>
      </c>
      <c r="N1133" t="str">
        <f t="shared" si="17"/>
        <v>10 a 15</v>
      </c>
    </row>
    <row r="1134" spans="2:14" ht="15" customHeight="1">
      <c r="B1134" s="11" t="s">
        <v>3137</v>
      </c>
      <c r="C1134" s="12">
        <v>41057.86917824074</v>
      </c>
      <c r="D1134" s="13" t="s">
        <v>1292</v>
      </c>
      <c r="E1134" s="14">
        <v>37500</v>
      </c>
      <c r="F1134" s="14" t="s">
        <v>69</v>
      </c>
      <c r="G1134" s="14">
        <f>Data!$E1134*VLOOKUP(Data!$F1134,tblXrate[],2,FALSE)</f>
        <v>59106.685202523156</v>
      </c>
      <c r="H1134" s="14" t="s">
        <v>1293</v>
      </c>
      <c r="I1134" s="14" t="s">
        <v>310</v>
      </c>
      <c r="J1134" s="14" t="s">
        <v>71</v>
      </c>
      <c r="K1134" s="14" t="str">
        <f>VLOOKUP(Data!$J1134,tblCountries[[Actual]:[Mapping]],2,FALSE)</f>
        <v>UK</v>
      </c>
      <c r="L1134" s="14" t="s">
        <v>18</v>
      </c>
      <c r="M1134" s="15">
        <v>5</v>
      </c>
      <c r="N1134" t="str">
        <f t="shared" si="17"/>
        <v>até 5</v>
      </c>
    </row>
    <row r="1135" spans="2:14" ht="15" customHeight="1">
      <c r="B1135" s="16" t="s">
        <v>3138</v>
      </c>
      <c r="C1135" s="17">
        <v>41057.871168981481</v>
      </c>
      <c r="D1135" s="18" t="s">
        <v>1294</v>
      </c>
      <c r="E1135" s="19">
        <v>708000</v>
      </c>
      <c r="F1135" s="19" t="s">
        <v>40</v>
      </c>
      <c r="G1135" s="19">
        <f>Data!$E1135*VLOOKUP(Data!$F1135,tblXrate[],2,FALSE)</f>
        <v>12608.005014709339</v>
      </c>
      <c r="H1135" s="19" t="s">
        <v>1295</v>
      </c>
      <c r="I1135" s="19" t="s">
        <v>52</v>
      </c>
      <c r="J1135" s="19" t="s">
        <v>8</v>
      </c>
      <c r="K1135" s="19" t="str">
        <f>VLOOKUP(Data!$J1135,tblCountries[[Actual]:[Mapping]],2,FALSE)</f>
        <v>India</v>
      </c>
      <c r="L1135" s="19" t="s">
        <v>9</v>
      </c>
      <c r="M1135" s="20">
        <v>5</v>
      </c>
      <c r="N1135" t="str">
        <f t="shared" si="17"/>
        <v>até 5</v>
      </c>
    </row>
    <row r="1136" spans="2:14" ht="15" customHeight="1">
      <c r="B1136" s="11" t="s">
        <v>3139</v>
      </c>
      <c r="C1136" s="12">
        <v>41057.885011574072</v>
      </c>
      <c r="D1136" s="13" t="s">
        <v>1296</v>
      </c>
      <c r="E1136" s="14">
        <v>366252</v>
      </c>
      <c r="F1136" s="14" t="s">
        <v>585</v>
      </c>
      <c r="G1136" s="14">
        <f>Data!$E1136*VLOOKUP(Data!$F1136,tblXrate[],2,FALSE)</f>
        <v>44654.095718350931</v>
      </c>
      <c r="H1136" s="14" t="s">
        <v>310</v>
      </c>
      <c r="I1136" s="14" t="s">
        <v>310</v>
      </c>
      <c r="J1136" s="14" t="s">
        <v>48</v>
      </c>
      <c r="K1136" s="14" t="str">
        <f>VLOOKUP(Data!$J1136,tblCountries[[Actual]:[Mapping]],2,FALSE)</f>
        <v>South Africa</v>
      </c>
      <c r="L1136" s="14" t="s">
        <v>13</v>
      </c>
      <c r="M1136" s="15">
        <v>15</v>
      </c>
      <c r="N1136" t="str">
        <f t="shared" si="17"/>
        <v>10 a 15</v>
      </c>
    </row>
    <row r="1137" spans="2:14" ht="15" customHeight="1">
      <c r="B1137" s="16" t="s">
        <v>3140</v>
      </c>
      <c r="C1137" s="17">
        <v>41057.88685185185</v>
      </c>
      <c r="D1137" s="18">
        <v>69000</v>
      </c>
      <c r="E1137" s="19">
        <v>69000</v>
      </c>
      <c r="F1137" s="19" t="s">
        <v>6</v>
      </c>
      <c r="G1137" s="19">
        <f>Data!$E1137*VLOOKUP(Data!$F1137,tblXrate[],2,FALSE)</f>
        <v>69000</v>
      </c>
      <c r="H1137" s="19" t="s">
        <v>1297</v>
      </c>
      <c r="I1137" s="19" t="s">
        <v>20</v>
      </c>
      <c r="J1137" s="19" t="s">
        <v>15</v>
      </c>
      <c r="K1137" s="19" t="str">
        <f>VLOOKUP(Data!$J1137,tblCountries[[Actual]:[Mapping]],2,FALSE)</f>
        <v>USA</v>
      </c>
      <c r="L1137" s="19" t="s">
        <v>18</v>
      </c>
      <c r="M1137" s="20">
        <v>20</v>
      </c>
      <c r="N1137" t="str">
        <f t="shared" si="17"/>
        <v>15 a 20</v>
      </c>
    </row>
    <row r="1138" spans="2:14" ht="15" customHeight="1">
      <c r="B1138" s="11" t="s">
        <v>3141</v>
      </c>
      <c r="C1138" s="12">
        <v>41057.913483796299</v>
      </c>
      <c r="D1138" s="13">
        <v>500</v>
      </c>
      <c r="E1138" s="14">
        <v>6000</v>
      </c>
      <c r="F1138" s="14" t="s">
        <v>6</v>
      </c>
      <c r="G1138" s="14">
        <f>Data!$E1138*VLOOKUP(Data!$F1138,tblXrate[],2,FALSE)</f>
        <v>6000</v>
      </c>
      <c r="H1138" s="14" t="s">
        <v>1298</v>
      </c>
      <c r="I1138" s="14" t="s">
        <v>52</v>
      </c>
      <c r="J1138" s="14" t="s">
        <v>8</v>
      </c>
      <c r="K1138" s="14" t="str">
        <f>VLOOKUP(Data!$J1138,tblCountries[[Actual]:[Mapping]],2,FALSE)</f>
        <v>India</v>
      </c>
      <c r="L1138" s="14" t="s">
        <v>9</v>
      </c>
      <c r="M1138" s="15">
        <v>6</v>
      </c>
      <c r="N1138" t="str">
        <f t="shared" si="17"/>
        <v>5 a 10</v>
      </c>
    </row>
    <row r="1139" spans="2:14" ht="15" customHeight="1">
      <c r="B1139" s="16" t="s">
        <v>3142</v>
      </c>
      <c r="C1139" s="17">
        <v>41057.922361111108</v>
      </c>
      <c r="D1139" s="18" t="s">
        <v>1299</v>
      </c>
      <c r="E1139" s="19">
        <v>500000</v>
      </c>
      <c r="F1139" s="19" t="s">
        <v>40</v>
      </c>
      <c r="G1139" s="19">
        <f>Data!$E1139*VLOOKUP(Data!$F1139,tblXrate[],2,FALSE)</f>
        <v>8903.9583437212841</v>
      </c>
      <c r="H1139" s="19" t="s">
        <v>938</v>
      </c>
      <c r="I1139" s="19" t="s">
        <v>52</v>
      </c>
      <c r="J1139" s="19" t="s">
        <v>8</v>
      </c>
      <c r="K1139" s="19" t="str">
        <f>VLOOKUP(Data!$J1139,tblCountries[[Actual]:[Mapping]],2,FALSE)</f>
        <v>India</v>
      </c>
      <c r="L1139" s="19" t="s">
        <v>25</v>
      </c>
      <c r="M1139" s="20">
        <v>25</v>
      </c>
      <c r="N1139" t="str">
        <f t="shared" si="17"/>
        <v>20  a 25</v>
      </c>
    </row>
    <row r="1140" spans="2:14" ht="15" customHeight="1">
      <c r="B1140" s="11" t="s">
        <v>3143</v>
      </c>
      <c r="C1140" s="12">
        <v>41057.923750000002</v>
      </c>
      <c r="D1140" s="13">
        <v>30000</v>
      </c>
      <c r="E1140" s="14">
        <v>30000</v>
      </c>
      <c r="F1140" s="14" t="s">
        <v>6</v>
      </c>
      <c r="G1140" s="14">
        <f>Data!$E1140*VLOOKUP(Data!$F1140,tblXrate[],2,FALSE)</f>
        <v>30000</v>
      </c>
      <c r="H1140" s="14" t="s">
        <v>1300</v>
      </c>
      <c r="I1140" s="14" t="s">
        <v>52</v>
      </c>
      <c r="J1140" s="14" t="s">
        <v>1301</v>
      </c>
      <c r="K1140" s="14" t="str">
        <f>VLOOKUP(Data!$J1140,tblCountries[[Actual]:[Mapping]],2,FALSE)</f>
        <v>Mexico</v>
      </c>
      <c r="L1140" s="14" t="s">
        <v>13</v>
      </c>
      <c r="M1140" s="15">
        <v>17</v>
      </c>
      <c r="N1140" t="str">
        <f t="shared" si="17"/>
        <v>15 a 20</v>
      </c>
    </row>
    <row r="1141" spans="2:14" ht="15" customHeight="1">
      <c r="B1141" s="16" t="s">
        <v>3144</v>
      </c>
      <c r="C1141" s="17">
        <v>41057.92597222222</v>
      </c>
      <c r="D1141" s="18">
        <v>8600</v>
      </c>
      <c r="E1141" s="19">
        <v>8600</v>
      </c>
      <c r="F1141" s="19" t="s">
        <v>6</v>
      </c>
      <c r="G1141" s="19">
        <f>Data!$E1141*VLOOKUP(Data!$F1141,tblXrate[],2,FALSE)</f>
        <v>8600</v>
      </c>
      <c r="H1141" s="19" t="s">
        <v>1302</v>
      </c>
      <c r="I1141" s="19" t="s">
        <v>20</v>
      </c>
      <c r="J1141" s="19" t="s">
        <v>8</v>
      </c>
      <c r="K1141" s="19" t="str">
        <f>VLOOKUP(Data!$J1141,tblCountries[[Actual]:[Mapping]],2,FALSE)</f>
        <v>India</v>
      </c>
      <c r="L1141" s="19" t="s">
        <v>9</v>
      </c>
      <c r="M1141" s="20">
        <v>2</v>
      </c>
      <c r="N1141" t="str">
        <f t="shared" si="17"/>
        <v>até 5</v>
      </c>
    </row>
    <row r="1142" spans="2:14" ht="15" customHeight="1">
      <c r="B1142" s="11" t="s">
        <v>3145</v>
      </c>
      <c r="C1142" s="12">
        <v>41057.934074074074</v>
      </c>
      <c r="D1142" s="13" t="s">
        <v>1303</v>
      </c>
      <c r="E1142" s="14">
        <v>81600</v>
      </c>
      <c r="F1142" s="14" t="s">
        <v>6</v>
      </c>
      <c r="G1142" s="14">
        <f>Data!$E1142*VLOOKUP(Data!$F1142,tblXrate[],2,FALSE)</f>
        <v>81600</v>
      </c>
      <c r="H1142" s="14" t="s">
        <v>1304</v>
      </c>
      <c r="I1142" s="14" t="s">
        <v>20</v>
      </c>
      <c r="J1142" s="14" t="s">
        <v>71</v>
      </c>
      <c r="K1142" s="14" t="str">
        <f>VLOOKUP(Data!$J1142,tblCountries[[Actual]:[Mapping]],2,FALSE)</f>
        <v>UK</v>
      </c>
      <c r="L1142" s="14" t="s">
        <v>9</v>
      </c>
      <c r="M1142" s="15">
        <v>4</v>
      </c>
      <c r="N1142" t="str">
        <f t="shared" si="17"/>
        <v>até 5</v>
      </c>
    </row>
    <row r="1143" spans="2:14" ht="15" customHeight="1">
      <c r="B1143" s="16" t="s">
        <v>3146</v>
      </c>
      <c r="C1143" s="17">
        <v>41057.939918981479</v>
      </c>
      <c r="D1143" s="18">
        <v>600000</v>
      </c>
      <c r="E1143" s="19">
        <v>600000</v>
      </c>
      <c r="F1143" s="19" t="s">
        <v>3986</v>
      </c>
      <c r="G1143" s="19">
        <f>Data!$E1143*VLOOKUP(Data!$F1143,tblXrate[],2,FALSE)</f>
        <v>15404.364569961488</v>
      </c>
      <c r="H1143" s="19" t="s">
        <v>1305</v>
      </c>
      <c r="I1143" s="19" t="s">
        <v>20</v>
      </c>
      <c r="J1143" s="19" t="s">
        <v>1306</v>
      </c>
      <c r="K1143" s="19" t="str">
        <f>VLOOKUP(Data!$J1143,tblCountries[[Actual]:[Mapping]],2,FALSE)</f>
        <v>Republica Dominicana</v>
      </c>
      <c r="L1143" s="19" t="s">
        <v>13</v>
      </c>
      <c r="M1143" s="20">
        <v>3</v>
      </c>
      <c r="N1143" t="str">
        <f t="shared" si="17"/>
        <v>até 5</v>
      </c>
    </row>
    <row r="1144" spans="2:14" ht="15" customHeight="1">
      <c r="B1144" s="11" t="s">
        <v>3147</v>
      </c>
      <c r="C1144" s="12">
        <v>41057.941620370373</v>
      </c>
      <c r="D1144" s="13" t="s">
        <v>1307</v>
      </c>
      <c r="E1144" s="14">
        <v>65000</v>
      </c>
      <c r="F1144" s="14" t="s">
        <v>86</v>
      </c>
      <c r="G1144" s="14">
        <f>Data!$E1144*VLOOKUP(Data!$F1144,tblXrate[],2,FALSE)</f>
        <v>63918.498996971248</v>
      </c>
      <c r="H1144" s="14" t="s">
        <v>1308</v>
      </c>
      <c r="I1144" s="14" t="s">
        <v>20</v>
      </c>
      <c r="J1144" s="14" t="s">
        <v>88</v>
      </c>
      <c r="K1144" s="14" t="str">
        <f>VLOOKUP(Data!$J1144,tblCountries[[Actual]:[Mapping]],2,FALSE)</f>
        <v>Canada</v>
      </c>
      <c r="L1144" s="14" t="s">
        <v>9</v>
      </c>
      <c r="M1144" s="15">
        <v>20</v>
      </c>
      <c r="N1144" t="str">
        <f t="shared" si="17"/>
        <v>15 a 20</v>
      </c>
    </row>
    <row r="1145" spans="2:14" ht="15" customHeight="1">
      <c r="B1145" s="16" t="s">
        <v>3148</v>
      </c>
      <c r="C1145" s="17">
        <v>41057.941921296297</v>
      </c>
      <c r="D1145" s="18">
        <v>75000</v>
      </c>
      <c r="E1145" s="19">
        <v>75000</v>
      </c>
      <c r="F1145" s="19" t="s">
        <v>6</v>
      </c>
      <c r="G1145" s="19">
        <f>Data!$E1145*VLOOKUP(Data!$F1145,tblXrate[],2,FALSE)</f>
        <v>75000</v>
      </c>
      <c r="H1145" s="19" t="s">
        <v>488</v>
      </c>
      <c r="I1145" s="19" t="s">
        <v>488</v>
      </c>
      <c r="J1145" s="19" t="s">
        <v>15</v>
      </c>
      <c r="K1145" s="19" t="str">
        <f>VLOOKUP(Data!$J1145,tblCountries[[Actual]:[Mapping]],2,FALSE)</f>
        <v>USA</v>
      </c>
      <c r="L1145" s="19" t="s">
        <v>18</v>
      </c>
      <c r="M1145" s="20">
        <v>20</v>
      </c>
      <c r="N1145" t="str">
        <f t="shared" si="17"/>
        <v>15 a 20</v>
      </c>
    </row>
    <row r="1146" spans="2:14" ht="15" customHeight="1">
      <c r="B1146" s="11" t="s">
        <v>3149</v>
      </c>
      <c r="C1146" s="12">
        <v>41057.942210648151</v>
      </c>
      <c r="D1146" s="13">
        <v>59000</v>
      </c>
      <c r="E1146" s="14">
        <v>59000</v>
      </c>
      <c r="F1146" s="14" t="s">
        <v>6</v>
      </c>
      <c r="G1146" s="14">
        <f>Data!$E1146*VLOOKUP(Data!$F1146,tblXrate[],2,FALSE)</f>
        <v>59000</v>
      </c>
      <c r="H1146" s="14" t="s">
        <v>394</v>
      </c>
      <c r="I1146" s="14" t="s">
        <v>20</v>
      </c>
      <c r="J1146" s="14" t="s">
        <v>15</v>
      </c>
      <c r="K1146" s="14" t="str">
        <f>VLOOKUP(Data!$J1146,tblCountries[[Actual]:[Mapping]],2,FALSE)</f>
        <v>USA</v>
      </c>
      <c r="L1146" s="14" t="s">
        <v>9</v>
      </c>
      <c r="M1146" s="15">
        <v>14</v>
      </c>
      <c r="N1146" t="str">
        <f t="shared" si="17"/>
        <v>10 a 15</v>
      </c>
    </row>
    <row r="1147" spans="2:14" ht="15" customHeight="1">
      <c r="B1147" s="16" t="s">
        <v>3150</v>
      </c>
      <c r="C1147" s="17">
        <v>41057.943483796298</v>
      </c>
      <c r="D1147" s="18" t="s">
        <v>1309</v>
      </c>
      <c r="E1147" s="19">
        <v>50000</v>
      </c>
      <c r="F1147" s="19" t="s">
        <v>6</v>
      </c>
      <c r="G1147" s="19">
        <f>Data!$E1147*VLOOKUP(Data!$F1147,tblXrate[],2,FALSE)</f>
        <v>50000</v>
      </c>
      <c r="H1147" s="19" t="s">
        <v>564</v>
      </c>
      <c r="I1147" s="19" t="s">
        <v>52</v>
      </c>
      <c r="J1147" s="19" t="s">
        <v>88</v>
      </c>
      <c r="K1147" s="19" t="str">
        <f>VLOOKUP(Data!$J1147,tblCountries[[Actual]:[Mapping]],2,FALSE)</f>
        <v>Canada</v>
      </c>
      <c r="L1147" s="19" t="s">
        <v>25</v>
      </c>
      <c r="M1147" s="20">
        <v>5</v>
      </c>
      <c r="N1147" t="str">
        <f t="shared" si="17"/>
        <v>até 5</v>
      </c>
    </row>
    <row r="1148" spans="2:14" ht="15" customHeight="1">
      <c r="B1148" s="11" t="s">
        <v>3151</v>
      </c>
      <c r="C1148" s="12">
        <v>41057.943854166668</v>
      </c>
      <c r="D1148" s="13" t="s">
        <v>1310</v>
      </c>
      <c r="E1148" s="14">
        <v>80000</v>
      </c>
      <c r="F1148" s="14" t="s">
        <v>69</v>
      </c>
      <c r="G1148" s="14">
        <f>Data!$E1148*VLOOKUP(Data!$F1148,tblXrate[],2,FALSE)</f>
        <v>126094.26176538273</v>
      </c>
      <c r="H1148" s="14" t="s">
        <v>181</v>
      </c>
      <c r="I1148" s="14" t="s">
        <v>488</v>
      </c>
      <c r="J1148" s="14" t="s">
        <v>71</v>
      </c>
      <c r="K1148" s="14" t="str">
        <f>VLOOKUP(Data!$J1148,tblCountries[[Actual]:[Mapping]],2,FALSE)</f>
        <v>UK</v>
      </c>
      <c r="L1148" s="14" t="s">
        <v>9</v>
      </c>
      <c r="M1148" s="15">
        <v>15</v>
      </c>
      <c r="N1148" t="str">
        <f t="shared" si="17"/>
        <v>10 a 15</v>
      </c>
    </row>
    <row r="1149" spans="2:14" ht="15" customHeight="1">
      <c r="B1149" s="16" t="s">
        <v>3152</v>
      </c>
      <c r="C1149" s="17">
        <v>41057.945150462961</v>
      </c>
      <c r="D1149" s="18" t="s">
        <v>1311</v>
      </c>
      <c r="E1149" s="19">
        <v>54000</v>
      </c>
      <c r="F1149" s="19" t="s">
        <v>3900</v>
      </c>
      <c r="G1149" s="19">
        <f>Data!$E1149*VLOOKUP(Data!$F1149,tblXrate[],2,FALSE)</f>
        <v>26691.183012544854</v>
      </c>
      <c r="H1149" s="19" t="s">
        <v>1312</v>
      </c>
      <c r="I1149" s="19" t="s">
        <v>52</v>
      </c>
      <c r="J1149" s="19" t="s">
        <v>143</v>
      </c>
      <c r="K1149" s="19" t="str">
        <f>VLOOKUP(Data!$J1149,tblCountries[[Actual]:[Mapping]],2,FALSE)</f>
        <v>Brazil</v>
      </c>
      <c r="L1149" s="19" t="s">
        <v>25</v>
      </c>
      <c r="M1149" s="20">
        <v>7</v>
      </c>
      <c r="N1149" t="str">
        <f t="shared" si="17"/>
        <v>5 a 10</v>
      </c>
    </row>
    <row r="1150" spans="2:14" ht="15" customHeight="1">
      <c r="B1150" s="11" t="s">
        <v>3153</v>
      </c>
      <c r="C1150" s="12">
        <v>41057.9453125</v>
      </c>
      <c r="D1150" s="13">
        <v>500000</v>
      </c>
      <c r="E1150" s="14">
        <v>500000</v>
      </c>
      <c r="F1150" s="14" t="s">
        <v>40</v>
      </c>
      <c r="G1150" s="14">
        <f>Data!$E1150*VLOOKUP(Data!$F1150,tblXrate[],2,FALSE)</f>
        <v>8903.9583437212841</v>
      </c>
      <c r="H1150" s="14" t="s">
        <v>207</v>
      </c>
      <c r="I1150" s="14" t="s">
        <v>20</v>
      </c>
      <c r="J1150" s="14" t="s">
        <v>8</v>
      </c>
      <c r="K1150" s="14" t="str">
        <f>VLOOKUP(Data!$J1150,tblCountries[[Actual]:[Mapping]],2,FALSE)</f>
        <v>India</v>
      </c>
      <c r="L1150" s="14" t="s">
        <v>9</v>
      </c>
      <c r="M1150" s="15">
        <v>0.8</v>
      </c>
      <c r="N1150" t="str">
        <f t="shared" si="17"/>
        <v>até 5</v>
      </c>
    </row>
    <row r="1151" spans="2:14" ht="15" customHeight="1">
      <c r="B1151" s="16" t="s">
        <v>3154</v>
      </c>
      <c r="C1151" s="17">
        <v>41057.945439814815</v>
      </c>
      <c r="D1151" s="18" t="s">
        <v>1313</v>
      </c>
      <c r="E1151" s="19">
        <v>8725</v>
      </c>
      <c r="F1151" s="19" t="s">
        <v>6</v>
      </c>
      <c r="G1151" s="19">
        <f>Data!$E1151*VLOOKUP(Data!$F1151,tblXrate[],2,FALSE)</f>
        <v>8725</v>
      </c>
      <c r="H1151" s="19" t="s">
        <v>594</v>
      </c>
      <c r="I1151" s="19" t="s">
        <v>52</v>
      </c>
      <c r="J1151" s="19" t="s">
        <v>17</v>
      </c>
      <c r="K1151" s="19" t="str">
        <f>VLOOKUP(Data!$J1151,tblCountries[[Actual]:[Mapping]],2,FALSE)</f>
        <v>Pakistan</v>
      </c>
      <c r="L1151" s="19" t="s">
        <v>18</v>
      </c>
      <c r="M1151" s="20">
        <v>18</v>
      </c>
      <c r="N1151" t="str">
        <f t="shared" si="17"/>
        <v>15 a 20</v>
      </c>
    </row>
    <row r="1152" spans="2:14" ht="15" customHeight="1">
      <c r="B1152" s="11" t="s">
        <v>3155</v>
      </c>
      <c r="C1152" s="12">
        <v>41057.947777777779</v>
      </c>
      <c r="D1152" s="13" t="s">
        <v>1314</v>
      </c>
      <c r="E1152" s="14">
        <v>32000</v>
      </c>
      <c r="F1152" s="14" t="s">
        <v>69</v>
      </c>
      <c r="G1152" s="14">
        <f>Data!$E1152*VLOOKUP(Data!$F1152,tblXrate[],2,FALSE)</f>
        <v>50437.70470615309</v>
      </c>
      <c r="H1152" s="14" t="s">
        <v>1315</v>
      </c>
      <c r="I1152" s="14" t="s">
        <v>20</v>
      </c>
      <c r="J1152" s="14" t="s">
        <v>71</v>
      </c>
      <c r="K1152" s="14" t="str">
        <f>VLOOKUP(Data!$J1152,tblCountries[[Actual]:[Mapping]],2,FALSE)</f>
        <v>UK</v>
      </c>
      <c r="L1152" s="14" t="s">
        <v>9</v>
      </c>
      <c r="M1152" s="15">
        <v>4</v>
      </c>
      <c r="N1152" t="str">
        <f t="shared" si="17"/>
        <v>até 5</v>
      </c>
    </row>
    <row r="1153" spans="2:14" ht="15" customHeight="1">
      <c r="B1153" s="16" t="s">
        <v>3156</v>
      </c>
      <c r="C1153" s="17">
        <v>41057.948483796295</v>
      </c>
      <c r="D1153" s="18" t="s">
        <v>1316</v>
      </c>
      <c r="E1153" s="19">
        <v>43000</v>
      </c>
      <c r="F1153" s="19" t="s">
        <v>69</v>
      </c>
      <c r="G1153" s="19">
        <f>Data!$E1153*VLOOKUP(Data!$F1153,tblXrate[],2,FALSE)</f>
        <v>67775.665698893223</v>
      </c>
      <c r="H1153" s="19" t="s">
        <v>1317</v>
      </c>
      <c r="I1153" s="19" t="s">
        <v>310</v>
      </c>
      <c r="J1153" s="19" t="s">
        <v>71</v>
      </c>
      <c r="K1153" s="19" t="str">
        <f>VLOOKUP(Data!$J1153,tblCountries[[Actual]:[Mapping]],2,FALSE)</f>
        <v>UK</v>
      </c>
      <c r="L1153" s="19" t="s">
        <v>13</v>
      </c>
      <c r="M1153" s="20">
        <v>15</v>
      </c>
      <c r="N1153" t="str">
        <f t="shared" si="17"/>
        <v>10 a 15</v>
      </c>
    </row>
    <row r="1154" spans="2:14" ht="15" customHeight="1">
      <c r="B1154" s="11" t="s">
        <v>3157</v>
      </c>
      <c r="C1154" s="12">
        <v>41057.94903935185</v>
      </c>
      <c r="D1154" s="13" t="s">
        <v>1318</v>
      </c>
      <c r="E1154" s="14">
        <v>53000</v>
      </c>
      <c r="F1154" s="14" t="s">
        <v>86</v>
      </c>
      <c r="G1154" s="14">
        <f>Data!$E1154*VLOOKUP(Data!$F1154,tblXrate[],2,FALSE)</f>
        <v>52118.160720607324</v>
      </c>
      <c r="H1154" s="14" t="s">
        <v>153</v>
      </c>
      <c r="I1154" s="14" t="s">
        <v>20</v>
      </c>
      <c r="J1154" s="14" t="s">
        <v>88</v>
      </c>
      <c r="K1154" s="14" t="str">
        <f>VLOOKUP(Data!$J1154,tblCountries[[Actual]:[Mapping]],2,FALSE)</f>
        <v>Canada</v>
      </c>
      <c r="L1154" s="14" t="s">
        <v>9</v>
      </c>
      <c r="M1154" s="15">
        <v>6</v>
      </c>
      <c r="N1154" t="str">
        <f t="shared" si="17"/>
        <v>5 a 10</v>
      </c>
    </row>
    <row r="1155" spans="2:14" ht="15" customHeight="1">
      <c r="B1155" s="16" t="s">
        <v>3158</v>
      </c>
      <c r="C1155" s="17">
        <v>41057.950370370374</v>
      </c>
      <c r="D1155" s="18" t="s">
        <v>1319</v>
      </c>
      <c r="E1155" s="19">
        <v>200000</v>
      </c>
      <c r="F1155" s="19" t="s">
        <v>40</v>
      </c>
      <c r="G1155" s="19">
        <f>Data!$E1155*VLOOKUP(Data!$F1155,tblXrate[],2,FALSE)</f>
        <v>3561.5833374885137</v>
      </c>
      <c r="H1155" s="19" t="s">
        <v>616</v>
      </c>
      <c r="I1155" s="19" t="s">
        <v>20</v>
      </c>
      <c r="J1155" s="19" t="s">
        <v>8</v>
      </c>
      <c r="K1155" s="19" t="str">
        <f>VLOOKUP(Data!$J1155,tblCountries[[Actual]:[Mapping]],2,FALSE)</f>
        <v>India</v>
      </c>
      <c r="L1155" s="19" t="s">
        <v>25</v>
      </c>
      <c r="M1155" s="20">
        <v>6</v>
      </c>
      <c r="N1155" t="str">
        <f t="shared" si="17"/>
        <v>5 a 10</v>
      </c>
    </row>
    <row r="1156" spans="2:14" ht="15" customHeight="1">
      <c r="B1156" s="11" t="s">
        <v>3159</v>
      </c>
      <c r="C1156" s="12">
        <v>41057.950868055559</v>
      </c>
      <c r="D1156" s="13" t="s">
        <v>1320</v>
      </c>
      <c r="E1156" s="14">
        <v>450000</v>
      </c>
      <c r="F1156" s="14" t="s">
        <v>40</v>
      </c>
      <c r="G1156" s="14">
        <f>Data!$E1156*VLOOKUP(Data!$F1156,tblXrate[],2,FALSE)</f>
        <v>8013.5625093491553</v>
      </c>
      <c r="H1156" s="14" t="s">
        <v>629</v>
      </c>
      <c r="I1156" s="14" t="s">
        <v>52</v>
      </c>
      <c r="J1156" s="14" t="s">
        <v>8</v>
      </c>
      <c r="K1156" s="14" t="str">
        <f>VLOOKUP(Data!$J1156,tblCountries[[Actual]:[Mapping]],2,FALSE)</f>
        <v>India</v>
      </c>
      <c r="L1156" s="14" t="s">
        <v>9</v>
      </c>
      <c r="M1156" s="15">
        <v>21</v>
      </c>
      <c r="N1156" t="str">
        <f t="shared" si="17"/>
        <v>20  a 25</v>
      </c>
    </row>
    <row r="1157" spans="2:14" ht="15" customHeight="1">
      <c r="B1157" s="16" t="s">
        <v>3160</v>
      </c>
      <c r="C1157" s="17">
        <v>41057.951979166668</v>
      </c>
      <c r="D1157" s="18">
        <v>28000</v>
      </c>
      <c r="E1157" s="19">
        <v>28000</v>
      </c>
      <c r="F1157" s="19" t="s">
        <v>6</v>
      </c>
      <c r="G1157" s="19">
        <f>Data!$E1157*VLOOKUP(Data!$F1157,tblXrate[],2,FALSE)</f>
        <v>28000</v>
      </c>
      <c r="H1157" s="19" t="s">
        <v>1321</v>
      </c>
      <c r="I1157" s="19" t="s">
        <v>52</v>
      </c>
      <c r="J1157" s="19" t="s">
        <v>75</v>
      </c>
      <c r="K1157" s="19" t="str">
        <f>VLOOKUP(Data!$J1157,tblCountries[[Actual]:[Mapping]],2,FALSE)</f>
        <v>Poland</v>
      </c>
      <c r="L1157" s="19" t="s">
        <v>9</v>
      </c>
      <c r="M1157" s="20">
        <v>5</v>
      </c>
      <c r="N1157" t="str">
        <f t="shared" si="17"/>
        <v>até 5</v>
      </c>
    </row>
    <row r="1158" spans="2:14" ht="15" customHeight="1">
      <c r="B1158" s="11" t="s">
        <v>3161</v>
      </c>
      <c r="C1158" s="12">
        <v>41057.95239583333</v>
      </c>
      <c r="D1158" s="13">
        <v>31763</v>
      </c>
      <c r="E1158" s="14">
        <v>31763</v>
      </c>
      <c r="F1158" s="14" t="s">
        <v>69</v>
      </c>
      <c r="G1158" s="14">
        <f>Data!$E1158*VLOOKUP(Data!$F1158,tblXrate[],2,FALSE)</f>
        <v>50064.150455673145</v>
      </c>
      <c r="H1158" s="14" t="s">
        <v>1322</v>
      </c>
      <c r="I1158" s="14" t="s">
        <v>20</v>
      </c>
      <c r="J1158" s="14" t="s">
        <v>71</v>
      </c>
      <c r="K1158" s="14" t="str">
        <f>VLOOKUP(Data!$J1158,tblCountries[[Actual]:[Mapping]],2,FALSE)</f>
        <v>UK</v>
      </c>
      <c r="L1158" s="14" t="s">
        <v>18</v>
      </c>
      <c r="M1158" s="15">
        <v>2</v>
      </c>
      <c r="N1158" t="str">
        <f t="shared" si="17"/>
        <v>até 5</v>
      </c>
    </row>
    <row r="1159" spans="2:14" ht="15" customHeight="1">
      <c r="B1159" s="16" t="s">
        <v>3162</v>
      </c>
      <c r="C1159" s="17">
        <v>41057.952997685185</v>
      </c>
      <c r="D1159" s="18" t="s">
        <v>1323</v>
      </c>
      <c r="E1159" s="19">
        <v>32000</v>
      </c>
      <c r="F1159" s="19" t="s">
        <v>69</v>
      </c>
      <c r="G1159" s="19">
        <f>Data!$E1159*VLOOKUP(Data!$F1159,tblXrate[],2,FALSE)</f>
        <v>50437.70470615309</v>
      </c>
      <c r="H1159" s="19" t="s">
        <v>1324</v>
      </c>
      <c r="I1159" s="19" t="s">
        <v>20</v>
      </c>
      <c r="J1159" s="19" t="s">
        <v>88</v>
      </c>
      <c r="K1159" s="19" t="str">
        <f>VLOOKUP(Data!$J1159,tblCountries[[Actual]:[Mapping]],2,FALSE)</f>
        <v>Canada</v>
      </c>
      <c r="L1159" s="19" t="s">
        <v>9</v>
      </c>
      <c r="M1159" s="20">
        <v>9</v>
      </c>
      <c r="N1159" t="str">
        <f t="shared" si="17"/>
        <v>5 a 10</v>
      </c>
    </row>
    <row r="1160" spans="2:14" ht="15" customHeight="1">
      <c r="B1160" s="11" t="s">
        <v>3163</v>
      </c>
      <c r="C1160" s="12">
        <v>41057.953506944446</v>
      </c>
      <c r="D1160" s="13">
        <v>27840</v>
      </c>
      <c r="E1160" s="14">
        <v>27840</v>
      </c>
      <c r="F1160" s="14" t="s">
        <v>6</v>
      </c>
      <c r="G1160" s="14">
        <f>Data!$E1160*VLOOKUP(Data!$F1160,tblXrate[],2,FALSE)</f>
        <v>27840</v>
      </c>
      <c r="H1160" s="14" t="s">
        <v>1325</v>
      </c>
      <c r="I1160" s="14" t="s">
        <v>20</v>
      </c>
      <c r="J1160" s="14" t="s">
        <v>15</v>
      </c>
      <c r="K1160" s="14" t="str">
        <f>VLOOKUP(Data!$J1160,tblCountries[[Actual]:[Mapping]],2,FALSE)</f>
        <v>USA</v>
      </c>
      <c r="L1160" s="14" t="s">
        <v>18</v>
      </c>
      <c r="M1160" s="15">
        <v>1</v>
      </c>
      <c r="N1160" t="str">
        <f t="shared" ref="N1160:N1223" si="18">VLOOKUP(M1160,$O$1:$Q$6,3,1)</f>
        <v>até 5</v>
      </c>
    </row>
    <row r="1161" spans="2:14" ht="15" customHeight="1">
      <c r="B1161" s="16" t="s">
        <v>3164</v>
      </c>
      <c r="C1161" s="17">
        <v>41057.954444444447</v>
      </c>
      <c r="D1161" s="18" t="s">
        <v>1326</v>
      </c>
      <c r="E1161" s="19">
        <v>350000</v>
      </c>
      <c r="F1161" s="19" t="s">
        <v>40</v>
      </c>
      <c r="G1161" s="19">
        <f>Data!$E1161*VLOOKUP(Data!$F1161,tblXrate[],2,FALSE)</f>
        <v>6232.7708406048987</v>
      </c>
      <c r="H1161" s="19" t="s">
        <v>1327</v>
      </c>
      <c r="I1161" s="19" t="s">
        <v>310</v>
      </c>
      <c r="J1161" s="19" t="s">
        <v>8</v>
      </c>
      <c r="K1161" s="19" t="str">
        <f>VLOOKUP(Data!$J1161,tblCountries[[Actual]:[Mapping]],2,FALSE)</f>
        <v>India</v>
      </c>
      <c r="L1161" s="19" t="s">
        <v>18</v>
      </c>
      <c r="M1161" s="20">
        <v>1.5</v>
      </c>
      <c r="N1161" t="str">
        <f t="shared" si="18"/>
        <v>até 5</v>
      </c>
    </row>
    <row r="1162" spans="2:14" ht="15" customHeight="1">
      <c r="B1162" s="11" t="s">
        <v>3165</v>
      </c>
      <c r="C1162" s="12">
        <v>41057.955324074072</v>
      </c>
      <c r="D1162" s="13" t="s">
        <v>1328</v>
      </c>
      <c r="E1162" s="14">
        <v>50000</v>
      </c>
      <c r="F1162" s="14" t="s">
        <v>6</v>
      </c>
      <c r="G1162" s="14">
        <f>Data!$E1162*VLOOKUP(Data!$F1162,tblXrate[],2,FALSE)</f>
        <v>50000</v>
      </c>
      <c r="H1162" s="14" t="s">
        <v>279</v>
      </c>
      <c r="I1162" s="14" t="s">
        <v>279</v>
      </c>
      <c r="J1162" s="14" t="s">
        <v>171</v>
      </c>
      <c r="K1162" s="14" t="str">
        <f>VLOOKUP(Data!$J1162,tblCountries[[Actual]:[Mapping]],2,FALSE)</f>
        <v>Singapore</v>
      </c>
      <c r="L1162" s="14" t="s">
        <v>18</v>
      </c>
      <c r="M1162" s="15">
        <v>25</v>
      </c>
      <c r="N1162" t="str">
        <f t="shared" si="18"/>
        <v>20  a 25</v>
      </c>
    </row>
    <row r="1163" spans="2:14" ht="15" customHeight="1">
      <c r="B1163" s="16" t="s">
        <v>3166</v>
      </c>
      <c r="C1163" s="17">
        <v>41057.957233796296</v>
      </c>
      <c r="D1163" s="18">
        <v>48000</v>
      </c>
      <c r="E1163" s="19">
        <v>48000</v>
      </c>
      <c r="F1163" s="19" t="s">
        <v>6</v>
      </c>
      <c r="G1163" s="19">
        <f>Data!$E1163*VLOOKUP(Data!$F1163,tblXrate[],2,FALSE)</f>
        <v>48000</v>
      </c>
      <c r="H1163" s="19" t="s">
        <v>1329</v>
      </c>
      <c r="I1163" s="19" t="s">
        <v>488</v>
      </c>
      <c r="J1163" s="19" t="s">
        <v>1011</v>
      </c>
      <c r="K1163" s="19" t="str">
        <f>VLOOKUP(Data!$J1163,tblCountries[[Actual]:[Mapping]],2,FALSE)</f>
        <v>Qatar</v>
      </c>
      <c r="L1163" s="19" t="s">
        <v>18</v>
      </c>
      <c r="M1163" s="20">
        <v>10</v>
      </c>
      <c r="N1163" t="str">
        <f t="shared" si="18"/>
        <v>5 a 10</v>
      </c>
    </row>
    <row r="1164" spans="2:14" ht="15" customHeight="1">
      <c r="B1164" s="11" t="s">
        <v>3167</v>
      </c>
      <c r="C1164" s="12">
        <v>41057.957824074074</v>
      </c>
      <c r="D1164" s="13">
        <v>2000</v>
      </c>
      <c r="E1164" s="14">
        <v>24000</v>
      </c>
      <c r="F1164" s="14" t="s">
        <v>6</v>
      </c>
      <c r="G1164" s="14">
        <f>Data!$E1164*VLOOKUP(Data!$F1164,tblXrate[],2,FALSE)</f>
        <v>24000</v>
      </c>
      <c r="H1164" s="14" t="s">
        <v>1330</v>
      </c>
      <c r="I1164" s="14" t="s">
        <v>52</v>
      </c>
      <c r="J1164" s="14" t="s">
        <v>1331</v>
      </c>
      <c r="K1164" s="14" t="str">
        <f>VLOOKUP(Data!$J1164,tblCountries[[Actual]:[Mapping]],2,FALSE)</f>
        <v>Argentina</v>
      </c>
      <c r="L1164" s="14" t="s">
        <v>9</v>
      </c>
      <c r="M1164" s="15">
        <v>21</v>
      </c>
      <c r="N1164" t="str">
        <f t="shared" si="18"/>
        <v>20  a 25</v>
      </c>
    </row>
    <row r="1165" spans="2:14" ht="15" customHeight="1">
      <c r="B1165" s="16" t="s">
        <v>3168</v>
      </c>
      <c r="C1165" s="17">
        <v>41057.959814814814</v>
      </c>
      <c r="D1165" s="18">
        <v>75000</v>
      </c>
      <c r="E1165" s="19">
        <v>75000</v>
      </c>
      <c r="F1165" s="19" t="s">
        <v>6</v>
      </c>
      <c r="G1165" s="19">
        <f>Data!$E1165*VLOOKUP(Data!$F1165,tblXrate[],2,FALSE)</f>
        <v>75000</v>
      </c>
      <c r="H1165" s="19" t="s">
        <v>14</v>
      </c>
      <c r="I1165" s="19" t="s">
        <v>20</v>
      </c>
      <c r="J1165" s="19" t="s">
        <v>15</v>
      </c>
      <c r="K1165" s="19" t="str">
        <f>VLOOKUP(Data!$J1165,tblCountries[[Actual]:[Mapping]],2,FALSE)</f>
        <v>USA</v>
      </c>
      <c r="L1165" s="19" t="s">
        <v>9</v>
      </c>
      <c r="M1165" s="20">
        <v>12</v>
      </c>
      <c r="N1165" t="str">
        <f t="shared" si="18"/>
        <v>10 a 15</v>
      </c>
    </row>
    <row r="1166" spans="2:14" ht="15" customHeight="1">
      <c r="B1166" s="11" t="s">
        <v>3169</v>
      </c>
      <c r="C1166" s="12">
        <v>41057.961840277778</v>
      </c>
      <c r="D1166" s="13" t="s">
        <v>1332</v>
      </c>
      <c r="E1166" s="14">
        <v>216000</v>
      </c>
      <c r="F1166" s="14" t="s">
        <v>358</v>
      </c>
      <c r="G1166" s="14">
        <f>Data!$E1166*VLOOKUP(Data!$F1166,tblXrate[],2,FALSE)</f>
        <v>58799.349940520107</v>
      </c>
      <c r="H1166" s="14" t="s">
        <v>466</v>
      </c>
      <c r="I1166" s="14" t="s">
        <v>20</v>
      </c>
      <c r="J1166" s="14" t="s">
        <v>359</v>
      </c>
      <c r="K1166" s="14" t="str">
        <f>VLOOKUP(Data!$J1166,tblCountries[[Actual]:[Mapping]],2,FALSE)</f>
        <v>Dubai</v>
      </c>
      <c r="L1166" s="14" t="s">
        <v>9</v>
      </c>
      <c r="M1166" s="15">
        <v>2</v>
      </c>
      <c r="N1166" t="str">
        <f t="shared" si="18"/>
        <v>até 5</v>
      </c>
    </row>
    <row r="1167" spans="2:14" ht="15" customHeight="1">
      <c r="B1167" s="16" t="s">
        <v>3170</v>
      </c>
      <c r="C1167" s="17">
        <v>41057.962754629632</v>
      </c>
      <c r="D1167" s="18" t="s">
        <v>1333</v>
      </c>
      <c r="E1167" s="19">
        <v>2000000</v>
      </c>
      <c r="F1167" s="19" t="s">
        <v>32</v>
      </c>
      <c r="G1167" s="19">
        <f>Data!$E1167*VLOOKUP(Data!$F1167,tblXrate[],2,FALSE)</f>
        <v>21228.177433598263</v>
      </c>
      <c r="H1167" s="19" t="s">
        <v>1334</v>
      </c>
      <c r="I1167" s="19" t="s">
        <v>356</v>
      </c>
      <c r="J1167" s="19" t="s">
        <v>17</v>
      </c>
      <c r="K1167" s="19" t="str">
        <f>VLOOKUP(Data!$J1167,tblCountries[[Actual]:[Mapping]],2,FALSE)</f>
        <v>Pakistan</v>
      </c>
      <c r="L1167" s="19" t="s">
        <v>13</v>
      </c>
      <c r="M1167" s="20">
        <v>8</v>
      </c>
      <c r="N1167" t="str">
        <f t="shared" si="18"/>
        <v>5 a 10</v>
      </c>
    </row>
    <row r="1168" spans="2:14" ht="15" customHeight="1">
      <c r="B1168" s="11" t="s">
        <v>3171</v>
      </c>
      <c r="C1168" s="12">
        <v>41057.967638888891</v>
      </c>
      <c r="D1168" s="13">
        <v>60000</v>
      </c>
      <c r="E1168" s="14">
        <v>60000</v>
      </c>
      <c r="F1168" s="14" t="s">
        <v>6</v>
      </c>
      <c r="G1168" s="14">
        <f>Data!$E1168*VLOOKUP(Data!$F1168,tblXrate[],2,FALSE)</f>
        <v>60000</v>
      </c>
      <c r="H1168" s="14" t="s">
        <v>1335</v>
      </c>
      <c r="I1168" s="14" t="s">
        <v>52</v>
      </c>
      <c r="J1168" s="14" t="s">
        <v>15</v>
      </c>
      <c r="K1168" s="14" t="str">
        <f>VLOOKUP(Data!$J1168,tblCountries[[Actual]:[Mapping]],2,FALSE)</f>
        <v>USA</v>
      </c>
      <c r="L1168" s="14" t="s">
        <v>18</v>
      </c>
      <c r="M1168" s="15">
        <v>10</v>
      </c>
      <c r="N1168" t="str">
        <f t="shared" si="18"/>
        <v>5 a 10</v>
      </c>
    </row>
    <row r="1169" spans="2:14" ht="15" customHeight="1">
      <c r="B1169" s="16" t="s">
        <v>3172</v>
      </c>
      <c r="C1169" s="17">
        <v>41057.967719907407</v>
      </c>
      <c r="D1169" s="18" t="s">
        <v>1336</v>
      </c>
      <c r="E1169" s="19">
        <v>60000</v>
      </c>
      <c r="F1169" s="19" t="s">
        <v>1337</v>
      </c>
      <c r="G1169" s="19">
        <f>Data!$E1169*VLOOKUP(Data!$F1169,tblXrate[],2,FALSE)</f>
        <v>18018.883790212141</v>
      </c>
      <c r="H1169" s="19" t="s">
        <v>108</v>
      </c>
      <c r="I1169" s="19" t="s">
        <v>20</v>
      </c>
      <c r="J1169" s="19" t="s">
        <v>75</v>
      </c>
      <c r="K1169" s="19" t="str">
        <f>VLOOKUP(Data!$J1169,tblCountries[[Actual]:[Mapping]],2,FALSE)</f>
        <v>Poland</v>
      </c>
      <c r="L1169" s="19" t="s">
        <v>13</v>
      </c>
      <c r="M1169" s="20">
        <v>10</v>
      </c>
      <c r="N1169" t="str">
        <f t="shared" si="18"/>
        <v>5 a 10</v>
      </c>
    </row>
    <row r="1170" spans="2:14" ht="15" customHeight="1">
      <c r="B1170" s="11" t="s">
        <v>3173</v>
      </c>
      <c r="C1170" s="12">
        <v>41057.970277777778</v>
      </c>
      <c r="D1170" s="13" t="s">
        <v>1338</v>
      </c>
      <c r="E1170" s="14">
        <v>7200</v>
      </c>
      <c r="F1170" s="14" t="s">
        <v>6</v>
      </c>
      <c r="G1170" s="14">
        <f>Data!$E1170*VLOOKUP(Data!$F1170,tblXrate[],2,FALSE)</f>
        <v>7200</v>
      </c>
      <c r="H1170" s="14" t="s">
        <v>1339</v>
      </c>
      <c r="I1170" s="14" t="s">
        <v>3999</v>
      </c>
      <c r="J1170" s="14" t="s">
        <v>8</v>
      </c>
      <c r="K1170" s="14" t="str">
        <f>VLOOKUP(Data!$J1170,tblCountries[[Actual]:[Mapping]],2,FALSE)</f>
        <v>India</v>
      </c>
      <c r="L1170" s="14" t="s">
        <v>9</v>
      </c>
      <c r="M1170" s="15">
        <v>7</v>
      </c>
      <c r="N1170" t="str">
        <f t="shared" si="18"/>
        <v>5 a 10</v>
      </c>
    </row>
    <row r="1171" spans="2:14" ht="15" customHeight="1">
      <c r="B1171" s="16" t="s">
        <v>3174</v>
      </c>
      <c r="C1171" s="17">
        <v>41057.970497685186</v>
      </c>
      <c r="D1171" s="18">
        <v>56000</v>
      </c>
      <c r="E1171" s="19">
        <v>56000</v>
      </c>
      <c r="F1171" s="19" t="s">
        <v>6</v>
      </c>
      <c r="G1171" s="19">
        <f>Data!$E1171*VLOOKUP(Data!$F1171,tblXrate[],2,FALSE)</f>
        <v>56000</v>
      </c>
      <c r="H1171" s="19" t="s">
        <v>20</v>
      </c>
      <c r="I1171" s="19" t="s">
        <v>20</v>
      </c>
      <c r="J1171" s="19" t="s">
        <v>15</v>
      </c>
      <c r="K1171" s="19" t="str">
        <f>VLOOKUP(Data!$J1171,tblCountries[[Actual]:[Mapping]],2,FALSE)</f>
        <v>USA</v>
      </c>
      <c r="L1171" s="19" t="s">
        <v>25</v>
      </c>
      <c r="M1171" s="20">
        <v>2</v>
      </c>
      <c r="N1171" t="str">
        <f t="shared" si="18"/>
        <v>até 5</v>
      </c>
    </row>
    <row r="1172" spans="2:14" ht="15" customHeight="1">
      <c r="B1172" s="11" t="s">
        <v>3175</v>
      </c>
      <c r="C1172" s="12">
        <v>41057.971944444442</v>
      </c>
      <c r="D1172" s="13" t="s">
        <v>1340</v>
      </c>
      <c r="E1172" s="14">
        <v>540000</v>
      </c>
      <c r="F1172" s="14" t="s">
        <v>40</v>
      </c>
      <c r="G1172" s="14">
        <f>Data!$E1172*VLOOKUP(Data!$F1172,tblXrate[],2,FALSE)</f>
        <v>9616.275011218986</v>
      </c>
      <c r="H1172" s="14" t="s">
        <v>1341</v>
      </c>
      <c r="I1172" s="14" t="s">
        <v>20</v>
      </c>
      <c r="J1172" s="14" t="s">
        <v>8</v>
      </c>
      <c r="K1172" s="14" t="str">
        <f>VLOOKUP(Data!$J1172,tblCountries[[Actual]:[Mapping]],2,FALSE)</f>
        <v>India</v>
      </c>
      <c r="L1172" s="14" t="s">
        <v>9</v>
      </c>
      <c r="M1172" s="15">
        <v>7.9</v>
      </c>
      <c r="N1172" t="str">
        <f t="shared" si="18"/>
        <v>5 a 10</v>
      </c>
    </row>
    <row r="1173" spans="2:14" ht="15" customHeight="1">
      <c r="B1173" s="16" t="s">
        <v>3176</v>
      </c>
      <c r="C1173" s="17">
        <v>41057.972939814812</v>
      </c>
      <c r="D1173" s="18" t="s">
        <v>1342</v>
      </c>
      <c r="E1173" s="19">
        <v>4300000</v>
      </c>
      <c r="F1173" s="19" t="s">
        <v>1343</v>
      </c>
      <c r="G1173" s="19">
        <f>Data!$E1173*VLOOKUP(Data!$F1173,tblXrate[],2,FALSE)</f>
        <v>51497.005988023957</v>
      </c>
      <c r="H1173" s="19" t="s">
        <v>642</v>
      </c>
      <c r="I1173" s="19" t="s">
        <v>52</v>
      </c>
      <c r="J1173" s="19" t="s">
        <v>1344</v>
      </c>
      <c r="K1173" s="19" t="str">
        <f>VLOOKUP(Data!$J1173,tblCountries[[Actual]:[Mapping]],2,FALSE)</f>
        <v>Kenya</v>
      </c>
      <c r="L1173" s="19" t="s">
        <v>9</v>
      </c>
      <c r="M1173" s="20">
        <v>9</v>
      </c>
      <c r="N1173" t="str">
        <f t="shared" si="18"/>
        <v>5 a 10</v>
      </c>
    </row>
    <row r="1174" spans="2:14" ht="15" customHeight="1">
      <c r="B1174" s="11" t="s">
        <v>3177</v>
      </c>
      <c r="C1174" s="12">
        <v>41057.976064814815</v>
      </c>
      <c r="D1174" s="13" t="s">
        <v>1345</v>
      </c>
      <c r="E1174" s="14">
        <v>82000</v>
      </c>
      <c r="F1174" s="14" t="s">
        <v>22</v>
      </c>
      <c r="G1174" s="14">
        <f>Data!$E1174*VLOOKUP(Data!$F1174,tblXrate[],2,FALSE)</f>
        <v>104172.75399731184</v>
      </c>
      <c r="H1174" s="14" t="s">
        <v>1346</v>
      </c>
      <c r="I1174" s="14" t="s">
        <v>52</v>
      </c>
      <c r="J1174" s="14" t="s">
        <v>628</v>
      </c>
      <c r="K1174" s="14" t="str">
        <f>VLOOKUP(Data!$J1174,tblCountries[[Actual]:[Mapping]],2,FALSE)</f>
        <v>Netherlands</v>
      </c>
      <c r="L1174" s="14" t="s">
        <v>13</v>
      </c>
      <c r="M1174" s="15">
        <v>25</v>
      </c>
      <c r="N1174" t="str">
        <f t="shared" si="18"/>
        <v>20  a 25</v>
      </c>
    </row>
    <row r="1175" spans="2:14" ht="15" customHeight="1">
      <c r="B1175" s="16" t="s">
        <v>3178</v>
      </c>
      <c r="C1175" s="17">
        <v>41057.981932870367</v>
      </c>
      <c r="D1175" s="18">
        <v>88000</v>
      </c>
      <c r="E1175" s="19">
        <v>88000</v>
      </c>
      <c r="F1175" s="19" t="s">
        <v>6</v>
      </c>
      <c r="G1175" s="19">
        <f>Data!$E1175*VLOOKUP(Data!$F1175,tblXrate[],2,FALSE)</f>
        <v>88000</v>
      </c>
      <c r="H1175" s="19" t="s">
        <v>1347</v>
      </c>
      <c r="I1175" s="19" t="s">
        <v>52</v>
      </c>
      <c r="J1175" s="19" t="s">
        <v>15</v>
      </c>
      <c r="K1175" s="19" t="str">
        <f>VLOOKUP(Data!$J1175,tblCountries[[Actual]:[Mapping]],2,FALSE)</f>
        <v>USA</v>
      </c>
      <c r="L1175" s="19" t="s">
        <v>9</v>
      </c>
      <c r="M1175" s="20">
        <v>2</v>
      </c>
      <c r="N1175" t="str">
        <f t="shared" si="18"/>
        <v>até 5</v>
      </c>
    </row>
    <row r="1176" spans="2:14" ht="15" customHeight="1">
      <c r="B1176" s="11" t="s">
        <v>3179</v>
      </c>
      <c r="C1176" s="12">
        <v>41057.985324074078</v>
      </c>
      <c r="D1176" s="13">
        <v>80000</v>
      </c>
      <c r="E1176" s="14">
        <v>80000</v>
      </c>
      <c r="F1176" s="14" t="s">
        <v>6</v>
      </c>
      <c r="G1176" s="14">
        <f>Data!$E1176*VLOOKUP(Data!$F1176,tblXrate[],2,FALSE)</f>
        <v>80000</v>
      </c>
      <c r="H1176" s="14" t="s">
        <v>1348</v>
      </c>
      <c r="I1176" s="14" t="s">
        <v>20</v>
      </c>
      <c r="J1176" s="14" t="s">
        <v>15</v>
      </c>
      <c r="K1176" s="14" t="str">
        <f>VLOOKUP(Data!$J1176,tblCountries[[Actual]:[Mapping]],2,FALSE)</f>
        <v>USA</v>
      </c>
      <c r="L1176" s="14" t="s">
        <v>9</v>
      </c>
      <c r="M1176" s="15">
        <v>6</v>
      </c>
      <c r="N1176" t="str">
        <f t="shared" si="18"/>
        <v>5 a 10</v>
      </c>
    </row>
    <row r="1177" spans="2:14" ht="15" customHeight="1">
      <c r="B1177" s="16" t="s">
        <v>3180</v>
      </c>
      <c r="C1177" s="17">
        <v>41057.991087962961</v>
      </c>
      <c r="D1177" s="18">
        <v>19000</v>
      </c>
      <c r="E1177" s="19">
        <v>19000</v>
      </c>
      <c r="F1177" s="19" t="s">
        <v>6</v>
      </c>
      <c r="G1177" s="19">
        <f>Data!$E1177*VLOOKUP(Data!$F1177,tblXrate[],2,FALSE)</f>
        <v>19000</v>
      </c>
      <c r="H1177" s="19" t="s">
        <v>310</v>
      </c>
      <c r="I1177" s="19" t="s">
        <v>310</v>
      </c>
      <c r="J1177" s="19" t="s">
        <v>71</v>
      </c>
      <c r="K1177" s="19" t="str">
        <f>VLOOKUP(Data!$J1177,tblCountries[[Actual]:[Mapping]],2,FALSE)</f>
        <v>UK</v>
      </c>
      <c r="L1177" s="19" t="s">
        <v>9</v>
      </c>
      <c r="M1177" s="20">
        <v>20</v>
      </c>
      <c r="N1177" t="str">
        <f t="shared" si="18"/>
        <v>15 a 20</v>
      </c>
    </row>
    <row r="1178" spans="2:14" ht="15" customHeight="1">
      <c r="B1178" s="11" t="s">
        <v>3181</v>
      </c>
      <c r="C1178" s="12">
        <v>41057.99417824074</v>
      </c>
      <c r="D1178" s="13" t="s">
        <v>1349</v>
      </c>
      <c r="E1178" s="14">
        <v>15000</v>
      </c>
      <c r="F1178" s="14" t="s">
        <v>22</v>
      </c>
      <c r="G1178" s="14">
        <f>Data!$E1178*VLOOKUP(Data!$F1178,tblXrate[],2,FALSE)</f>
        <v>19055.991584874118</v>
      </c>
      <c r="H1178" s="14" t="s">
        <v>1350</v>
      </c>
      <c r="I1178" s="14" t="s">
        <v>356</v>
      </c>
      <c r="J1178" s="14" t="s">
        <v>1351</v>
      </c>
      <c r="K1178" s="14" t="str">
        <f>VLOOKUP(Data!$J1178,tblCountries[[Actual]:[Mapping]],2,FALSE)</f>
        <v>italy</v>
      </c>
      <c r="L1178" s="14" t="s">
        <v>9</v>
      </c>
      <c r="M1178" s="15">
        <v>3</v>
      </c>
      <c r="N1178" t="str">
        <f t="shared" si="18"/>
        <v>até 5</v>
      </c>
    </row>
    <row r="1179" spans="2:14" ht="15" customHeight="1">
      <c r="B1179" s="16" t="s">
        <v>3182</v>
      </c>
      <c r="C1179" s="17">
        <v>41057.994930555556</v>
      </c>
      <c r="D1179" s="18">
        <v>480000</v>
      </c>
      <c r="E1179" s="19">
        <v>480000</v>
      </c>
      <c r="F1179" s="19" t="s">
        <v>40</v>
      </c>
      <c r="G1179" s="19">
        <f>Data!$E1179*VLOOKUP(Data!$F1179,tblXrate[],2,FALSE)</f>
        <v>8547.8000099724322</v>
      </c>
      <c r="H1179" s="19" t="s">
        <v>1352</v>
      </c>
      <c r="I1179" s="19" t="s">
        <v>356</v>
      </c>
      <c r="J1179" s="19" t="s">
        <v>8</v>
      </c>
      <c r="K1179" s="19" t="str">
        <f>VLOOKUP(Data!$J1179,tblCountries[[Actual]:[Mapping]],2,FALSE)</f>
        <v>India</v>
      </c>
      <c r="L1179" s="19" t="s">
        <v>13</v>
      </c>
      <c r="M1179" s="20">
        <v>15</v>
      </c>
      <c r="N1179" t="str">
        <f t="shared" si="18"/>
        <v>10 a 15</v>
      </c>
    </row>
    <row r="1180" spans="2:14" ht="15" customHeight="1">
      <c r="B1180" s="11" t="s">
        <v>3183</v>
      </c>
      <c r="C1180" s="12">
        <v>41057.995162037034</v>
      </c>
      <c r="D1180" s="13">
        <v>1100000</v>
      </c>
      <c r="E1180" s="14">
        <v>1100000</v>
      </c>
      <c r="F1180" s="14" t="s">
        <v>40</v>
      </c>
      <c r="G1180" s="14">
        <f>Data!$E1180*VLOOKUP(Data!$F1180,tblXrate[],2,FALSE)</f>
        <v>19588.708356186824</v>
      </c>
      <c r="H1180" s="14" t="s">
        <v>1353</v>
      </c>
      <c r="I1180" s="14" t="s">
        <v>356</v>
      </c>
      <c r="J1180" s="14" t="s">
        <v>8</v>
      </c>
      <c r="K1180" s="14" t="str">
        <f>VLOOKUP(Data!$J1180,tblCountries[[Actual]:[Mapping]],2,FALSE)</f>
        <v>India</v>
      </c>
      <c r="L1180" s="14" t="s">
        <v>13</v>
      </c>
      <c r="M1180" s="15">
        <v>13</v>
      </c>
      <c r="N1180" t="str">
        <f t="shared" si="18"/>
        <v>10 a 15</v>
      </c>
    </row>
    <row r="1181" spans="2:14" ht="15" customHeight="1">
      <c r="B1181" s="16" t="s">
        <v>3184</v>
      </c>
      <c r="C1181" s="17">
        <v>41058.000243055554</v>
      </c>
      <c r="D1181" s="18">
        <v>61000</v>
      </c>
      <c r="E1181" s="19">
        <v>61000</v>
      </c>
      <c r="F1181" s="19" t="s">
        <v>6</v>
      </c>
      <c r="G1181" s="19">
        <f>Data!$E1181*VLOOKUP(Data!$F1181,tblXrate[],2,FALSE)</f>
        <v>61000</v>
      </c>
      <c r="H1181" s="19" t="s">
        <v>14</v>
      </c>
      <c r="I1181" s="19" t="s">
        <v>20</v>
      </c>
      <c r="J1181" s="19" t="s">
        <v>15</v>
      </c>
      <c r="K1181" s="19" t="str">
        <f>VLOOKUP(Data!$J1181,tblCountries[[Actual]:[Mapping]],2,FALSE)</f>
        <v>USA</v>
      </c>
      <c r="L1181" s="19" t="s">
        <v>9</v>
      </c>
      <c r="M1181" s="20">
        <v>1.5</v>
      </c>
      <c r="N1181" t="str">
        <f t="shared" si="18"/>
        <v>até 5</v>
      </c>
    </row>
    <row r="1182" spans="2:14" ht="15" customHeight="1">
      <c r="B1182" s="11" t="s">
        <v>3185</v>
      </c>
      <c r="C1182" s="12">
        <v>41058.002581018518</v>
      </c>
      <c r="D1182" s="13">
        <v>34000</v>
      </c>
      <c r="E1182" s="14">
        <v>34000</v>
      </c>
      <c r="F1182" s="14" t="s">
        <v>69</v>
      </c>
      <c r="G1182" s="14">
        <f>Data!$E1182*VLOOKUP(Data!$F1182,tblXrate[],2,FALSE)</f>
        <v>53590.061250287661</v>
      </c>
      <c r="H1182" s="14" t="s">
        <v>1354</v>
      </c>
      <c r="I1182" s="14" t="s">
        <v>310</v>
      </c>
      <c r="J1182" s="14" t="s">
        <v>71</v>
      </c>
      <c r="K1182" s="14" t="str">
        <f>VLOOKUP(Data!$J1182,tblCountries[[Actual]:[Mapping]],2,FALSE)</f>
        <v>UK</v>
      </c>
      <c r="L1182" s="14" t="s">
        <v>13</v>
      </c>
      <c r="M1182" s="15">
        <v>10</v>
      </c>
      <c r="N1182" t="str">
        <f t="shared" si="18"/>
        <v>5 a 10</v>
      </c>
    </row>
    <row r="1183" spans="2:14" ht="15" customHeight="1">
      <c r="B1183" s="16" t="s">
        <v>3186</v>
      </c>
      <c r="C1183" s="17">
        <v>41058.002638888887</v>
      </c>
      <c r="D1183" s="18">
        <v>34000</v>
      </c>
      <c r="E1183" s="19">
        <v>34000</v>
      </c>
      <c r="F1183" s="19" t="s">
        <v>69</v>
      </c>
      <c r="G1183" s="19">
        <f>Data!$E1183*VLOOKUP(Data!$F1183,tblXrate[],2,FALSE)</f>
        <v>53590.061250287661</v>
      </c>
      <c r="H1183" s="19" t="s">
        <v>1354</v>
      </c>
      <c r="I1183" s="19" t="s">
        <v>310</v>
      </c>
      <c r="J1183" s="19" t="s">
        <v>71</v>
      </c>
      <c r="K1183" s="19" t="str">
        <f>VLOOKUP(Data!$J1183,tblCountries[[Actual]:[Mapping]],2,FALSE)</f>
        <v>UK</v>
      </c>
      <c r="L1183" s="19" t="s">
        <v>13</v>
      </c>
      <c r="M1183" s="20">
        <v>10</v>
      </c>
      <c r="N1183" t="str">
        <f t="shared" si="18"/>
        <v>5 a 10</v>
      </c>
    </row>
    <row r="1184" spans="2:14" ht="15" customHeight="1">
      <c r="B1184" s="11" t="s">
        <v>3187</v>
      </c>
      <c r="C1184" s="12">
        <v>41058.004861111112</v>
      </c>
      <c r="D1184" s="13">
        <v>250000</v>
      </c>
      <c r="E1184" s="14">
        <v>250000</v>
      </c>
      <c r="F1184" s="14" t="s">
        <v>40</v>
      </c>
      <c r="G1184" s="14">
        <f>Data!$E1184*VLOOKUP(Data!$F1184,tblXrate[],2,FALSE)</f>
        <v>4451.9791718606421</v>
      </c>
      <c r="H1184" s="14" t="s">
        <v>1355</v>
      </c>
      <c r="I1184" s="14" t="s">
        <v>52</v>
      </c>
      <c r="J1184" s="14" t="s">
        <v>8</v>
      </c>
      <c r="K1184" s="14" t="str">
        <f>VLOOKUP(Data!$J1184,tblCountries[[Actual]:[Mapping]],2,FALSE)</f>
        <v>India</v>
      </c>
      <c r="L1184" s="14" t="s">
        <v>9</v>
      </c>
      <c r="M1184" s="15">
        <v>1</v>
      </c>
      <c r="N1184" t="str">
        <f t="shared" si="18"/>
        <v>até 5</v>
      </c>
    </row>
    <row r="1185" spans="2:14" ht="15" customHeight="1">
      <c r="B1185" s="16" t="s">
        <v>3188</v>
      </c>
      <c r="C1185" s="17">
        <v>41058.005277777775</v>
      </c>
      <c r="D1185" s="18">
        <v>20000</v>
      </c>
      <c r="E1185" s="19">
        <v>20000</v>
      </c>
      <c r="F1185" s="19" t="s">
        <v>22</v>
      </c>
      <c r="G1185" s="19">
        <f>Data!$E1185*VLOOKUP(Data!$F1185,tblXrate[],2,FALSE)</f>
        <v>25407.988779832154</v>
      </c>
      <c r="H1185" s="19" t="s">
        <v>1356</v>
      </c>
      <c r="I1185" s="19" t="s">
        <v>52</v>
      </c>
      <c r="J1185" s="19" t="s">
        <v>1357</v>
      </c>
      <c r="K1185" s="19" t="str">
        <f>VLOOKUP(Data!$J1185,tblCountries[[Actual]:[Mapping]],2,FALSE)</f>
        <v>Greece</v>
      </c>
      <c r="L1185" s="19" t="s">
        <v>25</v>
      </c>
      <c r="M1185" s="20">
        <v>12</v>
      </c>
      <c r="N1185" t="str">
        <f t="shared" si="18"/>
        <v>10 a 15</v>
      </c>
    </row>
    <row r="1186" spans="2:14" ht="15" customHeight="1">
      <c r="B1186" s="11" t="s">
        <v>3189</v>
      </c>
      <c r="C1186" s="12">
        <v>41058.008599537039</v>
      </c>
      <c r="D1186" s="13">
        <v>23000</v>
      </c>
      <c r="E1186" s="14">
        <v>23000</v>
      </c>
      <c r="F1186" s="14" t="s">
        <v>6</v>
      </c>
      <c r="G1186" s="14">
        <f>Data!$E1186*VLOOKUP(Data!$F1186,tblXrate[],2,FALSE)</f>
        <v>23000</v>
      </c>
      <c r="H1186" s="14" t="s">
        <v>1358</v>
      </c>
      <c r="I1186" s="14" t="s">
        <v>310</v>
      </c>
      <c r="J1186" s="14" t="s">
        <v>133</v>
      </c>
      <c r="K1186" s="14" t="str">
        <f>VLOOKUP(Data!$J1186,tblCountries[[Actual]:[Mapping]],2,FALSE)</f>
        <v>Saudi Arabia</v>
      </c>
      <c r="L1186" s="14" t="s">
        <v>13</v>
      </c>
      <c r="M1186" s="15">
        <v>14</v>
      </c>
      <c r="N1186" t="str">
        <f t="shared" si="18"/>
        <v>10 a 15</v>
      </c>
    </row>
    <row r="1187" spans="2:14" ht="15" customHeight="1">
      <c r="B1187" s="16" t="s">
        <v>3190</v>
      </c>
      <c r="C1187" s="17">
        <v>41058.011747685188</v>
      </c>
      <c r="D1187" s="18" t="s">
        <v>1263</v>
      </c>
      <c r="E1187" s="19">
        <v>900000</v>
      </c>
      <c r="F1187" s="19" t="s">
        <v>40</v>
      </c>
      <c r="G1187" s="19">
        <f>Data!$E1187*VLOOKUP(Data!$F1187,tblXrate[],2,FALSE)</f>
        <v>16027.125018698311</v>
      </c>
      <c r="H1187" s="19" t="s">
        <v>1359</v>
      </c>
      <c r="I1187" s="19" t="s">
        <v>52</v>
      </c>
      <c r="J1187" s="19" t="s">
        <v>8</v>
      </c>
      <c r="K1187" s="19" t="str">
        <f>VLOOKUP(Data!$J1187,tblCountries[[Actual]:[Mapping]],2,FALSE)</f>
        <v>India</v>
      </c>
      <c r="L1187" s="19" t="s">
        <v>25</v>
      </c>
      <c r="M1187" s="20">
        <v>13</v>
      </c>
      <c r="N1187" t="str">
        <f t="shared" si="18"/>
        <v>10 a 15</v>
      </c>
    </row>
    <row r="1188" spans="2:14" ht="15" customHeight="1">
      <c r="B1188" s="11" t="s">
        <v>3191</v>
      </c>
      <c r="C1188" s="12">
        <v>41058.017812500002</v>
      </c>
      <c r="D1188" s="13">
        <v>60000</v>
      </c>
      <c r="E1188" s="14">
        <v>60000</v>
      </c>
      <c r="F1188" s="14" t="s">
        <v>6</v>
      </c>
      <c r="G1188" s="14">
        <f>Data!$E1188*VLOOKUP(Data!$F1188,tblXrate[],2,FALSE)</f>
        <v>60000</v>
      </c>
      <c r="H1188" s="14" t="s">
        <v>1360</v>
      </c>
      <c r="I1188" s="14" t="s">
        <v>279</v>
      </c>
      <c r="J1188" s="14" t="s">
        <v>15</v>
      </c>
      <c r="K1188" s="14" t="str">
        <f>VLOOKUP(Data!$J1188,tblCountries[[Actual]:[Mapping]],2,FALSE)</f>
        <v>USA</v>
      </c>
      <c r="L1188" s="14" t="s">
        <v>25</v>
      </c>
      <c r="M1188" s="15">
        <v>6</v>
      </c>
      <c r="N1188" t="str">
        <f t="shared" si="18"/>
        <v>5 a 10</v>
      </c>
    </row>
    <row r="1189" spans="2:14" ht="15" customHeight="1">
      <c r="B1189" s="16" t="s">
        <v>3192</v>
      </c>
      <c r="C1189" s="17">
        <v>41058.017893518518</v>
      </c>
      <c r="D1189" s="18">
        <v>800</v>
      </c>
      <c r="E1189" s="19">
        <v>4800</v>
      </c>
      <c r="F1189" s="19" t="s">
        <v>6</v>
      </c>
      <c r="G1189" s="19">
        <f>Data!$E1189*VLOOKUP(Data!$F1189,tblXrate[],2,FALSE)</f>
        <v>4800</v>
      </c>
      <c r="H1189" s="19" t="s">
        <v>14</v>
      </c>
      <c r="I1189" s="19" t="s">
        <v>20</v>
      </c>
      <c r="J1189" s="19" t="s">
        <v>8</v>
      </c>
      <c r="K1189" s="19" t="str">
        <f>VLOOKUP(Data!$J1189,tblCountries[[Actual]:[Mapping]],2,FALSE)</f>
        <v>India</v>
      </c>
      <c r="L1189" s="19" t="s">
        <v>9</v>
      </c>
      <c r="M1189" s="20">
        <v>5</v>
      </c>
      <c r="N1189" t="str">
        <f t="shared" si="18"/>
        <v>até 5</v>
      </c>
    </row>
    <row r="1190" spans="2:14" ht="15" customHeight="1">
      <c r="B1190" s="11" t="s">
        <v>3193</v>
      </c>
      <c r="C1190" s="12">
        <v>41058.01829861111</v>
      </c>
      <c r="D1190" s="13" t="s">
        <v>1361</v>
      </c>
      <c r="E1190" s="14">
        <v>625000</v>
      </c>
      <c r="F1190" s="14" t="s">
        <v>1362</v>
      </c>
      <c r="G1190" s="14">
        <f>Data!$E1190*VLOOKUP(Data!$F1190,tblXrate[],2,FALSE)</f>
        <v>106815.148267971</v>
      </c>
      <c r="H1190" s="14" t="s">
        <v>1363</v>
      </c>
      <c r="I1190" s="14" t="s">
        <v>52</v>
      </c>
      <c r="J1190" s="14" t="s">
        <v>877</v>
      </c>
      <c r="K1190" s="14" t="str">
        <f>VLOOKUP(Data!$J1190,tblCountries[[Actual]:[Mapping]],2,FALSE)</f>
        <v>Denmark</v>
      </c>
      <c r="L1190" s="14" t="s">
        <v>9</v>
      </c>
      <c r="M1190" s="15">
        <v>25</v>
      </c>
      <c r="N1190" t="str">
        <f t="shared" si="18"/>
        <v>20  a 25</v>
      </c>
    </row>
    <row r="1191" spans="2:14" ht="15" customHeight="1">
      <c r="B1191" s="16" t="s">
        <v>3194</v>
      </c>
      <c r="C1191" s="17">
        <v>41058.019884259258</v>
      </c>
      <c r="D1191" s="18">
        <v>500000</v>
      </c>
      <c r="E1191" s="19">
        <v>500000</v>
      </c>
      <c r="F1191" s="19" t="s">
        <v>40</v>
      </c>
      <c r="G1191" s="19">
        <f>Data!$E1191*VLOOKUP(Data!$F1191,tblXrate[],2,FALSE)</f>
        <v>8903.9583437212841</v>
      </c>
      <c r="H1191" s="19" t="s">
        <v>356</v>
      </c>
      <c r="I1191" s="19" t="s">
        <v>356</v>
      </c>
      <c r="J1191" s="19" t="s">
        <v>8</v>
      </c>
      <c r="K1191" s="19" t="str">
        <f>VLOOKUP(Data!$J1191,tblCountries[[Actual]:[Mapping]],2,FALSE)</f>
        <v>India</v>
      </c>
      <c r="L1191" s="19" t="s">
        <v>18</v>
      </c>
      <c r="M1191" s="20">
        <v>3</v>
      </c>
      <c r="N1191" t="str">
        <f t="shared" si="18"/>
        <v>até 5</v>
      </c>
    </row>
    <row r="1192" spans="2:14" ht="15" customHeight="1">
      <c r="B1192" s="11" t="s">
        <v>3195</v>
      </c>
      <c r="C1192" s="12">
        <v>41058.020509259259</v>
      </c>
      <c r="D1192" s="13">
        <v>60000</v>
      </c>
      <c r="E1192" s="14">
        <v>60000</v>
      </c>
      <c r="F1192" s="14" t="s">
        <v>6</v>
      </c>
      <c r="G1192" s="14">
        <f>Data!$E1192*VLOOKUP(Data!$F1192,tblXrate[],2,FALSE)</f>
        <v>60000</v>
      </c>
      <c r="H1192" s="14" t="s">
        <v>1364</v>
      </c>
      <c r="I1192" s="14" t="s">
        <v>52</v>
      </c>
      <c r="J1192" s="14" t="s">
        <v>15</v>
      </c>
      <c r="K1192" s="14" t="str">
        <f>VLOOKUP(Data!$J1192,tblCountries[[Actual]:[Mapping]],2,FALSE)</f>
        <v>USA</v>
      </c>
      <c r="L1192" s="14" t="s">
        <v>9</v>
      </c>
      <c r="M1192" s="15">
        <v>12</v>
      </c>
      <c r="N1192" t="str">
        <f t="shared" si="18"/>
        <v>10 a 15</v>
      </c>
    </row>
    <row r="1193" spans="2:14" ht="15" customHeight="1">
      <c r="B1193" s="16" t="s">
        <v>3196</v>
      </c>
      <c r="C1193" s="17">
        <v>41058.021319444444</v>
      </c>
      <c r="D1193" s="18">
        <v>2600000</v>
      </c>
      <c r="E1193" s="19">
        <v>2600000</v>
      </c>
      <c r="F1193" s="19" t="s">
        <v>40</v>
      </c>
      <c r="G1193" s="19">
        <f>Data!$E1193*VLOOKUP(Data!$F1193,tblXrate[],2,FALSE)</f>
        <v>46300.583387350678</v>
      </c>
      <c r="H1193" s="19" t="s">
        <v>1365</v>
      </c>
      <c r="I1193" s="19" t="s">
        <v>52</v>
      </c>
      <c r="J1193" s="19" t="s">
        <v>8</v>
      </c>
      <c r="K1193" s="19" t="str">
        <f>VLOOKUP(Data!$J1193,tblCountries[[Actual]:[Mapping]],2,FALSE)</f>
        <v>India</v>
      </c>
      <c r="L1193" s="19" t="s">
        <v>9</v>
      </c>
      <c r="M1193" s="20">
        <v>4</v>
      </c>
      <c r="N1193" t="str">
        <f t="shared" si="18"/>
        <v>até 5</v>
      </c>
    </row>
    <row r="1194" spans="2:14" ht="15" customHeight="1">
      <c r="B1194" s="11" t="s">
        <v>3197</v>
      </c>
      <c r="C1194" s="12">
        <v>41058.022627314815</v>
      </c>
      <c r="D1194" s="13" t="s">
        <v>1366</v>
      </c>
      <c r="E1194" s="14">
        <v>750000</v>
      </c>
      <c r="F1194" s="14" t="s">
        <v>40</v>
      </c>
      <c r="G1194" s="14">
        <f>Data!$E1194*VLOOKUP(Data!$F1194,tblXrate[],2,FALSE)</f>
        <v>13355.937515581925</v>
      </c>
      <c r="H1194" s="14" t="s">
        <v>1022</v>
      </c>
      <c r="I1194" s="14" t="s">
        <v>52</v>
      </c>
      <c r="J1194" s="14" t="s">
        <v>8</v>
      </c>
      <c r="K1194" s="14" t="str">
        <f>VLOOKUP(Data!$J1194,tblCountries[[Actual]:[Mapping]],2,FALSE)</f>
        <v>India</v>
      </c>
      <c r="L1194" s="14" t="s">
        <v>18</v>
      </c>
      <c r="M1194" s="15">
        <v>3</v>
      </c>
      <c r="N1194" t="str">
        <f t="shared" si="18"/>
        <v>até 5</v>
      </c>
    </row>
    <row r="1195" spans="2:14" ht="15" customHeight="1">
      <c r="B1195" s="16" t="s">
        <v>3198</v>
      </c>
      <c r="C1195" s="17">
        <v>41058.025243055556</v>
      </c>
      <c r="D1195" s="18">
        <v>74000</v>
      </c>
      <c r="E1195" s="19">
        <v>74000</v>
      </c>
      <c r="F1195" s="19" t="s">
        <v>6</v>
      </c>
      <c r="G1195" s="19">
        <f>Data!$E1195*VLOOKUP(Data!$F1195,tblXrate[],2,FALSE)</f>
        <v>74000</v>
      </c>
      <c r="H1195" s="19" t="s">
        <v>1367</v>
      </c>
      <c r="I1195" s="19" t="s">
        <v>67</v>
      </c>
      <c r="J1195" s="19" t="s">
        <v>15</v>
      </c>
      <c r="K1195" s="19" t="str">
        <f>VLOOKUP(Data!$J1195,tblCountries[[Actual]:[Mapping]],2,FALSE)</f>
        <v>USA</v>
      </c>
      <c r="L1195" s="19" t="s">
        <v>9</v>
      </c>
      <c r="M1195" s="20">
        <v>10</v>
      </c>
      <c r="N1195" t="str">
        <f t="shared" si="18"/>
        <v>5 a 10</v>
      </c>
    </row>
    <row r="1196" spans="2:14" ht="15" customHeight="1">
      <c r="B1196" s="11" t="s">
        <v>3199</v>
      </c>
      <c r="C1196" s="12">
        <v>41058.032835648148</v>
      </c>
      <c r="D1196" s="13">
        <v>95856</v>
      </c>
      <c r="E1196" s="14">
        <v>95856</v>
      </c>
      <c r="F1196" s="14" t="s">
        <v>6</v>
      </c>
      <c r="G1196" s="14">
        <f>Data!$E1196*VLOOKUP(Data!$F1196,tblXrate[],2,FALSE)</f>
        <v>95856</v>
      </c>
      <c r="H1196" s="14" t="s">
        <v>20</v>
      </c>
      <c r="I1196" s="14" t="s">
        <v>20</v>
      </c>
      <c r="J1196" s="14" t="s">
        <v>15</v>
      </c>
      <c r="K1196" s="14" t="str">
        <f>VLOOKUP(Data!$J1196,tblCountries[[Actual]:[Mapping]],2,FALSE)</f>
        <v>USA</v>
      </c>
      <c r="L1196" s="14" t="s">
        <v>18</v>
      </c>
      <c r="M1196" s="15">
        <v>13</v>
      </c>
      <c r="N1196" t="str">
        <f t="shared" si="18"/>
        <v>10 a 15</v>
      </c>
    </row>
    <row r="1197" spans="2:14" ht="15" customHeight="1">
      <c r="B1197" s="16" t="s">
        <v>3200</v>
      </c>
      <c r="C1197" s="17">
        <v>41058.043969907405</v>
      </c>
      <c r="D1197" s="18" t="s">
        <v>1368</v>
      </c>
      <c r="E1197" s="19">
        <v>40000</v>
      </c>
      <c r="F1197" s="19" t="s">
        <v>6</v>
      </c>
      <c r="G1197" s="19">
        <f>Data!$E1197*VLOOKUP(Data!$F1197,tblXrate[],2,FALSE)</f>
        <v>40000</v>
      </c>
      <c r="H1197" s="19" t="s">
        <v>1369</v>
      </c>
      <c r="I1197" s="19" t="s">
        <v>310</v>
      </c>
      <c r="J1197" s="19" t="s">
        <v>15</v>
      </c>
      <c r="K1197" s="19" t="str">
        <f>VLOOKUP(Data!$J1197,tblCountries[[Actual]:[Mapping]],2,FALSE)</f>
        <v>USA</v>
      </c>
      <c r="L1197" s="19" t="s">
        <v>18</v>
      </c>
      <c r="M1197" s="20">
        <v>15</v>
      </c>
      <c r="N1197" t="str">
        <f t="shared" si="18"/>
        <v>10 a 15</v>
      </c>
    </row>
    <row r="1198" spans="2:14" ht="15" customHeight="1">
      <c r="B1198" s="11" t="s">
        <v>3201</v>
      </c>
      <c r="C1198" s="12">
        <v>41058.046342592592</v>
      </c>
      <c r="D1198" s="13">
        <v>4400</v>
      </c>
      <c r="E1198" s="14">
        <v>4400</v>
      </c>
      <c r="F1198" s="14" t="s">
        <v>6</v>
      </c>
      <c r="G1198" s="14">
        <f>Data!$E1198*VLOOKUP(Data!$F1198,tblXrate[],2,FALSE)</f>
        <v>4400</v>
      </c>
      <c r="H1198" s="14" t="s">
        <v>1370</v>
      </c>
      <c r="I1198" s="14" t="s">
        <v>52</v>
      </c>
      <c r="J1198" s="14" t="s">
        <v>1371</v>
      </c>
      <c r="K1198" s="14" t="str">
        <f>VLOOKUP(Data!$J1198,tblCountries[[Actual]:[Mapping]],2,FALSE)</f>
        <v>Latin America</v>
      </c>
      <c r="L1198" s="14" t="s">
        <v>18</v>
      </c>
      <c r="M1198" s="15">
        <v>5</v>
      </c>
      <c r="N1198" t="str">
        <f t="shared" si="18"/>
        <v>até 5</v>
      </c>
    </row>
    <row r="1199" spans="2:14" ht="15" customHeight="1">
      <c r="B1199" s="16" t="s">
        <v>3202</v>
      </c>
      <c r="C1199" s="17">
        <v>41058.050324074073</v>
      </c>
      <c r="D1199" s="18">
        <v>90000</v>
      </c>
      <c r="E1199" s="19">
        <v>90000</v>
      </c>
      <c r="F1199" s="19" t="s">
        <v>6</v>
      </c>
      <c r="G1199" s="19">
        <f>Data!$E1199*VLOOKUP(Data!$F1199,tblXrate[],2,FALSE)</f>
        <v>90000</v>
      </c>
      <c r="H1199" s="19" t="s">
        <v>72</v>
      </c>
      <c r="I1199" s="19" t="s">
        <v>20</v>
      </c>
      <c r="J1199" s="19" t="s">
        <v>15</v>
      </c>
      <c r="K1199" s="19" t="str">
        <f>VLOOKUP(Data!$J1199,tblCountries[[Actual]:[Mapping]],2,FALSE)</f>
        <v>USA</v>
      </c>
      <c r="L1199" s="19" t="s">
        <v>9</v>
      </c>
      <c r="M1199" s="20">
        <v>30</v>
      </c>
      <c r="N1199" t="str">
        <f t="shared" si="18"/>
        <v>25 a 30</v>
      </c>
    </row>
    <row r="1200" spans="2:14" ht="15" customHeight="1">
      <c r="B1200" s="11" t="s">
        <v>3203</v>
      </c>
      <c r="C1200" s="12">
        <v>41058.055162037039</v>
      </c>
      <c r="D1200" s="13" t="s">
        <v>1372</v>
      </c>
      <c r="E1200" s="14">
        <v>450000</v>
      </c>
      <c r="F1200" s="14" t="s">
        <v>40</v>
      </c>
      <c r="G1200" s="14">
        <f>Data!$E1200*VLOOKUP(Data!$F1200,tblXrate[],2,FALSE)</f>
        <v>8013.5625093491553</v>
      </c>
      <c r="H1200" s="14" t="s">
        <v>1373</v>
      </c>
      <c r="I1200" s="14" t="s">
        <v>52</v>
      </c>
      <c r="J1200" s="14" t="s">
        <v>8</v>
      </c>
      <c r="K1200" s="14" t="str">
        <f>VLOOKUP(Data!$J1200,tblCountries[[Actual]:[Mapping]],2,FALSE)</f>
        <v>India</v>
      </c>
      <c r="L1200" s="14" t="s">
        <v>13</v>
      </c>
      <c r="M1200" s="15">
        <v>2</v>
      </c>
      <c r="N1200" t="str">
        <f t="shared" si="18"/>
        <v>até 5</v>
      </c>
    </row>
    <row r="1201" spans="2:14" ht="15" customHeight="1">
      <c r="B1201" s="16" t="s">
        <v>3204</v>
      </c>
      <c r="C1201" s="17">
        <v>41058.057627314818</v>
      </c>
      <c r="D1201" s="18" t="s">
        <v>395</v>
      </c>
      <c r="E1201" s="19">
        <v>1000000</v>
      </c>
      <c r="F1201" s="19" t="s">
        <v>40</v>
      </c>
      <c r="G1201" s="19">
        <f>Data!$E1201*VLOOKUP(Data!$F1201,tblXrate[],2,FALSE)</f>
        <v>17807.916687442568</v>
      </c>
      <c r="H1201" s="19" t="s">
        <v>1020</v>
      </c>
      <c r="I1201" s="19" t="s">
        <v>52</v>
      </c>
      <c r="J1201" s="19" t="s">
        <v>8</v>
      </c>
      <c r="K1201" s="19" t="str">
        <f>VLOOKUP(Data!$J1201,tblCountries[[Actual]:[Mapping]],2,FALSE)</f>
        <v>India</v>
      </c>
      <c r="L1201" s="19" t="s">
        <v>9</v>
      </c>
      <c r="M1201" s="20">
        <v>8.5</v>
      </c>
      <c r="N1201" t="str">
        <f t="shared" si="18"/>
        <v>5 a 10</v>
      </c>
    </row>
    <row r="1202" spans="2:14" ht="15" customHeight="1">
      <c r="B1202" s="11" t="s">
        <v>3205</v>
      </c>
      <c r="C1202" s="12">
        <v>41058.063645833332</v>
      </c>
      <c r="D1202" s="13" t="s">
        <v>1374</v>
      </c>
      <c r="E1202" s="14">
        <v>700000</v>
      </c>
      <c r="F1202" s="14" t="s">
        <v>40</v>
      </c>
      <c r="G1202" s="14">
        <f>Data!$E1202*VLOOKUP(Data!$F1202,tblXrate[],2,FALSE)</f>
        <v>12465.541681209797</v>
      </c>
      <c r="H1202" s="14" t="s">
        <v>1375</v>
      </c>
      <c r="I1202" s="14" t="s">
        <v>3999</v>
      </c>
      <c r="J1202" s="14" t="s">
        <v>8</v>
      </c>
      <c r="K1202" s="14" t="str">
        <f>VLOOKUP(Data!$J1202,tblCountries[[Actual]:[Mapping]],2,FALSE)</f>
        <v>India</v>
      </c>
      <c r="L1202" s="14" t="s">
        <v>9</v>
      </c>
      <c r="M1202" s="15">
        <v>6</v>
      </c>
      <c r="N1202" t="str">
        <f t="shared" si="18"/>
        <v>5 a 10</v>
      </c>
    </row>
    <row r="1203" spans="2:14" ht="15" customHeight="1">
      <c r="B1203" s="16" t="s">
        <v>3206</v>
      </c>
      <c r="C1203" s="17">
        <v>41058.070138888892</v>
      </c>
      <c r="D1203" s="18">
        <v>80000</v>
      </c>
      <c r="E1203" s="19">
        <v>80000</v>
      </c>
      <c r="F1203" s="19" t="s">
        <v>6</v>
      </c>
      <c r="G1203" s="19">
        <f>Data!$E1203*VLOOKUP(Data!$F1203,tblXrate[],2,FALSE)</f>
        <v>80000</v>
      </c>
      <c r="H1203" s="19" t="s">
        <v>1376</v>
      </c>
      <c r="I1203" s="19" t="s">
        <v>20</v>
      </c>
      <c r="J1203" s="19" t="s">
        <v>171</v>
      </c>
      <c r="K1203" s="19" t="str">
        <f>VLOOKUP(Data!$J1203,tblCountries[[Actual]:[Mapping]],2,FALSE)</f>
        <v>Singapore</v>
      </c>
      <c r="L1203" s="19" t="s">
        <v>25</v>
      </c>
      <c r="M1203" s="20">
        <v>6</v>
      </c>
      <c r="N1203" t="str">
        <f t="shared" si="18"/>
        <v>5 a 10</v>
      </c>
    </row>
    <row r="1204" spans="2:14" ht="15" customHeight="1">
      <c r="B1204" s="11" t="s">
        <v>3207</v>
      </c>
      <c r="C1204" s="12">
        <v>41058.072256944448</v>
      </c>
      <c r="D1204" s="13">
        <v>100000</v>
      </c>
      <c r="E1204" s="14">
        <v>100000</v>
      </c>
      <c r="F1204" s="14" t="s">
        <v>6</v>
      </c>
      <c r="G1204" s="14">
        <f>Data!$E1204*VLOOKUP(Data!$F1204,tblXrate[],2,FALSE)</f>
        <v>100000</v>
      </c>
      <c r="H1204" s="14" t="s">
        <v>642</v>
      </c>
      <c r="I1204" s="14" t="s">
        <v>52</v>
      </c>
      <c r="J1204" s="14" t="s">
        <v>15</v>
      </c>
      <c r="K1204" s="14" t="str">
        <f>VLOOKUP(Data!$J1204,tblCountries[[Actual]:[Mapping]],2,FALSE)</f>
        <v>USA</v>
      </c>
      <c r="L1204" s="14" t="s">
        <v>9</v>
      </c>
      <c r="M1204" s="15">
        <v>11</v>
      </c>
      <c r="N1204" t="str">
        <f t="shared" si="18"/>
        <v>10 a 15</v>
      </c>
    </row>
    <row r="1205" spans="2:14" ht="15" customHeight="1">
      <c r="B1205" s="16" t="s">
        <v>3208</v>
      </c>
      <c r="C1205" s="17">
        <v>41058.073067129626</v>
      </c>
      <c r="D1205" s="18">
        <v>4100</v>
      </c>
      <c r="E1205" s="19">
        <v>49200</v>
      </c>
      <c r="F1205" s="19" t="s">
        <v>6</v>
      </c>
      <c r="G1205" s="19">
        <f>Data!$E1205*VLOOKUP(Data!$F1205,tblXrate[],2,FALSE)</f>
        <v>49200</v>
      </c>
      <c r="H1205" s="19" t="s">
        <v>1358</v>
      </c>
      <c r="I1205" s="19" t="s">
        <v>310</v>
      </c>
      <c r="J1205" s="19" t="s">
        <v>1377</v>
      </c>
      <c r="K1205" s="19" t="str">
        <f>VLOOKUP(Data!$J1205,tblCountries[[Actual]:[Mapping]],2,FALSE)</f>
        <v>Qatar</v>
      </c>
      <c r="L1205" s="19" t="s">
        <v>18</v>
      </c>
      <c r="M1205" s="20">
        <v>25</v>
      </c>
      <c r="N1205" t="str">
        <f t="shared" si="18"/>
        <v>20  a 25</v>
      </c>
    </row>
    <row r="1206" spans="2:14" ht="15" customHeight="1">
      <c r="B1206" s="11" t="s">
        <v>3209</v>
      </c>
      <c r="C1206" s="12">
        <v>41058.074756944443</v>
      </c>
      <c r="D1206" s="13">
        <v>750</v>
      </c>
      <c r="E1206" s="14">
        <v>9000</v>
      </c>
      <c r="F1206" s="14" t="s">
        <v>6</v>
      </c>
      <c r="G1206" s="14">
        <f>Data!$E1206*VLOOKUP(Data!$F1206,tblXrate[],2,FALSE)</f>
        <v>9000</v>
      </c>
      <c r="H1206" s="14" t="s">
        <v>1378</v>
      </c>
      <c r="I1206" s="14" t="s">
        <v>52</v>
      </c>
      <c r="J1206" s="14" t="s">
        <v>8</v>
      </c>
      <c r="K1206" s="14" t="str">
        <f>VLOOKUP(Data!$J1206,tblCountries[[Actual]:[Mapping]],2,FALSE)</f>
        <v>India</v>
      </c>
      <c r="L1206" s="14" t="s">
        <v>9</v>
      </c>
      <c r="M1206" s="15">
        <v>1</v>
      </c>
      <c r="N1206" t="str">
        <f t="shared" si="18"/>
        <v>até 5</v>
      </c>
    </row>
    <row r="1207" spans="2:14" ht="15" customHeight="1">
      <c r="B1207" s="16" t="s">
        <v>3210</v>
      </c>
      <c r="C1207" s="17">
        <v>41058.07640046296</v>
      </c>
      <c r="D1207" s="18">
        <v>300000</v>
      </c>
      <c r="E1207" s="19">
        <v>300000</v>
      </c>
      <c r="F1207" s="19" t="s">
        <v>40</v>
      </c>
      <c r="G1207" s="19">
        <f>Data!$E1207*VLOOKUP(Data!$F1207,tblXrate[],2,FALSE)</f>
        <v>5342.3750062327708</v>
      </c>
      <c r="H1207" s="19" t="s">
        <v>1068</v>
      </c>
      <c r="I1207" s="19" t="s">
        <v>20</v>
      </c>
      <c r="J1207" s="19" t="s">
        <v>8</v>
      </c>
      <c r="K1207" s="19" t="str">
        <f>VLOOKUP(Data!$J1207,tblCountries[[Actual]:[Mapping]],2,FALSE)</f>
        <v>India</v>
      </c>
      <c r="L1207" s="19" t="s">
        <v>9</v>
      </c>
      <c r="M1207" s="20">
        <v>6</v>
      </c>
      <c r="N1207" t="str">
        <f t="shared" si="18"/>
        <v>5 a 10</v>
      </c>
    </row>
    <row r="1208" spans="2:14" ht="15" customHeight="1">
      <c r="B1208" s="11" t="s">
        <v>3211</v>
      </c>
      <c r="C1208" s="12">
        <v>41058.085173611114</v>
      </c>
      <c r="D1208" s="13" t="s">
        <v>1379</v>
      </c>
      <c r="E1208" s="14">
        <v>40000</v>
      </c>
      <c r="F1208" s="14" t="s">
        <v>6</v>
      </c>
      <c r="G1208" s="14">
        <f>Data!$E1208*VLOOKUP(Data!$F1208,tblXrate[],2,FALSE)</f>
        <v>40000</v>
      </c>
      <c r="H1208" s="14" t="s">
        <v>1380</v>
      </c>
      <c r="I1208" s="14" t="s">
        <v>52</v>
      </c>
      <c r="J1208" s="14" t="s">
        <v>1381</v>
      </c>
      <c r="K1208" s="14" t="str">
        <f>VLOOKUP(Data!$J1208,tblCountries[[Actual]:[Mapping]],2,FALSE)</f>
        <v>Pakistan</v>
      </c>
      <c r="L1208" s="14" t="s">
        <v>9</v>
      </c>
      <c r="M1208" s="15">
        <v>15</v>
      </c>
      <c r="N1208" t="str">
        <f t="shared" si="18"/>
        <v>10 a 15</v>
      </c>
    </row>
    <row r="1209" spans="2:14" ht="15" customHeight="1">
      <c r="B1209" s="16" t="s">
        <v>3212</v>
      </c>
      <c r="C1209" s="17">
        <v>41058.092037037037</v>
      </c>
      <c r="D1209" s="18" t="s">
        <v>1382</v>
      </c>
      <c r="E1209" s="19">
        <v>26000</v>
      </c>
      <c r="F1209" s="19" t="s">
        <v>69</v>
      </c>
      <c r="G1209" s="19">
        <f>Data!$E1209*VLOOKUP(Data!$F1209,tblXrate[],2,FALSE)</f>
        <v>40980.635073749385</v>
      </c>
      <c r="H1209" s="19" t="s">
        <v>207</v>
      </c>
      <c r="I1209" s="19" t="s">
        <v>20</v>
      </c>
      <c r="J1209" s="19" t="s">
        <v>71</v>
      </c>
      <c r="K1209" s="19" t="str">
        <f>VLOOKUP(Data!$J1209,tblCountries[[Actual]:[Mapping]],2,FALSE)</f>
        <v>UK</v>
      </c>
      <c r="L1209" s="19" t="s">
        <v>9</v>
      </c>
      <c r="M1209" s="20">
        <v>2</v>
      </c>
      <c r="N1209" t="str">
        <f t="shared" si="18"/>
        <v>até 5</v>
      </c>
    </row>
    <row r="1210" spans="2:14" ht="15" customHeight="1">
      <c r="B1210" s="11" t="s">
        <v>3213</v>
      </c>
      <c r="C1210" s="12">
        <v>41058.09684027778</v>
      </c>
      <c r="D1210" s="13" t="s">
        <v>400</v>
      </c>
      <c r="E1210" s="14">
        <v>29000</v>
      </c>
      <c r="F1210" s="14" t="s">
        <v>69</v>
      </c>
      <c r="G1210" s="14">
        <f>Data!$E1210*VLOOKUP(Data!$F1210,tblXrate[],2,FALSE)</f>
        <v>45709.169889951241</v>
      </c>
      <c r="H1210" s="14" t="s">
        <v>1383</v>
      </c>
      <c r="I1210" s="14" t="s">
        <v>310</v>
      </c>
      <c r="J1210" s="14" t="s">
        <v>71</v>
      </c>
      <c r="K1210" s="14" t="str">
        <f>VLOOKUP(Data!$J1210,tblCountries[[Actual]:[Mapping]],2,FALSE)</f>
        <v>UK</v>
      </c>
      <c r="L1210" s="14" t="s">
        <v>18</v>
      </c>
      <c r="M1210" s="15">
        <v>8</v>
      </c>
      <c r="N1210" t="str">
        <f t="shared" si="18"/>
        <v>5 a 10</v>
      </c>
    </row>
    <row r="1211" spans="2:14" ht="15" customHeight="1">
      <c r="B1211" s="16" t="s">
        <v>3214</v>
      </c>
      <c r="C1211" s="17">
        <v>41058.098761574074</v>
      </c>
      <c r="D1211" s="18">
        <v>400000</v>
      </c>
      <c r="E1211" s="19">
        <v>400000</v>
      </c>
      <c r="F1211" s="19" t="s">
        <v>40</v>
      </c>
      <c r="G1211" s="19">
        <f>Data!$E1211*VLOOKUP(Data!$F1211,tblXrate[],2,FALSE)</f>
        <v>7123.1666749770275</v>
      </c>
      <c r="H1211" s="19" t="s">
        <v>1384</v>
      </c>
      <c r="I1211" s="19" t="s">
        <v>52</v>
      </c>
      <c r="J1211" s="19" t="s">
        <v>8</v>
      </c>
      <c r="K1211" s="19" t="str">
        <f>VLOOKUP(Data!$J1211,tblCountries[[Actual]:[Mapping]],2,FALSE)</f>
        <v>India</v>
      </c>
      <c r="L1211" s="19" t="s">
        <v>9</v>
      </c>
      <c r="M1211" s="20">
        <v>1</v>
      </c>
      <c r="N1211" t="str">
        <f t="shared" si="18"/>
        <v>até 5</v>
      </c>
    </row>
    <row r="1212" spans="2:14" ht="15" customHeight="1">
      <c r="B1212" s="11" t="s">
        <v>3215</v>
      </c>
      <c r="C1212" s="12">
        <v>41058.101712962962</v>
      </c>
      <c r="D1212" s="13" t="s">
        <v>97</v>
      </c>
      <c r="E1212" s="14">
        <v>100000</v>
      </c>
      <c r="F1212" s="14" t="s">
        <v>6</v>
      </c>
      <c r="G1212" s="14">
        <f>Data!$E1212*VLOOKUP(Data!$F1212,tblXrate[],2,FALSE)</f>
        <v>100000</v>
      </c>
      <c r="H1212" s="14" t="s">
        <v>488</v>
      </c>
      <c r="I1212" s="14" t="s">
        <v>488</v>
      </c>
      <c r="J1212" s="14" t="s">
        <v>583</v>
      </c>
      <c r="K1212" s="14" t="str">
        <f>VLOOKUP(Data!$J1212,tblCountries[[Actual]:[Mapping]],2,FALSE)</f>
        <v>Norway</v>
      </c>
      <c r="L1212" s="14" t="s">
        <v>9</v>
      </c>
      <c r="M1212" s="15">
        <v>12</v>
      </c>
      <c r="N1212" t="str">
        <f t="shared" si="18"/>
        <v>10 a 15</v>
      </c>
    </row>
    <row r="1213" spans="2:14" ht="15" customHeight="1">
      <c r="B1213" s="16" t="s">
        <v>3216</v>
      </c>
      <c r="C1213" s="17">
        <v>41058.113703703704</v>
      </c>
      <c r="D1213" s="18" t="s">
        <v>1385</v>
      </c>
      <c r="E1213" s="19">
        <v>62000</v>
      </c>
      <c r="F1213" s="19" t="s">
        <v>22</v>
      </c>
      <c r="G1213" s="19">
        <f>Data!$E1213*VLOOKUP(Data!$F1213,tblXrate[],2,FALSE)</f>
        <v>78764.765217479682</v>
      </c>
      <c r="H1213" s="19" t="s">
        <v>1386</v>
      </c>
      <c r="I1213" s="19" t="s">
        <v>20</v>
      </c>
      <c r="J1213" s="19" t="s">
        <v>628</v>
      </c>
      <c r="K1213" s="19" t="str">
        <f>VLOOKUP(Data!$J1213,tblCountries[[Actual]:[Mapping]],2,FALSE)</f>
        <v>Netherlands</v>
      </c>
      <c r="L1213" s="19" t="s">
        <v>9</v>
      </c>
      <c r="M1213" s="20">
        <v>15</v>
      </c>
      <c r="N1213" t="str">
        <f t="shared" si="18"/>
        <v>10 a 15</v>
      </c>
    </row>
    <row r="1214" spans="2:14" ht="15" customHeight="1">
      <c r="B1214" s="11" t="s">
        <v>3217</v>
      </c>
      <c r="C1214" s="12">
        <v>41058.136134259257</v>
      </c>
      <c r="D1214" s="13">
        <v>150000</v>
      </c>
      <c r="E1214" s="14">
        <v>150000</v>
      </c>
      <c r="F1214" s="14" t="s">
        <v>82</v>
      </c>
      <c r="G1214" s="14">
        <f>Data!$E1214*VLOOKUP(Data!$F1214,tblXrate[],2,FALSE)</f>
        <v>152986.44846039536</v>
      </c>
      <c r="H1214" s="14" t="s">
        <v>20</v>
      </c>
      <c r="I1214" s="14" t="s">
        <v>20</v>
      </c>
      <c r="J1214" s="14" t="s">
        <v>84</v>
      </c>
      <c r="K1214" s="14" t="str">
        <f>VLOOKUP(Data!$J1214,tblCountries[[Actual]:[Mapping]],2,FALSE)</f>
        <v>Australia</v>
      </c>
      <c r="L1214" s="14" t="s">
        <v>18</v>
      </c>
      <c r="M1214" s="15">
        <v>10</v>
      </c>
      <c r="N1214" t="str">
        <f t="shared" si="18"/>
        <v>5 a 10</v>
      </c>
    </row>
    <row r="1215" spans="2:14" ht="15" customHeight="1">
      <c r="B1215" s="16" t="s">
        <v>3218</v>
      </c>
      <c r="C1215" s="17">
        <v>41058.144872685189</v>
      </c>
      <c r="D1215" s="18" t="s">
        <v>1387</v>
      </c>
      <c r="E1215" s="19">
        <v>35000</v>
      </c>
      <c r="F1215" s="19" t="s">
        <v>22</v>
      </c>
      <c r="G1215" s="19">
        <f>Data!$E1215*VLOOKUP(Data!$F1215,tblXrate[],2,FALSE)</f>
        <v>44463.980364706273</v>
      </c>
      <c r="H1215" s="19" t="s">
        <v>207</v>
      </c>
      <c r="I1215" s="19" t="s">
        <v>20</v>
      </c>
      <c r="J1215" s="19" t="s">
        <v>36</v>
      </c>
      <c r="K1215" s="19" t="str">
        <f>VLOOKUP(Data!$J1215,tblCountries[[Actual]:[Mapping]],2,FALSE)</f>
        <v>Ireland</v>
      </c>
      <c r="L1215" s="19" t="s">
        <v>13</v>
      </c>
      <c r="M1215" s="20">
        <v>12</v>
      </c>
      <c r="N1215" t="str">
        <f t="shared" si="18"/>
        <v>10 a 15</v>
      </c>
    </row>
    <row r="1216" spans="2:14" ht="15" customHeight="1">
      <c r="B1216" s="11" t="s">
        <v>3219</v>
      </c>
      <c r="C1216" s="12">
        <v>41058.160520833335</v>
      </c>
      <c r="D1216" s="13">
        <v>30</v>
      </c>
      <c r="E1216" s="14">
        <v>30000</v>
      </c>
      <c r="F1216" s="14" t="s">
        <v>22</v>
      </c>
      <c r="G1216" s="14">
        <f>Data!$E1216*VLOOKUP(Data!$F1216,tblXrate[],2,FALSE)</f>
        <v>38111.983169748237</v>
      </c>
      <c r="H1216" s="14" t="s">
        <v>1388</v>
      </c>
      <c r="I1216" s="14" t="s">
        <v>356</v>
      </c>
      <c r="J1216" s="14" t="s">
        <v>1389</v>
      </c>
      <c r="K1216" s="14" t="str">
        <f>VLOOKUP(Data!$J1216,tblCountries[[Actual]:[Mapping]],2,FALSE)</f>
        <v>Netherlands</v>
      </c>
      <c r="L1216" s="14" t="s">
        <v>25</v>
      </c>
      <c r="M1216" s="15">
        <v>8</v>
      </c>
      <c r="N1216" t="str">
        <f t="shared" si="18"/>
        <v>5 a 10</v>
      </c>
    </row>
    <row r="1217" spans="2:14" ht="15" customHeight="1">
      <c r="B1217" s="16" t="s">
        <v>3220</v>
      </c>
      <c r="C1217" s="17">
        <v>41058.160740740743</v>
      </c>
      <c r="D1217" s="18">
        <v>75000</v>
      </c>
      <c r="E1217" s="19">
        <v>75000</v>
      </c>
      <c r="F1217" s="19" t="s">
        <v>69</v>
      </c>
      <c r="G1217" s="19">
        <f>Data!$E1217*VLOOKUP(Data!$F1217,tblXrate[],2,FALSE)</f>
        <v>118213.37040504631</v>
      </c>
      <c r="H1217" s="19" t="s">
        <v>642</v>
      </c>
      <c r="I1217" s="19" t="s">
        <v>52</v>
      </c>
      <c r="J1217" s="19" t="s">
        <v>71</v>
      </c>
      <c r="K1217" s="19" t="str">
        <f>VLOOKUP(Data!$J1217,tblCountries[[Actual]:[Mapping]],2,FALSE)</f>
        <v>UK</v>
      </c>
      <c r="L1217" s="19" t="s">
        <v>9</v>
      </c>
      <c r="M1217" s="20">
        <v>20</v>
      </c>
      <c r="N1217" t="str">
        <f t="shared" si="18"/>
        <v>15 a 20</v>
      </c>
    </row>
    <row r="1218" spans="2:14" ht="15" customHeight="1">
      <c r="B1218" s="11" t="s">
        <v>3221</v>
      </c>
      <c r="C1218" s="12">
        <v>41058.16883101852</v>
      </c>
      <c r="D1218" s="13">
        <v>25000</v>
      </c>
      <c r="E1218" s="14">
        <v>25000</v>
      </c>
      <c r="F1218" s="14" t="s">
        <v>69</v>
      </c>
      <c r="G1218" s="14">
        <f>Data!$E1218*VLOOKUP(Data!$F1218,tblXrate[],2,FALSE)</f>
        <v>39404.456801682099</v>
      </c>
      <c r="H1218" s="14" t="s">
        <v>1390</v>
      </c>
      <c r="I1218" s="14" t="s">
        <v>310</v>
      </c>
      <c r="J1218" s="14" t="s">
        <v>71</v>
      </c>
      <c r="K1218" s="14" t="str">
        <f>VLOOKUP(Data!$J1218,tblCountries[[Actual]:[Mapping]],2,FALSE)</f>
        <v>UK</v>
      </c>
      <c r="L1218" s="14" t="s">
        <v>18</v>
      </c>
      <c r="M1218" s="15">
        <v>10</v>
      </c>
      <c r="N1218" t="str">
        <f t="shared" si="18"/>
        <v>5 a 10</v>
      </c>
    </row>
    <row r="1219" spans="2:14" ht="15" customHeight="1">
      <c r="B1219" s="16" t="s">
        <v>3222</v>
      </c>
      <c r="C1219" s="17">
        <v>41058.172743055555</v>
      </c>
      <c r="D1219" s="18">
        <v>71000</v>
      </c>
      <c r="E1219" s="19">
        <v>71000</v>
      </c>
      <c r="F1219" s="19" t="s">
        <v>22</v>
      </c>
      <c r="G1219" s="19">
        <f>Data!$E1219*VLOOKUP(Data!$F1219,tblXrate[],2,FALSE)</f>
        <v>90198.36016840415</v>
      </c>
      <c r="H1219" s="19" t="s">
        <v>356</v>
      </c>
      <c r="I1219" s="19" t="s">
        <v>356</v>
      </c>
      <c r="J1219" s="19" t="s">
        <v>24</v>
      </c>
      <c r="K1219" s="19" t="str">
        <f>VLOOKUP(Data!$J1219,tblCountries[[Actual]:[Mapping]],2,FALSE)</f>
        <v>Germany</v>
      </c>
      <c r="L1219" s="19" t="s">
        <v>25</v>
      </c>
      <c r="M1219" s="20">
        <v>3</v>
      </c>
      <c r="N1219" t="str">
        <f t="shared" si="18"/>
        <v>até 5</v>
      </c>
    </row>
    <row r="1220" spans="2:14" ht="15" customHeight="1">
      <c r="B1220" s="11" t="s">
        <v>3223</v>
      </c>
      <c r="C1220" s="12">
        <v>41058.174976851849</v>
      </c>
      <c r="D1220" s="13" t="s">
        <v>137</v>
      </c>
      <c r="E1220" s="14">
        <v>30000</v>
      </c>
      <c r="F1220" s="14" t="s">
        <v>69</v>
      </c>
      <c r="G1220" s="14">
        <f>Data!$E1220*VLOOKUP(Data!$F1220,tblXrate[],2,FALSE)</f>
        <v>47285.348162018527</v>
      </c>
      <c r="H1220" s="14" t="s">
        <v>1391</v>
      </c>
      <c r="I1220" s="14" t="s">
        <v>67</v>
      </c>
      <c r="J1220" s="14" t="s">
        <v>71</v>
      </c>
      <c r="K1220" s="14" t="str">
        <f>VLOOKUP(Data!$J1220,tblCountries[[Actual]:[Mapping]],2,FALSE)</f>
        <v>UK</v>
      </c>
      <c r="L1220" s="14" t="s">
        <v>9</v>
      </c>
      <c r="M1220" s="15">
        <v>14</v>
      </c>
      <c r="N1220" t="str">
        <f t="shared" si="18"/>
        <v>10 a 15</v>
      </c>
    </row>
    <row r="1221" spans="2:14" ht="15" customHeight="1">
      <c r="B1221" s="16" t="s">
        <v>3224</v>
      </c>
      <c r="C1221" s="17">
        <v>41058.184050925927</v>
      </c>
      <c r="D1221" s="18">
        <v>56000</v>
      </c>
      <c r="E1221" s="19">
        <v>56000</v>
      </c>
      <c r="F1221" s="19" t="s">
        <v>6</v>
      </c>
      <c r="G1221" s="19">
        <f>Data!$E1221*VLOOKUP(Data!$F1221,tblXrate[],2,FALSE)</f>
        <v>56000</v>
      </c>
      <c r="H1221" s="19" t="s">
        <v>310</v>
      </c>
      <c r="I1221" s="19" t="s">
        <v>310</v>
      </c>
      <c r="J1221" s="19" t="s">
        <v>15</v>
      </c>
      <c r="K1221" s="19" t="str">
        <f>VLOOKUP(Data!$J1221,tblCountries[[Actual]:[Mapping]],2,FALSE)</f>
        <v>USA</v>
      </c>
      <c r="L1221" s="19" t="s">
        <v>9</v>
      </c>
      <c r="M1221" s="20">
        <v>1</v>
      </c>
      <c r="N1221" t="str">
        <f t="shared" si="18"/>
        <v>até 5</v>
      </c>
    </row>
    <row r="1222" spans="2:14" ht="15" customHeight="1">
      <c r="B1222" s="11" t="s">
        <v>3225</v>
      </c>
      <c r="C1222" s="12">
        <v>41058.187615740739</v>
      </c>
      <c r="D1222" s="13" t="s">
        <v>1392</v>
      </c>
      <c r="E1222" s="14">
        <v>48000000</v>
      </c>
      <c r="F1222" s="14" t="s">
        <v>1393</v>
      </c>
      <c r="G1222" s="14">
        <f>Data!$E1222*VLOOKUP(Data!$F1222,tblXrate[],2,FALSE)</f>
        <v>5082.6943786459069</v>
      </c>
      <c r="H1222" s="14" t="s">
        <v>1394</v>
      </c>
      <c r="I1222" s="14" t="s">
        <v>20</v>
      </c>
      <c r="J1222" s="14" t="s">
        <v>726</v>
      </c>
      <c r="K1222" s="14" t="str">
        <f>VLOOKUP(Data!$J1222,tblCountries[[Actual]:[Mapping]],2,FALSE)</f>
        <v>Indonesia</v>
      </c>
      <c r="L1222" s="14" t="s">
        <v>25</v>
      </c>
      <c r="M1222" s="15">
        <v>2</v>
      </c>
      <c r="N1222" t="str">
        <f t="shared" si="18"/>
        <v>até 5</v>
      </c>
    </row>
    <row r="1223" spans="2:14" ht="15" customHeight="1">
      <c r="B1223" s="16" t="s">
        <v>3226</v>
      </c>
      <c r="C1223" s="17">
        <v>41058.190011574072</v>
      </c>
      <c r="D1223" s="18" t="s">
        <v>1395</v>
      </c>
      <c r="E1223" s="19">
        <v>34000</v>
      </c>
      <c r="F1223" s="19" t="s">
        <v>69</v>
      </c>
      <c r="G1223" s="19">
        <f>Data!$E1223*VLOOKUP(Data!$F1223,tblXrate[],2,FALSE)</f>
        <v>53590.061250287661</v>
      </c>
      <c r="H1223" s="19" t="s">
        <v>1396</v>
      </c>
      <c r="I1223" s="19" t="s">
        <v>310</v>
      </c>
      <c r="J1223" s="19" t="s">
        <v>71</v>
      </c>
      <c r="K1223" s="19" t="str">
        <f>VLOOKUP(Data!$J1223,tblCountries[[Actual]:[Mapping]],2,FALSE)</f>
        <v>UK</v>
      </c>
      <c r="L1223" s="19" t="s">
        <v>13</v>
      </c>
      <c r="M1223" s="20">
        <v>10</v>
      </c>
      <c r="N1223" t="str">
        <f t="shared" si="18"/>
        <v>5 a 10</v>
      </c>
    </row>
    <row r="1224" spans="2:14" ht="15" customHeight="1">
      <c r="B1224" s="11" t="s">
        <v>3227</v>
      </c>
      <c r="C1224" s="12">
        <v>41058.210717592592</v>
      </c>
      <c r="D1224" s="13" t="s">
        <v>1397</v>
      </c>
      <c r="E1224" s="14">
        <v>450000</v>
      </c>
      <c r="F1224" s="14" t="s">
        <v>1362</v>
      </c>
      <c r="G1224" s="14">
        <f>Data!$E1224*VLOOKUP(Data!$F1224,tblXrate[],2,FALSE)</f>
        <v>76906.906752939132</v>
      </c>
      <c r="H1224" s="14" t="s">
        <v>708</v>
      </c>
      <c r="I1224" s="14" t="s">
        <v>4001</v>
      </c>
      <c r="J1224" s="14" t="s">
        <v>877</v>
      </c>
      <c r="K1224" s="14" t="str">
        <f>VLOOKUP(Data!$J1224,tblCountries[[Actual]:[Mapping]],2,FALSE)</f>
        <v>Denmark</v>
      </c>
      <c r="L1224" s="14" t="s">
        <v>13</v>
      </c>
      <c r="M1224" s="15">
        <v>17</v>
      </c>
      <c r="N1224" t="str">
        <f t="shared" ref="N1224:N1287" si="19">VLOOKUP(M1224,$O$1:$Q$6,3,1)</f>
        <v>15 a 20</v>
      </c>
    </row>
    <row r="1225" spans="2:14" ht="15" customHeight="1">
      <c r="B1225" s="16" t="s">
        <v>3228</v>
      </c>
      <c r="C1225" s="17">
        <v>41058.214548611111</v>
      </c>
      <c r="D1225" s="18" t="s">
        <v>1398</v>
      </c>
      <c r="E1225" s="19">
        <v>85000</v>
      </c>
      <c r="F1225" s="19" t="s">
        <v>6</v>
      </c>
      <c r="G1225" s="19">
        <f>Data!$E1225*VLOOKUP(Data!$F1225,tblXrate[],2,FALSE)</f>
        <v>85000</v>
      </c>
      <c r="H1225" s="19" t="s">
        <v>1399</v>
      </c>
      <c r="I1225" s="19" t="s">
        <v>20</v>
      </c>
      <c r="J1225" s="19" t="s">
        <v>15</v>
      </c>
      <c r="K1225" s="19" t="str">
        <f>VLOOKUP(Data!$J1225,tblCountries[[Actual]:[Mapping]],2,FALSE)</f>
        <v>USA</v>
      </c>
      <c r="L1225" s="19" t="s">
        <v>9</v>
      </c>
      <c r="M1225" s="20">
        <v>5</v>
      </c>
      <c r="N1225" t="str">
        <f t="shared" si="19"/>
        <v>até 5</v>
      </c>
    </row>
    <row r="1226" spans="2:14" ht="15" customHeight="1">
      <c r="B1226" s="11" t="s">
        <v>3229</v>
      </c>
      <c r="C1226" s="12">
        <v>41058.216006944444</v>
      </c>
      <c r="D1226" s="13" t="s">
        <v>1400</v>
      </c>
      <c r="E1226" s="14">
        <v>72000</v>
      </c>
      <c r="F1226" s="14" t="s">
        <v>6</v>
      </c>
      <c r="G1226" s="14">
        <f>Data!$E1226*VLOOKUP(Data!$F1226,tblXrate[],2,FALSE)</f>
        <v>72000</v>
      </c>
      <c r="H1226" s="14" t="s">
        <v>1401</v>
      </c>
      <c r="I1226" s="14" t="s">
        <v>356</v>
      </c>
      <c r="J1226" s="14" t="s">
        <v>672</v>
      </c>
      <c r="K1226" s="14" t="str">
        <f>VLOOKUP(Data!$J1226,tblCountries[[Actual]:[Mapping]],2,FALSE)</f>
        <v>New Zealand</v>
      </c>
      <c r="L1226" s="14" t="s">
        <v>18</v>
      </c>
      <c r="M1226" s="15">
        <v>10</v>
      </c>
      <c r="N1226" t="str">
        <f t="shared" si="19"/>
        <v>5 a 10</v>
      </c>
    </row>
    <row r="1227" spans="2:14" ht="15" customHeight="1">
      <c r="B1227" s="16" t="s">
        <v>3230</v>
      </c>
      <c r="C1227" s="17">
        <v>41058.223368055558</v>
      </c>
      <c r="D1227" s="18">
        <v>55000</v>
      </c>
      <c r="E1227" s="19">
        <v>55000</v>
      </c>
      <c r="F1227" s="19" t="s">
        <v>6</v>
      </c>
      <c r="G1227" s="19">
        <f>Data!$E1227*VLOOKUP(Data!$F1227,tblXrate[],2,FALSE)</f>
        <v>55000</v>
      </c>
      <c r="H1227" s="19" t="s">
        <v>1241</v>
      </c>
      <c r="I1227" s="19" t="s">
        <v>20</v>
      </c>
      <c r="J1227" s="19" t="s">
        <v>15</v>
      </c>
      <c r="K1227" s="19" t="str">
        <f>VLOOKUP(Data!$J1227,tblCountries[[Actual]:[Mapping]],2,FALSE)</f>
        <v>USA</v>
      </c>
      <c r="L1227" s="19" t="s">
        <v>25</v>
      </c>
      <c r="M1227" s="20">
        <v>7</v>
      </c>
      <c r="N1227" t="str">
        <f t="shared" si="19"/>
        <v>5 a 10</v>
      </c>
    </row>
    <row r="1228" spans="2:14" ht="15" customHeight="1">
      <c r="B1228" s="11" t="s">
        <v>3231</v>
      </c>
      <c r="C1228" s="12">
        <v>41058.241365740738</v>
      </c>
      <c r="D1228" s="13" t="s">
        <v>1402</v>
      </c>
      <c r="E1228" s="14">
        <v>43000</v>
      </c>
      <c r="F1228" s="14" t="s">
        <v>69</v>
      </c>
      <c r="G1228" s="14">
        <f>Data!$E1228*VLOOKUP(Data!$F1228,tblXrate[],2,FALSE)</f>
        <v>67775.665698893223</v>
      </c>
      <c r="H1228" s="14" t="s">
        <v>181</v>
      </c>
      <c r="I1228" s="14" t="s">
        <v>488</v>
      </c>
      <c r="J1228" s="14" t="s">
        <v>71</v>
      </c>
      <c r="K1228" s="14" t="str">
        <f>VLOOKUP(Data!$J1228,tblCountries[[Actual]:[Mapping]],2,FALSE)</f>
        <v>UK</v>
      </c>
      <c r="L1228" s="14" t="s">
        <v>9</v>
      </c>
      <c r="M1228" s="15">
        <v>25</v>
      </c>
      <c r="N1228" t="str">
        <f t="shared" si="19"/>
        <v>20  a 25</v>
      </c>
    </row>
    <row r="1229" spans="2:14" ht="15" customHeight="1">
      <c r="B1229" s="16" t="s">
        <v>3232</v>
      </c>
      <c r="C1229" s="17">
        <v>41058.245625000003</v>
      </c>
      <c r="D1229" s="18" t="s">
        <v>1403</v>
      </c>
      <c r="E1229" s="19">
        <v>25750</v>
      </c>
      <c r="F1229" s="19" t="s">
        <v>69</v>
      </c>
      <c r="G1229" s="19">
        <f>Data!$E1229*VLOOKUP(Data!$F1229,tblXrate[],2,FALSE)</f>
        <v>40586.590505732565</v>
      </c>
      <c r="H1229" s="19" t="s">
        <v>309</v>
      </c>
      <c r="I1229" s="19" t="s">
        <v>20</v>
      </c>
      <c r="J1229" s="19" t="s">
        <v>71</v>
      </c>
      <c r="K1229" s="19" t="str">
        <f>VLOOKUP(Data!$J1229,tblCountries[[Actual]:[Mapping]],2,FALSE)</f>
        <v>UK</v>
      </c>
      <c r="L1229" s="19" t="s">
        <v>9</v>
      </c>
      <c r="M1229" s="20">
        <v>1</v>
      </c>
      <c r="N1229" t="str">
        <f t="shared" si="19"/>
        <v>até 5</v>
      </c>
    </row>
    <row r="1230" spans="2:14" ht="15" customHeight="1">
      <c r="B1230" s="11" t="s">
        <v>3233</v>
      </c>
      <c r="C1230" s="12">
        <v>41058.255694444444</v>
      </c>
      <c r="D1230" s="13">
        <v>50846</v>
      </c>
      <c r="E1230" s="14">
        <v>50846</v>
      </c>
      <c r="F1230" s="14" t="s">
        <v>6</v>
      </c>
      <c r="G1230" s="14">
        <f>Data!$E1230*VLOOKUP(Data!$F1230,tblXrate[],2,FALSE)</f>
        <v>50846</v>
      </c>
      <c r="H1230" s="14" t="s">
        <v>1404</v>
      </c>
      <c r="I1230" s="14" t="s">
        <v>20</v>
      </c>
      <c r="J1230" s="14" t="s">
        <v>15</v>
      </c>
      <c r="K1230" s="14" t="str">
        <f>VLOOKUP(Data!$J1230,tblCountries[[Actual]:[Mapping]],2,FALSE)</f>
        <v>USA</v>
      </c>
      <c r="L1230" s="14" t="s">
        <v>9</v>
      </c>
      <c r="M1230" s="15">
        <v>25</v>
      </c>
      <c r="N1230" t="str">
        <f t="shared" si="19"/>
        <v>20  a 25</v>
      </c>
    </row>
    <row r="1231" spans="2:14" ht="15" customHeight="1">
      <c r="B1231" s="16" t="s">
        <v>3234</v>
      </c>
      <c r="C1231" s="17">
        <v>41058.267083333332</v>
      </c>
      <c r="D1231" s="18">
        <v>63000</v>
      </c>
      <c r="E1231" s="19">
        <v>63000</v>
      </c>
      <c r="F1231" s="19" t="s">
        <v>6</v>
      </c>
      <c r="G1231" s="19">
        <f>Data!$E1231*VLOOKUP(Data!$F1231,tblXrate[],2,FALSE)</f>
        <v>63000</v>
      </c>
      <c r="H1231" s="19" t="s">
        <v>257</v>
      </c>
      <c r="I1231" s="19" t="s">
        <v>310</v>
      </c>
      <c r="J1231" s="19" t="s">
        <v>15</v>
      </c>
      <c r="K1231" s="19" t="str">
        <f>VLOOKUP(Data!$J1231,tblCountries[[Actual]:[Mapping]],2,FALSE)</f>
        <v>USA</v>
      </c>
      <c r="L1231" s="19" t="s">
        <v>13</v>
      </c>
      <c r="M1231" s="20">
        <v>16</v>
      </c>
      <c r="N1231" t="str">
        <f t="shared" si="19"/>
        <v>15 a 20</v>
      </c>
    </row>
    <row r="1232" spans="2:14" ht="15" customHeight="1">
      <c r="B1232" s="11" t="s">
        <v>3235</v>
      </c>
      <c r="C1232" s="12">
        <v>41058.268113425926</v>
      </c>
      <c r="D1232" s="13">
        <v>80000</v>
      </c>
      <c r="E1232" s="14">
        <v>80000</v>
      </c>
      <c r="F1232" s="14" t="s">
        <v>82</v>
      </c>
      <c r="G1232" s="14">
        <f>Data!$E1232*VLOOKUP(Data!$F1232,tblXrate[],2,FALSE)</f>
        <v>81592.772512210868</v>
      </c>
      <c r="H1232" s="14" t="s">
        <v>1405</v>
      </c>
      <c r="I1232" s="14" t="s">
        <v>310</v>
      </c>
      <c r="J1232" s="14" t="s">
        <v>84</v>
      </c>
      <c r="K1232" s="14" t="str">
        <f>VLOOKUP(Data!$J1232,tblCountries[[Actual]:[Mapping]],2,FALSE)</f>
        <v>Australia</v>
      </c>
      <c r="L1232" s="14" t="s">
        <v>9</v>
      </c>
      <c r="M1232" s="15">
        <v>5</v>
      </c>
      <c r="N1232" t="str">
        <f t="shared" si="19"/>
        <v>até 5</v>
      </c>
    </row>
    <row r="1233" spans="2:14" ht="15" customHeight="1">
      <c r="B1233" s="16" t="s">
        <v>3236</v>
      </c>
      <c r="C1233" s="17">
        <v>41058.30672453704</v>
      </c>
      <c r="D1233" s="18">
        <v>50700</v>
      </c>
      <c r="E1233" s="19">
        <v>50700</v>
      </c>
      <c r="F1233" s="19" t="s">
        <v>6</v>
      </c>
      <c r="G1233" s="19">
        <f>Data!$E1233*VLOOKUP(Data!$F1233,tblXrate[],2,FALSE)</f>
        <v>50700</v>
      </c>
      <c r="H1233" s="19" t="s">
        <v>1406</v>
      </c>
      <c r="I1233" s="19" t="s">
        <v>20</v>
      </c>
      <c r="J1233" s="19" t="s">
        <v>143</v>
      </c>
      <c r="K1233" s="19" t="str">
        <f>VLOOKUP(Data!$J1233,tblCountries[[Actual]:[Mapping]],2,FALSE)</f>
        <v>Brazil</v>
      </c>
      <c r="L1233" s="19" t="s">
        <v>25</v>
      </c>
      <c r="M1233" s="20">
        <v>15</v>
      </c>
      <c r="N1233" t="str">
        <f t="shared" si="19"/>
        <v>10 a 15</v>
      </c>
    </row>
    <row r="1234" spans="2:14" ht="15" customHeight="1">
      <c r="B1234" s="11" t="s">
        <v>3237</v>
      </c>
      <c r="C1234" s="12">
        <v>41058.311585648145</v>
      </c>
      <c r="D1234" s="13">
        <v>20000</v>
      </c>
      <c r="E1234" s="14">
        <v>20000</v>
      </c>
      <c r="F1234" s="14" t="s">
        <v>69</v>
      </c>
      <c r="G1234" s="14">
        <f>Data!$E1234*VLOOKUP(Data!$F1234,tblXrate[],2,FALSE)</f>
        <v>31523.565441345683</v>
      </c>
      <c r="H1234" s="14" t="s">
        <v>1407</v>
      </c>
      <c r="I1234" s="14" t="s">
        <v>20</v>
      </c>
      <c r="J1234" s="14" t="s">
        <v>71</v>
      </c>
      <c r="K1234" s="14" t="str">
        <f>VLOOKUP(Data!$J1234,tblCountries[[Actual]:[Mapping]],2,FALSE)</f>
        <v>UK</v>
      </c>
      <c r="L1234" s="14" t="s">
        <v>9</v>
      </c>
      <c r="M1234" s="15">
        <v>1</v>
      </c>
      <c r="N1234" t="str">
        <f t="shared" si="19"/>
        <v>até 5</v>
      </c>
    </row>
    <row r="1235" spans="2:14" ht="15" customHeight="1">
      <c r="B1235" s="16" t="s">
        <v>3238</v>
      </c>
      <c r="C1235" s="17">
        <v>41058.324259259258</v>
      </c>
      <c r="D1235" s="18">
        <v>70000</v>
      </c>
      <c r="E1235" s="19">
        <v>70000</v>
      </c>
      <c r="F1235" s="19" t="s">
        <v>6</v>
      </c>
      <c r="G1235" s="19">
        <f>Data!$E1235*VLOOKUP(Data!$F1235,tblXrate[],2,FALSE)</f>
        <v>70000</v>
      </c>
      <c r="H1235" s="19" t="s">
        <v>1408</v>
      </c>
      <c r="I1235" s="19" t="s">
        <v>20</v>
      </c>
      <c r="J1235" s="19" t="s">
        <v>15</v>
      </c>
      <c r="K1235" s="19" t="str">
        <f>VLOOKUP(Data!$J1235,tblCountries[[Actual]:[Mapping]],2,FALSE)</f>
        <v>USA</v>
      </c>
      <c r="L1235" s="19" t="s">
        <v>25</v>
      </c>
      <c r="M1235" s="20">
        <v>6</v>
      </c>
      <c r="N1235" t="str">
        <f t="shared" si="19"/>
        <v>5 a 10</v>
      </c>
    </row>
    <row r="1236" spans="2:14" ht="15" customHeight="1">
      <c r="B1236" s="11" t="s">
        <v>3239</v>
      </c>
      <c r="C1236" s="12">
        <v>41058.328425925924</v>
      </c>
      <c r="D1236" s="13">
        <v>65000</v>
      </c>
      <c r="E1236" s="14">
        <v>65000</v>
      </c>
      <c r="F1236" s="14" t="s">
        <v>86</v>
      </c>
      <c r="G1236" s="14">
        <f>Data!$E1236*VLOOKUP(Data!$F1236,tblXrate[],2,FALSE)</f>
        <v>63918.498996971248</v>
      </c>
      <c r="H1236" s="14" t="s">
        <v>1409</v>
      </c>
      <c r="I1236" s="14" t="s">
        <v>52</v>
      </c>
      <c r="J1236" s="14" t="s">
        <v>88</v>
      </c>
      <c r="K1236" s="14" t="str">
        <f>VLOOKUP(Data!$J1236,tblCountries[[Actual]:[Mapping]],2,FALSE)</f>
        <v>Canada</v>
      </c>
      <c r="L1236" s="14" t="s">
        <v>18</v>
      </c>
      <c r="M1236" s="15">
        <v>15</v>
      </c>
      <c r="N1236" t="str">
        <f t="shared" si="19"/>
        <v>10 a 15</v>
      </c>
    </row>
    <row r="1237" spans="2:14" ht="15" customHeight="1">
      <c r="B1237" s="16" t="s">
        <v>3240</v>
      </c>
      <c r="C1237" s="17">
        <v>41058.331296296295</v>
      </c>
      <c r="D1237" s="18">
        <v>800000</v>
      </c>
      <c r="E1237" s="19">
        <v>9600000</v>
      </c>
      <c r="F1237" s="19" t="s">
        <v>1410</v>
      </c>
      <c r="G1237" s="19">
        <f>Data!$E1237*VLOOKUP(Data!$F1237,tblXrate[],2,FALSE)</f>
        <v>7261.724659606657</v>
      </c>
      <c r="H1237" s="19" t="s">
        <v>20</v>
      </c>
      <c r="I1237" s="19" t="s">
        <v>20</v>
      </c>
      <c r="J1237" s="19" t="s">
        <v>1411</v>
      </c>
      <c r="K1237" s="19" t="str">
        <f>VLOOKUP(Data!$J1237,tblCountries[[Actual]:[Mapping]],2,FALSE)</f>
        <v>Mongolia</v>
      </c>
      <c r="L1237" s="19" t="s">
        <v>13</v>
      </c>
      <c r="M1237" s="20">
        <v>2</v>
      </c>
      <c r="N1237" t="str">
        <f t="shared" si="19"/>
        <v>até 5</v>
      </c>
    </row>
    <row r="1238" spans="2:14" ht="15" customHeight="1">
      <c r="B1238" s="11" t="s">
        <v>3241</v>
      </c>
      <c r="C1238" s="12">
        <v>41058.342430555553</v>
      </c>
      <c r="D1238" s="13" t="s">
        <v>1412</v>
      </c>
      <c r="E1238" s="14">
        <v>36000</v>
      </c>
      <c r="F1238" s="14" t="s">
        <v>3939</v>
      </c>
      <c r="G1238" s="14">
        <f>Data!$E1238*VLOOKUP(Data!$F1238,tblXrate[],2,FALSE)</f>
        <v>11404.820437438224</v>
      </c>
      <c r="H1238" s="14" t="s">
        <v>1413</v>
      </c>
      <c r="I1238" s="14" t="s">
        <v>279</v>
      </c>
      <c r="J1238" s="14" t="s">
        <v>1131</v>
      </c>
      <c r="K1238" s="14" t="str">
        <f>VLOOKUP(Data!$J1238,tblCountries[[Actual]:[Mapping]],2,FALSE)</f>
        <v>malaysia</v>
      </c>
      <c r="L1238" s="14" t="s">
        <v>9</v>
      </c>
      <c r="M1238" s="15">
        <v>2</v>
      </c>
      <c r="N1238" t="str">
        <f t="shared" si="19"/>
        <v>até 5</v>
      </c>
    </row>
    <row r="1239" spans="2:14" ht="15" customHeight="1">
      <c r="B1239" s="16" t="s">
        <v>3242</v>
      </c>
      <c r="C1239" s="17">
        <v>41058.351284722223</v>
      </c>
      <c r="D1239" s="18" t="s">
        <v>1414</v>
      </c>
      <c r="E1239" s="19">
        <v>120000</v>
      </c>
      <c r="F1239" s="19" t="s">
        <v>6</v>
      </c>
      <c r="G1239" s="19">
        <f>Data!$E1239*VLOOKUP(Data!$F1239,tblXrate[],2,FALSE)</f>
        <v>120000</v>
      </c>
      <c r="H1239" s="19" t="s">
        <v>1415</v>
      </c>
      <c r="I1239" s="19" t="s">
        <v>356</v>
      </c>
      <c r="J1239" s="19" t="s">
        <v>171</v>
      </c>
      <c r="K1239" s="19" t="str">
        <f>VLOOKUP(Data!$J1239,tblCountries[[Actual]:[Mapping]],2,FALSE)</f>
        <v>Singapore</v>
      </c>
      <c r="L1239" s="19" t="s">
        <v>25</v>
      </c>
      <c r="M1239" s="20">
        <v>5</v>
      </c>
      <c r="N1239" t="str">
        <f t="shared" si="19"/>
        <v>até 5</v>
      </c>
    </row>
    <row r="1240" spans="2:14" ht="15" customHeight="1">
      <c r="B1240" s="11" t="s">
        <v>3243</v>
      </c>
      <c r="C1240" s="12">
        <v>41058.361828703702</v>
      </c>
      <c r="D1240" s="13">
        <v>90000</v>
      </c>
      <c r="E1240" s="14">
        <v>90000</v>
      </c>
      <c r="F1240" s="14" t="s">
        <v>82</v>
      </c>
      <c r="G1240" s="14">
        <f>Data!$E1240*VLOOKUP(Data!$F1240,tblXrate[],2,FALSE)</f>
        <v>91791.869076237213</v>
      </c>
      <c r="H1240" s="14" t="s">
        <v>207</v>
      </c>
      <c r="I1240" s="14" t="s">
        <v>20</v>
      </c>
      <c r="J1240" s="14" t="s">
        <v>84</v>
      </c>
      <c r="K1240" s="14" t="str">
        <f>VLOOKUP(Data!$J1240,tblCountries[[Actual]:[Mapping]],2,FALSE)</f>
        <v>Australia</v>
      </c>
      <c r="L1240" s="14" t="s">
        <v>9</v>
      </c>
      <c r="M1240" s="15">
        <v>5</v>
      </c>
      <c r="N1240" t="str">
        <f t="shared" si="19"/>
        <v>até 5</v>
      </c>
    </row>
    <row r="1241" spans="2:14" ht="15" customHeight="1">
      <c r="B1241" s="16" t="s">
        <v>3244</v>
      </c>
      <c r="C1241" s="17">
        <v>41058.361967592595</v>
      </c>
      <c r="D1241" s="18">
        <v>110000</v>
      </c>
      <c r="E1241" s="19">
        <v>110000</v>
      </c>
      <c r="F1241" s="19" t="s">
        <v>82</v>
      </c>
      <c r="G1241" s="19">
        <f>Data!$E1241*VLOOKUP(Data!$F1241,tblXrate[],2,FALSE)</f>
        <v>112190.06220428993</v>
      </c>
      <c r="H1241" s="19" t="s">
        <v>20</v>
      </c>
      <c r="I1241" s="19" t="s">
        <v>20</v>
      </c>
      <c r="J1241" s="19" t="s">
        <v>84</v>
      </c>
      <c r="K1241" s="19" t="str">
        <f>VLOOKUP(Data!$J1241,tblCountries[[Actual]:[Mapping]],2,FALSE)</f>
        <v>Australia</v>
      </c>
      <c r="L1241" s="19" t="s">
        <v>18</v>
      </c>
      <c r="M1241" s="20">
        <v>7</v>
      </c>
      <c r="N1241" t="str">
        <f t="shared" si="19"/>
        <v>5 a 10</v>
      </c>
    </row>
    <row r="1242" spans="2:14" ht="15" customHeight="1">
      <c r="B1242" s="11" t="s">
        <v>3245</v>
      </c>
      <c r="C1242" s="12">
        <v>41058.366527777776</v>
      </c>
      <c r="D1242" s="13">
        <v>40000</v>
      </c>
      <c r="E1242" s="14">
        <v>40000</v>
      </c>
      <c r="F1242" s="14" t="s">
        <v>6</v>
      </c>
      <c r="G1242" s="14">
        <f>Data!$E1242*VLOOKUP(Data!$F1242,tblXrate[],2,FALSE)</f>
        <v>40000</v>
      </c>
      <c r="H1242" s="14" t="s">
        <v>1416</v>
      </c>
      <c r="I1242" s="14" t="s">
        <v>52</v>
      </c>
      <c r="J1242" s="14" t="s">
        <v>15</v>
      </c>
      <c r="K1242" s="14" t="str">
        <f>VLOOKUP(Data!$J1242,tblCountries[[Actual]:[Mapping]],2,FALSE)</f>
        <v>USA</v>
      </c>
      <c r="L1242" s="14" t="s">
        <v>18</v>
      </c>
      <c r="M1242" s="15">
        <v>18</v>
      </c>
      <c r="N1242" t="str">
        <f t="shared" si="19"/>
        <v>15 a 20</v>
      </c>
    </row>
    <row r="1243" spans="2:14" ht="15" customHeight="1">
      <c r="B1243" s="16" t="s">
        <v>3246</v>
      </c>
      <c r="C1243" s="17">
        <v>41058.374780092592</v>
      </c>
      <c r="D1243" s="18">
        <v>107000</v>
      </c>
      <c r="E1243" s="19">
        <v>107000</v>
      </c>
      <c r="F1243" s="19" t="s">
        <v>6</v>
      </c>
      <c r="G1243" s="19">
        <f>Data!$E1243*VLOOKUP(Data!$F1243,tblXrate[],2,FALSE)</f>
        <v>107000</v>
      </c>
      <c r="H1243" s="19" t="s">
        <v>1417</v>
      </c>
      <c r="I1243" s="19" t="s">
        <v>310</v>
      </c>
      <c r="J1243" s="19" t="s">
        <v>15</v>
      </c>
      <c r="K1243" s="19" t="str">
        <f>VLOOKUP(Data!$J1243,tblCountries[[Actual]:[Mapping]],2,FALSE)</f>
        <v>USA</v>
      </c>
      <c r="L1243" s="19" t="s">
        <v>9</v>
      </c>
      <c r="M1243" s="20">
        <v>12</v>
      </c>
      <c r="N1243" t="str">
        <f t="shared" si="19"/>
        <v>10 a 15</v>
      </c>
    </row>
    <row r="1244" spans="2:14" ht="15" customHeight="1">
      <c r="B1244" s="11" t="s">
        <v>3247</v>
      </c>
      <c r="C1244" s="12">
        <v>41058.385520833333</v>
      </c>
      <c r="D1244" s="13">
        <v>82000</v>
      </c>
      <c r="E1244" s="14">
        <v>82000</v>
      </c>
      <c r="F1244" s="14" t="s">
        <v>6</v>
      </c>
      <c r="G1244" s="14">
        <f>Data!$E1244*VLOOKUP(Data!$F1244,tblXrate[],2,FALSE)</f>
        <v>82000</v>
      </c>
      <c r="H1244" s="14" t="s">
        <v>1418</v>
      </c>
      <c r="I1244" s="14" t="s">
        <v>52</v>
      </c>
      <c r="J1244" s="14" t="s">
        <v>15</v>
      </c>
      <c r="K1244" s="14" t="str">
        <f>VLOOKUP(Data!$J1244,tblCountries[[Actual]:[Mapping]],2,FALSE)</f>
        <v>USA</v>
      </c>
      <c r="L1244" s="14" t="s">
        <v>9</v>
      </c>
      <c r="M1244" s="15">
        <v>10</v>
      </c>
      <c r="N1244" t="str">
        <f t="shared" si="19"/>
        <v>5 a 10</v>
      </c>
    </row>
    <row r="1245" spans="2:14" ht="15" customHeight="1">
      <c r="B1245" s="16" t="s">
        <v>3248</v>
      </c>
      <c r="C1245" s="17">
        <v>41058.39271990741</v>
      </c>
      <c r="D1245" s="18">
        <v>100000</v>
      </c>
      <c r="E1245" s="19">
        <v>100000</v>
      </c>
      <c r="F1245" s="19" t="s">
        <v>82</v>
      </c>
      <c r="G1245" s="19">
        <f>Data!$E1245*VLOOKUP(Data!$F1245,tblXrate[],2,FALSE)</f>
        <v>101990.96564026357</v>
      </c>
      <c r="H1245" s="19" t="s">
        <v>1419</v>
      </c>
      <c r="I1245" s="19" t="s">
        <v>356</v>
      </c>
      <c r="J1245" s="19" t="s">
        <v>84</v>
      </c>
      <c r="K1245" s="19" t="str">
        <f>VLOOKUP(Data!$J1245,tblCountries[[Actual]:[Mapping]],2,FALSE)</f>
        <v>Australia</v>
      </c>
      <c r="L1245" s="19" t="s">
        <v>9</v>
      </c>
      <c r="M1245" s="20">
        <v>15</v>
      </c>
      <c r="N1245" t="str">
        <f t="shared" si="19"/>
        <v>10 a 15</v>
      </c>
    </row>
    <row r="1246" spans="2:14" ht="15" customHeight="1">
      <c r="B1246" s="11" t="s">
        <v>3249</v>
      </c>
      <c r="C1246" s="12">
        <v>41058.40115740741</v>
      </c>
      <c r="D1246" s="13" t="s">
        <v>1420</v>
      </c>
      <c r="E1246" s="14">
        <v>43000</v>
      </c>
      <c r="F1246" s="14" t="s">
        <v>6</v>
      </c>
      <c r="G1246" s="14">
        <f>Data!$E1246*VLOOKUP(Data!$F1246,tblXrate[],2,FALSE)</f>
        <v>43000</v>
      </c>
      <c r="H1246" s="14" t="s">
        <v>1421</v>
      </c>
      <c r="I1246" s="14" t="s">
        <v>52</v>
      </c>
      <c r="J1246" s="14" t="s">
        <v>84</v>
      </c>
      <c r="K1246" s="14" t="str">
        <f>VLOOKUP(Data!$J1246,tblCountries[[Actual]:[Mapping]],2,FALSE)</f>
        <v>Australia</v>
      </c>
      <c r="L1246" s="14" t="s">
        <v>18</v>
      </c>
      <c r="M1246" s="15">
        <v>4</v>
      </c>
      <c r="N1246" t="str">
        <f t="shared" si="19"/>
        <v>até 5</v>
      </c>
    </row>
    <row r="1247" spans="2:14" ht="15" customHeight="1">
      <c r="B1247" s="16" t="s">
        <v>3250</v>
      </c>
      <c r="C1247" s="17">
        <v>41058.401550925926</v>
      </c>
      <c r="D1247" s="18">
        <v>69000</v>
      </c>
      <c r="E1247" s="19">
        <v>69000</v>
      </c>
      <c r="F1247" s="19" t="s">
        <v>6</v>
      </c>
      <c r="G1247" s="19">
        <f>Data!$E1247*VLOOKUP(Data!$F1247,tblXrate[],2,FALSE)</f>
        <v>69000</v>
      </c>
      <c r="H1247" s="19" t="s">
        <v>1422</v>
      </c>
      <c r="I1247" s="19" t="s">
        <v>488</v>
      </c>
      <c r="J1247" s="19" t="s">
        <v>15</v>
      </c>
      <c r="K1247" s="19" t="str">
        <f>VLOOKUP(Data!$J1247,tblCountries[[Actual]:[Mapping]],2,FALSE)</f>
        <v>USA</v>
      </c>
      <c r="L1247" s="19" t="s">
        <v>9</v>
      </c>
      <c r="M1247" s="20">
        <v>20</v>
      </c>
      <c r="N1247" t="str">
        <f t="shared" si="19"/>
        <v>15 a 20</v>
      </c>
    </row>
    <row r="1248" spans="2:14" ht="15" customHeight="1">
      <c r="B1248" s="11" t="s">
        <v>3251</v>
      </c>
      <c r="C1248" s="12">
        <v>41058.408182870371</v>
      </c>
      <c r="D1248" s="13">
        <v>30000</v>
      </c>
      <c r="E1248" s="14">
        <v>30000</v>
      </c>
      <c r="F1248" s="14" t="s">
        <v>6</v>
      </c>
      <c r="G1248" s="14">
        <f>Data!$E1248*VLOOKUP(Data!$F1248,tblXrate[],2,FALSE)</f>
        <v>30000</v>
      </c>
      <c r="H1248" s="14" t="s">
        <v>1423</v>
      </c>
      <c r="I1248" s="14" t="s">
        <v>52</v>
      </c>
      <c r="J1248" s="14" t="s">
        <v>8</v>
      </c>
      <c r="K1248" s="14" t="str">
        <f>VLOOKUP(Data!$J1248,tblCountries[[Actual]:[Mapping]],2,FALSE)</f>
        <v>India</v>
      </c>
      <c r="L1248" s="14" t="s">
        <v>18</v>
      </c>
      <c r="M1248" s="15">
        <v>3</v>
      </c>
      <c r="N1248" t="str">
        <f t="shared" si="19"/>
        <v>até 5</v>
      </c>
    </row>
    <row r="1249" spans="2:14" ht="15" customHeight="1">
      <c r="B1249" s="16" t="s">
        <v>3252</v>
      </c>
      <c r="C1249" s="17">
        <v>41058.411134259259</v>
      </c>
      <c r="D1249" s="18" t="s">
        <v>1424</v>
      </c>
      <c r="E1249" s="19">
        <v>48000</v>
      </c>
      <c r="F1249" s="19" t="s">
        <v>82</v>
      </c>
      <c r="G1249" s="19">
        <f>Data!$E1249*VLOOKUP(Data!$F1249,tblXrate[],2,FALSE)</f>
        <v>48955.663507326513</v>
      </c>
      <c r="H1249" s="19" t="s">
        <v>640</v>
      </c>
      <c r="I1249" s="19" t="s">
        <v>20</v>
      </c>
      <c r="J1249" s="19" t="s">
        <v>84</v>
      </c>
      <c r="K1249" s="19" t="str">
        <f>VLOOKUP(Data!$J1249,tblCountries[[Actual]:[Mapping]],2,FALSE)</f>
        <v>Australia</v>
      </c>
      <c r="L1249" s="19" t="s">
        <v>25</v>
      </c>
      <c r="M1249" s="20">
        <v>2</v>
      </c>
      <c r="N1249" t="str">
        <f t="shared" si="19"/>
        <v>até 5</v>
      </c>
    </row>
    <row r="1250" spans="2:14" ht="15" customHeight="1">
      <c r="B1250" s="11" t="s">
        <v>3253</v>
      </c>
      <c r="C1250" s="12">
        <v>41058.422465277778</v>
      </c>
      <c r="D1250" s="13">
        <v>70000</v>
      </c>
      <c r="E1250" s="14">
        <v>70000</v>
      </c>
      <c r="F1250" s="14" t="s">
        <v>6</v>
      </c>
      <c r="G1250" s="14">
        <f>Data!$E1250*VLOOKUP(Data!$F1250,tblXrate[],2,FALSE)</f>
        <v>70000</v>
      </c>
      <c r="H1250" s="14" t="s">
        <v>201</v>
      </c>
      <c r="I1250" s="14" t="s">
        <v>52</v>
      </c>
      <c r="J1250" s="14" t="s">
        <v>15</v>
      </c>
      <c r="K1250" s="14" t="str">
        <f>VLOOKUP(Data!$J1250,tblCountries[[Actual]:[Mapping]],2,FALSE)</f>
        <v>USA</v>
      </c>
      <c r="L1250" s="14" t="s">
        <v>9</v>
      </c>
      <c r="M1250" s="15">
        <v>8</v>
      </c>
      <c r="N1250" t="str">
        <f t="shared" si="19"/>
        <v>5 a 10</v>
      </c>
    </row>
    <row r="1251" spans="2:14" ht="15" customHeight="1">
      <c r="B1251" s="16" t="s">
        <v>3254</v>
      </c>
      <c r="C1251" s="17">
        <v>41058.423344907409</v>
      </c>
      <c r="D1251" s="18">
        <v>45000</v>
      </c>
      <c r="E1251" s="19">
        <v>45000</v>
      </c>
      <c r="F1251" s="19" t="s">
        <v>6</v>
      </c>
      <c r="G1251" s="19">
        <f>Data!$E1251*VLOOKUP(Data!$F1251,tblXrate[],2,FALSE)</f>
        <v>45000</v>
      </c>
      <c r="H1251" s="19" t="s">
        <v>1425</v>
      </c>
      <c r="I1251" s="19" t="s">
        <v>20</v>
      </c>
      <c r="J1251" s="19" t="s">
        <v>15</v>
      </c>
      <c r="K1251" s="19" t="str">
        <f>VLOOKUP(Data!$J1251,tblCountries[[Actual]:[Mapping]],2,FALSE)</f>
        <v>USA</v>
      </c>
      <c r="L1251" s="19" t="s">
        <v>9</v>
      </c>
      <c r="M1251" s="20">
        <v>7</v>
      </c>
      <c r="N1251" t="str">
        <f t="shared" si="19"/>
        <v>5 a 10</v>
      </c>
    </row>
    <row r="1252" spans="2:14" ht="15" customHeight="1">
      <c r="B1252" s="11" t="s">
        <v>3255</v>
      </c>
      <c r="C1252" s="12">
        <v>41058.424629629626</v>
      </c>
      <c r="D1252" s="13">
        <v>35000</v>
      </c>
      <c r="E1252" s="14">
        <v>35000</v>
      </c>
      <c r="F1252" s="14" t="s">
        <v>6</v>
      </c>
      <c r="G1252" s="14">
        <f>Data!$E1252*VLOOKUP(Data!$F1252,tblXrate[],2,FALSE)</f>
        <v>35000</v>
      </c>
      <c r="H1252" s="14" t="s">
        <v>1426</v>
      </c>
      <c r="I1252" s="14" t="s">
        <v>4001</v>
      </c>
      <c r="J1252" s="14" t="s">
        <v>1131</v>
      </c>
      <c r="K1252" s="14" t="str">
        <f>VLOOKUP(Data!$J1252,tblCountries[[Actual]:[Mapping]],2,FALSE)</f>
        <v>malaysia</v>
      </c>
      <c r="L1252" s="14" t="s">
        <v>13</v>
      </c>
      <c r="M1252" s="15">
        <v>12</v>
      </c>
      <c r="N1252" t="str">
        <f t="shared" si="19"/>
        <v>10 a 15</v>
      </c>
    </row>
    <row r="1253" spans="2:14" ht="15" customHeight="1">
      <c r="B1253" s="16" t="s">
        <v>3256</v>
      </c>
      <c r="C1253" s="17">
        <v>41058.447094907409</v>
      </c>
      <c r="D1253" s="18">
        <v>500000</v>
      </c>
      <c r="E1253" s="19">
        <v>500000</v>
      </c>
      <c r="F1253" s="19" t="s">
        <v>40</v>
      </c>
      <c r="G1253" s="19">
        <f>Data!$E1253*VLOOKUP(Data!$F1253,tblXrate[],2,FALSE)</f>
        <v>8903.9583437212841</v>
      </c>
      <c r="H1253" s="19" t="s">
        <v>1427</v>
      </c>
      <c r="I1253" s="19" t="s">
        <v>52</v>
      </c>
      <c r="J1253" s="19" t="s">
        <v>8</v>
      </c>
      <c r="K1253" s="19" t="str">
        <f>VLOOKUP(Data!$J1253,tblCountries[[Actual]:[Mapping]],2,FALSE)</f>
        <v>India</v>
      </c>
      <c r="L1253" s="19" t="s">
        <v>18</v>
      </c>
      <c r="M1253" s="20">
        <v>29</v>
      </c>
      <c r="N1253" t="str">
        <f t="shared" si="19"/>
        <v>25 a 30</v>
      </c>
    </row>
    <row r="1254" spans="2:14" ht="15" customHeight="1">
      <c r="B1254" s="11" t="s">
        <v>3257</v>
      </c>
      <c r="C1254" s="12">
        <v>41058.448449074072</v>
      </c>
      <c r="D1254" s="13" t="s">
        <v>1428</v>
      </c>
      <c r="E1254" s="14">
        <v>89500</v>
      </c>
      <c r="F1254" s="14" t="s">
        <v>3939</v>
      </c>
      <c r="G1254" s="14">
        <f>Data!$E1254*VLOOKUP(Data!$F1254,tblXrate[],2,FALSE)</f>
        <v>28353.650809742252</v>
      </c>
      <c r="H1254" s="14" t="s">
        <v>52</v>
      </c>
      <c r="I1254" s="14" t="s">
        <v>52</v>
      </c>
      <c r="J1254" s="14" t="s">
        <v>1131</v>
      </c>
      <c r="K1254" s="14" t="str">
        <f>VLOOKUP(Data!$J1254,tblCountries[[Actual]:[Mapping]],2,FALSE)</f>
        <v>malaysia</v>
      </c>
      <c r="L1254" s="14" t="s">
        <v>18</v>
      </c>
      <c r="M1254" s="15">
        <v>20</v>
      </c>
      <c r="N1254" t="str">
        <f t="shared" si="19"/>
        <v>15 a 20</v>
      </c>
    </row>
    <row r="1255" spans="2:14" ht="15" customHeight="1">
      <c r="B1255" s="16" t="s">
        <v>3258</v>
      </c>
      <c r="C1255" s="17">
        <v>41058.450381944444</v>
      </c>
      <c r="D1255" s="18" t="s">
        <v>1429</v>
      </c>
      <c r="E1255" s="19">
        <v>11800</v>
      </c>
      <c r="F1255" s="19" t="s">
        <v>6</v>
      </c>
      <c r="G1255" s="19">
        <f>Data!$E1255*VLOOKUP(Data!$F1255,tblXrate[],2,FALSE)</f>
        <v>11800</v>
      </c>
      <c r="H1255" s="19" t="s">
        <v>1430</v>
      </c>
      <c r="I1255" s="19" t="s">
        <v>20</v>
      </c>
      <c r="J1255" s="19" t="s">
        <v>8</v>
      </c>
      <c r="K1255" s="19" t="str">
        <f>VLOOKUP(Data!$J1255,tblCountries[[Actual]:[Mapping]],2,FALSE)</f>
        <v>India</v>
      </c>
      <c r="L1255" s="19" t="s">
        <v>9</v>
      </c>
      <c r="M1255" s="20">
        <v>10</v>
      </c>
      <c r="N1255" t="str">
        <f t="shared" si="19"/>
        <v>5 a 10</v>
      </c>
    </row>
    <row r="1256" spans="2:14" ht="15" customHeight="1">
      <c r="B1256" s="11" t="s">
        <v>3259</v>
      </c>
      <c r="C1256" s="12">
        <v>41058.452106481483</v>
      </c>
      <c r="D1256" s="13" t="s">
        <v>1431</v>
      </c>
      <c r="E1256" s="14">
        <v>360000</v>
      </c>
      <c r="F1256" s="14" t="s">
        <v>40</v>
      </c>
      <c r="G1256" s="14">
        <f>Data!$E1256*VLOOKUP(Data!$F1256,tblXrate[],2,FALSE)</f>
        <v>6410.8500074793246</v>
      </c>
      <c r="H1256" s="14" t="s">
        <v>1432</v>
      </c>
      <c r="I1256" s="14" t="s">
        <v>52</v>
      </c>
      <c r="J1256" s="14" t="s">
        <v>8</v>
      </c>
      <c r="K1256" s="14" t="str">
        <f>VLOOKUP(Data!$J1256,tblCountries[[Actual]:[Mapping]],2,FALSE)</f>
        <v>India</v>
      </c>
      <c r="L1256" s="14" t="s">
        <v>13</v>
      </c>
      <c r="M1256" s="15">
        <v>6</v>
      </c>
      <c r="N1256" t="str">
        <f t="shared" si="19"/>
        <v>5 a 10</v>
      </c>
    </row>
    <row r="1257" spans="2:14" ht="15" customHeight="1">
      <c r="B1257" s="16" t="s">
        <v>3260</v>
      </c>
      <c r="C1257" s="17">
        <v>41058.45244212963</v>
      </c>
      <c r="D1257" s="18">
        <v>50000</v>
      </c>
      <c r="E1257" s="19">
        <v>50000</v>
      </c>
      <c r="F1257" s="19" t="s">
        <v>6</v>
      </c>
      <c r="G1257" s="19">
        <f>Data!$E1257*VLOOKUP(Data!$F1257,tblXrate[],2,FALSE)</f>
        <v>50000</v>
      </c>
      <c r="H1257" s="19" t="s">
        <v>153</v>
      </c>
      <c r="I1257" s="19" t="s">
        <v>20</v>
      </c>
      <c r="J1257" s="19" t="s">
        <v>15</v>
      </c>
      <c r="K1257" s="19" t="str">
        <f>VLOOKUP(Data!$J1257,tblCountries[[Actual]:[Mapping]],2,FALSE)</f>
        <v>USA</v>
      </c>
      <c r="L1257" s="19" t="s">
        <v>9</v>
      </c>
      <c r="M1257" s="20">
        <v>3</v>
      </c>
      <c r="N1257" t="str">
        <f t="shared" si="19"/>
        <v>até 5</v>
      </c>
    </row>
    <row r="1258" spans="2:14" ht="15" customHeight="1">
      <c r="B1258" s="11" t="s">
        <v>3261</v>
      </c>
      <c r="C1258" s="12">
        <v>41058.458703703705</v>
      </c>
      <c r="D1258" s="13">
        <v>85000</v>
      </c>
      <c r="E1258" s="14">
        <v>85000</v>
      </c>
      <c r="F1258" s="14" t="s">
        <v>6</v>
      </c>
      <c r="G1258" s="14">
        <f>Data!$E1258*VLOOKUP(Data!$F1258,tblXrate[],2,FALSE)</f>
        <v>85000</v>
      </c>
      <c r="H1258" s="14" t="s">
        <v>1433</v>
      </c>
      <c r="I1258" s="14" t="s">
        <v>52</v>
      </c>
      <c r="J1258" s="14" t="s">
        <v>1434</v>
      </c>
      <c r="K1258" s="14" t="str">
        <f>VLOOKUP(Data!$J1258,tblCountries[[Actual]:[Mapping]],2,FALSE)</f>
        <v>Sri Lanka</v>
      </c>
      <c r="L1258" s="14" t="s">
        <v>13</v>
      </c>
      <c r="M1258" s="15">
        <v>10</v>
      </c>
      <c r="N1258" t="str">
        <f t="shared" si="19"/>
        <v>5 a 10</v>
      </c>
    </row>
    <row r="1259" spans="2:14" ht="15" customHeight="1">
      <c r="B1259" s="16" t="s">
        <v>3262</v>
      </c>
      <c r="C1259" s="17">
        <v>41058.483252314814</v>
      </c>
      <c r="D1259" s="18" t="s">
        <v>1435</v>
      </c>
      <c r="E1259" s="19">
        <v>1000000</v>
      </c>
      <c r="F1259" s="19" t="s">
        <v>40</v>
      </c>
      <c r="G1259" s="19">
        <f>Data!$E1259*VLOOKUP(Data!$F1259,tblXrate[],2,FALSE)</f>
        <v>17807.916687442568</v>
      </c>
      <c r="H1259" s="19" t="s">
        <v>52</v>
      </c>
      <c r="I1259" s="19" t="s">
        <v>52</v>
      </c>
      <c r="J1259" s="19" t="s">
        <v>8</v>
      </c>
      <c r="K1259" s="19" t="str">
        <f>VLOOKUP(Data!$J1259,tblCountries[[Actual]:[Mapping]],2,FALSE)</f>
        <v>India</v>
      </c>
      <c r="L1259" s="19" t="s">
        <v>18</v>
      </c>
      <c r="M1259" s="20">
        <v>10</v>
      </c>
      <c r="N1259" t="str">
        <f t="shared" si="19"/>
        <v>5 a 10</v>
      </c>
    </row>
    <row r="1260" spans="2:14" ht="15" customHeight="1">
      <c r="B1260" s="11" t="s">
        <v>3263</v>
      </c>
      <c r="C1260" s="12">
        <v>41058.49082175926</v>
      </c>
      <c r="D1260" s="13" t="s">
        <v>1436</v>
      </c>
      <c r="E1260" s="14">
        <v>900000</v>
      </c>
      <c r="F1260" s="14" t="s">
        <v>40</v>
      </c>
      <c r="G1260" s="14">
        <f>Data!$E1260*VLOOKUP(Data!$F1260,tblXrate[],2,FALSE)</f>
        <v>16027.125018698311</v>
      </c>
      <c r="H1260" s="14" t="s">
        <v>1437</v>
      </c>
      <c r="I1260" s="14" t="s">
        <v>488</v>
      </c>
      <c r="J1260" s="14" t="s">
        <v>8</v>
      </c>
      <c r="K1260" s="14" t="str">
        <f>VLOOKUP(Data!$J1260,tblCountries[[Actual]:[Mapping]],2,FALSE)</f>
        <v>India</v>
      </c>
      <c r="L1260" s="14" t="s">
        <v>13</v>
      </c>
      <c r="M1260" s="15">
        <v>8</v>
      </c>
      <c r="N1260" t="str">
        <f t="shared" si="19"/>
        <v>5 a 10</v>
      </c>
    </row>
    <row r="1261" spans="2:14" ht="15" customHeight="1">
      <c r="B1261" s="16" t="s">
        <v>3264</v>
      </c>
      <c r="C1261" s="17">
        <v>41058.494155092594</v>
      </c>
      <c r="D1261" s="18">
        <v>192000</v>
      </c>
      <c r="E1261" s="19">
        <v>192000</v>
      </c>
      <c r="F1261" s="19" t="s">
        <v>6</v>
      </c>
      <c r="G1261" s="19">
        <f>Data!$E1261*VLOOKUP(Data!$F1261,tblXrate[],2,FALSE)</f>
        <v>192000</v>
      </c>
      <c r="H1261" s="19" t="s">
        <v>1438</v>
      </c>
      <c r="I1261" s="19" t="s">
        <v>4001</v>
      </c>
      <c r="J1261" s="19" t="s">
        <v>15</v>
      </c>
      <c r="K1261" s="19" t="str">
        <f>VLOOKUP(Data!$J1261,tblCountries[[Actual]:[Mapping]],2,FALSE)</f>
        <v>USA</v>
      </c>
      <c r="L1261" s="19" t="s">
        <v>13</v>
      </c>
      <c r="M1261" s="20">
        <v>27</v>
      </c>
      <c r="N1261" t="str">
        <f t="shared" si="19"/>
        <v>25 a 30</v>
      </c>
    </row>
    <row r="1262" spans="2:14" ht="15" customHeight="1">
      <c r="B1262" s="11" t="s">
        <v>3265</v>
      </c>
      <c r="C1262" s="12">
        <v>41058.509745370371</v>
      </c>
      <c r="D1262" s="13">
        <v>54000</v>
      </c>
      <c r="E1262" s="14">
        <v>54000</v>
      </c>
      <c r="F1262" s="14" t="s">
        <v>6</v>
      </c>
      <c r="G1262" s="14">
        <f>Data!$E1262*VLOOKUP(Data!$F1262,tblXrate[],2,FALSE)</f>
        <v>54000</v>
      </c>
      <c r="H1262" s="14" t="s">
        <v>1439</v>
      </c>
      <c r="I1262" s="14" t="s">
        <v>20</v>
      </c>
      <c r="J1262" s="14" t="s">
        <v>15</v>
      </c>
      <c r="K1262" s="14" t="str">
        <f>VLOOKUP(Data!$J1262,tblCountries[[Actual]:[Mapping]],2,FALSE)</f>
        <v>USA</v>
      </c>
      <c r="L1262" s="14" t="s">
        <v>13</v>
      </c>
      <c r="M1262" s="15">
        <v>6</v>
      </c>
      <c r="N1262" t="str">
        <f t="shared" si="19"/>
        <v>5 a 10</v>
      </c>
    </row>
    <row r="1263" spans="2:14" ht="15" customHeight="1">
      <c r="B1263" s="16" t="s">
        <v>3266</v>
      </c>
      <c r="C1263" s="17">
        <v>41058.511886574073</v>
      </c>
      <c r="D1263" s="18">
        <v>18000</v>
      </c>
      <c r="E1263" s="19">
        <v>18000</v>
      </c>
      <c r="F1263" s="19" t="s">
        <v>6</v>
      </c>
      <c r="G1263" s="19">
        <f>Data!$E1263*VLOOKUP(Data!$F1263,tblXrate[],2,FALSE)</f>
        <v>18000</v>
      </c>
      <c r="H1263" s="19" t="s">
        <v>52</v>
      </c>
      <c r="I1263" s="19" t="s">
        <v>52</v>
      </c>
      <c r="J1263" s="19" t="s">
        <v>8</v>
      </c>
      <c r="K1263" s="19" t="str">
        <f>VLOOKUP(Data!$J1263,tblCountries[[Actual]:[Mapping]],2,FALSE)</f>
        <v>India</v>
      </c>
      <c r="L1263" s="19" t="s">
        <v>9</v>
      </c>
      <c r="M1263" s="20">
        <v>12</v>
      </c>
      <c r="N1263" t="str">
        <f t="shared" si="19"/>
        <v>10 a 15</v>
      </c>
    </row>
    <row r="1264" spans="2:14" ht="15" customHeight="1">
      <c r="B1264" s="11" t="s">
        <v>3267</v>
      </c>
      <c r="C1264" s="12">
        <v>41058.513645833336</v>
      </c>
      <c r="D1264" s="13" t="s">
        <v>1440</v>
      </c>
      <c r="E1264" s="14">
        <v>300000</v>
      </c>
      <c r="F1264" s="14" t="s">
        <v>40</v>
      </c>
      <c r="G1264" s="14">
        <f>Data!$E1264*VLOOKUP(Data!$F1264,tblXrate[],2,FALSE)</f>
        <v>5342.3750062327708</v>
      </c>
      <c r="H1264" s="14" t="s">
        <v>1441</v>
      </c>
      <c r="I1264" s="14" t="s">
        <v>3999</v>
      </c>
      <c r="J1264" s="14" t="s">
        <v>8</v>
      </c>
      <c r="K1264" s="14" t="str">
        <f>VLOOKUP(Data!$J1264,tblCountries[[Actual]:[Mapping]],2,FALSE)</f>
        <v>India</v>
      </c>
      <c r="L1264" s="14" t="s">
        <v>18</v>
      </c>
      <c r="M1264" s="15">
        <v>5</v>
      </c>
      <c r="N1264" t="str">
        <f t="shared" si="19"/>
        <v>até 5</v>
      </c>
    </row>
    <row r="1265" spans="2:14" ht="15" customHeight="1">
      <c r="B1265" s="16" t="s">
        <v>3268</v>
      </c>
      <c r="C1265" s="17">
        <v>41058.51425925926</v>
      </c>
      <c r="D1265" s="18" t="s">
        <v>1442</v>
      </c>
      <c r="E1265" s="19">
        <v>400000</v>
      </c>
      <c r="F1265" s="19" t="s">
        <v>40</v>
      </c>
      <c r="G1265" s="19">
        <f>Data!$E1265*VLOOKUP(Data!$F1265,tblXrate[],2,FALSE)</f>
        <v>7123.1666749770275</v>
      </c>
      <c r="H1265" s="19" t="s">
        <v>767</v>
      </c>
      <c r="I1265" s="19" t="s">
        <v>52</v>
      </c>
      <c r="J1265" s="19" t="s">
        <v>8</v>
      </c>
      <c r="K1265" s="19" t="str">
        <f>VLOOKUP(Data!$J1265,tblCountries[[Actual]:[Mapping]],2,FALSE)</f>
        <v>India</v>
      </c>
      <c r="L1265" s="19" t="s">
        <v>13</v>
      </c>
      <c r="M1265" s="20">
        <v>3</v>
      </c>
      <c r="N1265" t="str">
        <f t="shared" si="19"/>
        <v>até 5</v>
      </c>
    </row>
    <row r="1266" spans="2:14" ht="15" customHeight="1">
      <c r="B1266" s="11" t="s">
        <v>3269</v>
      </c>
      <c r="C1266" s="12">
        <v>41058.519918981481</v>
      </c>
      <c r="D1266" s="13">
        <v>15000</v>
      </c>
      <c r="E1266" s="14">
        <v>15000</v>
      </c>
      <c r="F1266" s="14" t="s">
        <v>6</v>
      </c>
      <c r="G1266" s="14">
        <f>Data!$E1266*VLOOKUP(Data!$F1266,tblXrate[],2,FALSE)</f>
        <v>15000</v>
      </c>
      <c r="H1266" s="14" t="s">
        <v>1443</v>
      </c>
      <c r="I1266" s="14" t="s">
        <v>52</v>
      </c>
      <c r="J1266" s="14" t="s">
        <v>1444</v>
      </c>
      <c r="K1266" s="14" t="str">
        <f>VLOOKUP(Data!$J1266,tblCountries[[Actual]:[Mapping]],2,FALSE)</f>
        <v>Myanmar</v>
      </c>
      <c r="L1266" s="14" t="s">
        <v>9</v>
      </c>
      <c r="M1266" s="15">
        <v>10</v>
      </c>
      <c r="N1266" t="str">
        <f t="shared" si="19"/>
        <v>5 a 10</v>
      </c>
    </row>
    <row r="1267" spans="2:14" ht="15" customHeight="1">
      <c r="B1267" s="16" t="s">
        <v>3270</v>
      </c>
      <c r="C1267" s="17">
        <v>41058.520277777781</v>
      </c>
      <c r="D1267" s="18" t="s">
        <v>1445</v>
      </c>
      <c r="E1267" s="19">
        <v>14000</v>
      </c>
      <c r="F1267" s="19" t="s">
        <v>6</v>
      </c>
      <c r="G1267" s="19">
        <f>Data!$E1267*VLOOKUP(Data!$F1267,tblXrate[],2,FALSE)</f>
        <v>14000</v>
      </c>
      <c r="H1267" s="19" t="s">
        <v>1446</v>
      </c>
      <c r="I1267" s="19" t="s">
        <v>20</v>
      </c>
      <c r="J1267" s="19" t="s">
        <v>8</v>
      </c>
      <c r="K1267" s="19" t="str">
        <f>VLOOKUP(Data!$J1267,tblCountries[[Actual]:[Mapping]],2,FALSE)</f>
        <v>India</v>
      </c>
      <c r="L1267" s="19" t="s">
        <v>9</v>
      </c>
      <c r="M1267" s="20">
        <v>12</v>
      </c>
      <c r="N1267" t="str">
        <f t="shared" si="19"/>
        <v>10 a 15</v>
      </c>
    </row>
    <row r="1268" spans="2:14" ht="15" customHeight="1">
      <c r="B1268" s="11" t="s">
        <v>3271</v>
      </c>
      <c r="C1268" s="12">
        <v>41058.546180555553</v>
      </c>
      <c r="D1268" s="13">
        <v>8000</v>
      </c>
      <c r="E1268" s="14">
        <v>8000</v>
      </c>
      <c r="F1268" s="14" t="s">
        <v>6</v>
      </c>
      <c r="G1268" s="14">
        <f>Data!$E1268*VLOOKUP(Data!$F1268,tblXrate[],2,FALSE)</f>
        <v>8000</v>
      </c>
      <c r="H1268" s="14" t="s">
        <v>153</v>
      </c>
      <c r="I1268" s="14" t="s">
        <v>20</v>
      </c>
      <c r="J1268" s="14" t="s">
        <v>8</v>
      </c>
      <c r="K1268" s="14" t="str">
        <f>VLOOKUP(Data!$J1268,tblCountries[[Actual]:[Mapping]],2,FALSE)</f>
        <v>India</v>
      </c>
      <c r="L1268" s="14" t="s">
        <v>13</v>
      </c>
      <c r="M1268" s="15">
        <v>4</v>
      </c>
      <c r="N1268" t="str">
        <f t="shared" si="19"/>
        <v>até 5</v>
      </c>
    </row>
    <row r="1269" spans="2:14" ht="15" customHeight="1">
      <c r="B1269" s="16" t="s">
        <v>3272</v>
      </c>
      <c r="C1269" s="17">
        <v>41058.551342592589</v>
      </c>
      <c r="D1269" s="18">
        <v>12500</v>
      </c>
      <c r="E1269" s="19">
        <v>12500</v>
      </c>
      <c r="F1269" s="19" t="s">
        <v>6</v>
      </c>
      <c r="G1269" s="19">
        <f>Data!$E1269*VLOOKUP(Data!$F1269,tblXrate[],2,FALSE)</f>
        <v>12500</v>
      </c>
      <c r="H1269" s="19" t="s">
        <v>67</v>
      </c>
      <c r="I1269" s="19" t="s">
        <v>67</v>
      </c>
      <c r="J1269" s="19" t="s">
        <v>347</v>
      </c>
      <c r="K1269" s="19" t="str">
        <f>VLOOKUP(Data!$J1269,tblCountries[[Actual]:[Mapping]],2,FALSE)</f>
        <v>Philippines</v>
      </c>
      <c r="L1269" s="19" t="s">
        <v>18</v>
      </c>
      <c r="M1269" s="20">
        <v>7</v>
      </c>
      <c r="N1269" t="str">
        <f t="shared" si="19"/>
        <v>5 a 10</v>
      </c>
    </row>
    <row r="1270" spans="2:14" ht="15" customHeight="1">
      <c r="B1270" s="11" t="s">
        <v>3273</v>
      </c>
      <c r="C1270" s="12">
        <v>41058.55228009259</v>
      </c>
      <c r="D1270" s="13">
        <v>140000</v>
      </c>
      <c r="E1270" s="14">
        <v>140000</v>
      </c>
      <c r="F1270" s="14" t="s">
        <v>6</v>
      </c>
      <c r="G1270" s="14">
        <f>Data!$E1270*VLOOKUP(Data!$F1270,tblXrate[],2,FALSE)</f>
        <v>140000</v>
      </c>
      <c r="H1270" s="14" t="s">
        <v>89</v>
      </c>
      <c r="I1270" s="14" t="s">
        <v>310</v>
      </c>
      <c r="J1270" s="14" t="s">
        <v>15</v>
      </c>
      <c r="K1270" s="14" t="str">
        <f>VLOOKUP(Data!$J1270,tblCountries[[Actual]:[Mapping]],2,FALSE)</f>
        <v>USA</v>
      </c>
      <c r="L1270" s="14" t="s">
        <v>9</v>
      </c>
      <c r="M1270" s="15">
        <v>12</v>
      </c>
      <c r="N1270" t="str">
        <f t="shared" si="19"/>
        <v>10 a 15</v>
      </c>
    </row>
    <row r="1271" spans="2:14" ht="15" customHeight="1">
      <c r="B1271" s="16" t="s">
        <v>3274</v>
      </c>
      <c r="C1271" s="17">
        <v>41058.553298611114</v>
      </c>
      <c r="D1271" s="18">
        <v>1000</v>
      </c>
      <c r="E1271" s="19">
        <v>12000</v>
      </c>
      <c r="F1271" s="19" t="s">
        <v>6</v>
      </c>
      <c r="G1271" s="19">
        <f>Data!$E1271*VLOOKUP(Data!$F1271,tblXrate[],2,FALSE)</f>
        <v>12000</v>
      </c>
      <c r="H1271" s="19" t="s">
        <v>1447</v>
      </c>
      <c r="I1271" s="19" t="s">
        <v>356</v>
      </c>
      <c r="J1271" s="19" t="s">
        <v>1448</v>
      </c>
      <c r="K1271" s="19" t="str">
        <f>VLOOKUP(Data!$J1271,tblCountries[[Actual]:[Mapping]],2,FALSE)</f>
        <v>Pakistan</v>
      </c>
      <c r="L1271" s="19" t="s">
        <v>9</v>
      </c>
      <c r="M1271" s="20">
        <v>1</v>
      </c>
      <c r="N1271" t="str">
        <f t="shared" si="19"/>
        <v>até 5</v>
      </c>
    </row>
    <row r="1272" spans="2:14" ht="15" customHeight="1">
      <c r="B1272" s="11" t="s">
        <v>3275</v>
      </c>
      <c r="C1272" s="12">
        <v>41058.553460648145</v>
      </c>
      <c r="D1272" s="13" t="s">
        <v>1449</v>
      </c>
      <c r="E1272" s="14">
        <v>30000</v>
      </c>
      <c r="F1272" s="14" t="s">
        <v>22</v>
      </c>
      <c r="G1272" s="14">
        <f>Data!$E1272*VLOOKUP(Data!$F1272,tblXrate[],2,FALSE)</f>
        <v>38111.983169748237</v>
      </c>
      <c r="H1272" s="14" t="s">
        <v>1450</v>
      </c>
      <c r="I1272" s="14" t="s">
        <v>20</v>
      </c>
      <c r="J1272" s="14" t="s">
        <v>59</v>
      </c>
      <c r="K1272" s="14" t="str">
        <f>VLOOKUP(Data!$J1272,tblCountries[[Actual]:[Mapping]],2,FALSE)</f>
        <v>Belgium</v>
      </c>
      <c r="L1272" s="14" t="s">
        <v>18</v>
      </c>
      <c r="M1272" s="15">
        <v>15</v>
      </c>
      <c r="N1272" t="str">
        <f t="shared" si="19"/>
        <v>10 a 15</v>
      </c>
    </row>
    <row r="1273" spans="2:14" ht="15" customHeight="1">
      <c r="B1273" s="16" t="s">
        <v>3276</v>
      </c>
      <c r="C1273" s="17">
        <v>41058.558159722219</v>
      </c>
      <c r="D1273" s="18" t="s">
        <v>1451</v>
      </c>
      <c r="E1273" s="19">
        <v>600000</v>
      </c>
      <c r="F1273" s="19" t="s">
        <v>40</v>
      </c>
      <c r="G1273" s="19">
        <f>Data!$E1273*VLOOKUP(Data!$F1273,tblXrate[],2,FALSE)</f>
        <v>10684.750012465542</v>
      </c>
      <c r="H1273" s="19" t="s">
        <v>1452</v>
      </c>
      <c r="I1273" s="19" t="s">
        <v>52</v>
      </c>
      <c r="J1273" s="19" t="s">
        <v>8</v>
      </c>
      <c r="K1273" s="19" t="str">
        <f>VLOOKUP(Data!$J1273,tblCountries[[Actual]:[Mapping]],2,FALSE)</f>
        <v>India</v>
      </c>
      <c r="L1273" s="19" t="s">
        <v>18</v>
      </c>
      <c r="M1273" s="20">
        <v>2</v>
      </c>
      <c r="N1273" t="str">
        <f t="shared" si="19"/>
        <v>até 5</v>
      </c>
    </row>
    <row r="1274" spans="2:14" ht="15" customHeight="1">
      <c r="B1274" s="11" t="s">
        <v>3277</v>
      </c>
      <c r="C1274" s="12">
        <v>41058.569548611114</v>
      </c>
      <c r="D1274" s="13" t="s">
        <v>1453</v>
      </c>
      <c r="E1274" s="14">
        <v>350000</v>
      </c>
      <c r="F1274" s="14" t="s">
        <v>40</v>
      </c>
      <c r="G1274" s="14">
        <f>Data!$E1274*VLOOKUP(Data!$F1274,tblXrate[],2,FALSE)</f>
        <v>6232.7708406048987</v>
      </c>
      <c r="H1274" s="14" t="s">
        <v>1454</v>
      </c>
      <c r="I1274" s="14" t="s">
        <v>20</v>
      </c>
      <c r="J1274" s="14" t="s">
        <v>8</v>
      </c>
      <c r="K1274" s="14" t="str">
        <f>VLOOKUP(Data!$J1274,tblCountries[[Actual]:[Mapping]],2,FALSE)</f>
        <v>India</v>
      </c>
      <c r="L1274" s="14" t="s">
        <v>9</v>
      </c>
      <c r="M1274" s="15">
        <v>1.5</v>
      </c>
      <c r="N1274" t="str">
        <f t="shared" si="19"/>
        <v>até 5</v>
      </c>
    </row>
    <row r="1275" spans="2:14" ht="15" customHeight="1">
      <c r="B1275" s="16" t="s">
        <v>3278</v>
      </c>
      <c r="C1275" s="17">
        <v>41058.577928240738</v>
      </c>
      <c r="D1275" s="18">
        <v>45000</v>
      </c>
      <c r="E1275" s="19">
        <v>45000</v>
      </c>
      <c r="F1275" s="19" t="s">
        <v>6</v>
      </c>
      <c r="G1275" s="19">
        <f>Data!$E1275*VLOOKUP(Data!$F1275,tblXrate[],2,FALSE)</f>
        <v>45000</v>
      </c>
      <c r="H1275" s="19" t="s">
        <v>1455</v>
      </c>
      <c r="I1275" s="19" t="s">
        <v>20</v>
      </c>
      <c r="J1275" s="19" t="s">
        <v>17</v>
      </c>
      <c r="K1275" s="19" t="str">
        <f>VLOOKUP(Data!$J1275,tblCountries[[Actual]:[Mapping]],2,FALSE)</f>
        <v>Pakistan</v>
      </c>
      <c r="L1275" s="19" t="s">
        <v>13</v>
      </c>
      <c r="M1275" s="20">
        <v>8</v>
      </c>
      <c r="N1275" t="str">
        <f t="shared" si="19"/>
        <v>5 a 10</v>
      </c>
    </row>
    <row r="1276" spans="2:14" ht="15" customHeight="1">
      <c r="B1276" s="11" t="s">
        <v>3279</v>
      </c>
      <c r="C1276" s="12">
        <v>41058.579155092593</v>
      </c>
      <c r="D1276" s="13">
        <v>80000</v>
      </c>
      <c r="E1276" s="14">
        <v>80000</v>
      </c>
      <c r="F1276" s="14" t="s">
        <v>6</v>
      </c>
      <c r="G1276" s="14">
        <f>Data!$E1276*VLOOKUP(Data!$F1276,tblXrate[],2,FALSE)</f>
        <v>80000</v>
      </c>
      <c r="H1276" s="14" t="s">
        <v>52</v>
      </c>
      <c r="I1276" s="14" t="s">
        <v>52</v>
      </c>
      <c r="J1276" s="14" t="s">
        <v>15</v>
      </c>
      <c r="K1276" s="14" t="str">
        <f>VLOOKUP(Data!$J1276,tblCountries[[Actual]:[Mapping]],2,FALSE)</f>
        <v>USA</v>
      </c>
      <c r="L1276" s="14" t="s">
        <v>25</v>
      </c>
      <c r="M1276" s="15">
        <v>6</v>
      </c>
      <c r="N1276" t="str">
        <f t="shared" si="19"/>
        <v>5 a 10</v>
      </c>
    </row>
    <row r="1277" spans="2:14" ht="15" customHeight="1">
      <c r="B1277" s="16" t="s">
        <v>3280</v>
      </c>
      <c r="C1277" s="17">
        <v>41058.579606481479</v>
      </c>
      <c r="D1277" s="18" t="s">
        <v>1456</v>
      </c>
      <c r="E1277" s="19">
        <v>1500000</v>
      </c>
      <c r="F1277" s="19" t="s">
        <v>40</v>
      </c>
      <c r="G1277" s="19">
        <f>Data!$E1277*VLOOKUP(Data!$F1277,tblXrate[],2,FALSE)</f>
        <v>26711.875031163851</v>
      </c>
      <c r="H1277" s="19" t="s">
        <v>20</v>
      </c>
      <c r="I1277" s="19" t="s">
        <v>20</v>
      </c>
      <c r="J1277" s="19" t="s">
        <v>8</v>
      </c>
      <c r="K1277" s="19" t="str">
        <f>VLOOKUP(Data!$J1277,tblCountries[[Actual]:[Mapping]],2,FALSE)</f>
        <v>India</v>
      </c>
      <c r="L1277" s="19" t="s">
        <v>9</v>
      </c>
      <c r="M1277" s="20">
        <v>7</v>
      </c>
      <c r="N1277" t="str">
        <f t="shared" si="19"/>
        <v>5 a 10</v>
      </c>
    </row>
    <row r="1278" spans="2:14" ht="15" customHeight="1">
      <c r="B1278" s="11" t="s">
        <v>3281</v>
      </c>
      <c r="C1278" s="12">
        <v>41058.582291666666</v>
      </c>
      <c r="D1278" s="13" t="s">
        <v>1457</v>
      </c>
      <c r="E1278" s="14">
        <v>100000</v>
      </c>
      <c r="F1278" s="14" t="s">
        <v>6</v>
      </c>
      <c r="G1278" s="14">
        <f>Data!$E1278*VLOOKUP(Data!$F1278,tblXrate[],2,FALSE)</f>
        <v>100000</v>
      </c>
      <c r="H1278" s="14" t="s">
        <v>207</v>
      </c>
      <c r="I1278" s="14" t="s">
        <v>20</v>
      </c>
      <c r="J1278" s="14" t="s">
        <v>1458</v>
      </c>
      <c r="K1278" s="14" t="str">
        <f>VLOOKUP(Data!$J1278,tblCountries[[Actual]:[Mapping]],2,FALSE)</f>
        <v>Uganda</v>
      </c>
      <c r="L1278" s="14" t="s">
        <v>9</v>
      </c>
      <c r="M1278" s="15">
        <v>17</v>
      </c>
      <c r="N1278" t="str">
        <f t="shared" si="19"/>
        <v>15 a 20</v>
      </c>
    </row>
    <row r="1279" spans="2:14" ht="15" customHeight="1">
      <c r="B1279" s="16" t="s">
        <v>3282</v>
      </c>
      <c r="C1279" s="17">
        <v>41058.582800925928</v>
      </c>
      <c r="D1279" s="18">
        <v>68000</v>
      </c>
      <c r="E1279" s="19">
        <v>68000</v>
      </c>
      <c r="F1279" s="19" t="s">
        <v>82</v>
      </c>
      <c r="G1279" s="19">
        <f>Data!$E1279*VLOOKUP(Data!$F1279,tblXrate[],2,FALSE)</f>
        <v>69353.856635379227</v>
      </c>
      <c r="H1279" s="19" t="s">
        <v>1459</v>
      </c>
      <c r="I1279" s="19" t="s">
        <v>52</v>
      </c>
      <c r="J1279" s="19" t="s">
        <v>84</v>
      </c>
      <c r="K1279" s="19" t="str">
        <f>VLOOKUP(Data!$J1279,tblCountries[[Actual]:[Mapping]],2,FALSE)</f>
        <v>Australia</v>
      </c>
      <c r="L1279" s="19" t="s">
        <v>9</v>
      </c>
      <c r="M1279" s="20">
        <v>10</v>
      </c>
      <c r="N1279" t="str">
        <f t="shared" si="19"/>
        <v>5 a 10</v>
      </c>
    </row>
    <row r="1280" spans="2:14" ht="15" customHeight="1">
      <c r="B1280" s="11" t="s">
        <v>3283</v>
      </c>
      <c r="C1280" s="12">
        <v>41058.590601851851</v>
      </c>
      <c r="D1280" s="13" t="s">
        <v>1460</v>
      </c>
      <c r="E1280" s="14">
        <v>49000</v>
      </c>
      <c r="F1280" s="14" t="s">
        <v>82</v>
      </c>
      <c r="G1280" s="14">
        <f>Data!$E1280*VLOOKUP(Data!$F1280,tblXrate[],2,FALSE)</f>
        <v>49975.573163729154</v>
      </c>
      <c r="H1280" s="14" t="s">
        <v>1461</v>
      </c>
      <c r="I1280" s="14" t="s">
        <v>488</v>
      </c>
      <c r="J1280" s="14" t="s">
        <v>84</v>
      </c>
      <c r="K1280" s="14" t="str">
        <f>VLOOKUP(Data!$J1280,tblCountries[[Actual]:[Mapping]],2,FALSE)</f>
        <v>Australia</v>
      </c>
      <c r="L1280" s="14" t="s">
        <v>9</v>
      </c>
      <c r="M1280" s="15">
        <v>30</v>
      </c>
      <c r="N1280" t="str">
        <f t="shared" si="19"/>
        <v>25 a 30</v>
      </c>
    </row>
    <row r="1281" spans="2:14" ht="15" customHeight="1">
      <c r="B1281" s="16" t="s">
        <v>3284</v>
      </c>
      <c r="C1281" s="17">
        <v>41058.594513888886</v>
      </c>
      <c r="D1281" s="18" t="s">
        <v>1462</v>
      </c>
      <c r="E1281" s="19">
        <v>575000</v>
      </c>
      <c r="F1281" s="19" t="s">
        <v>40</v>
      </c>
      <c r="G1281" s="19">
        <f>Data!$E1281*VLOOKUP(Data!$F1281,tblXrate[],2,FALSE)</f>
        <v>10239.552095279476</v>
      </c>
      <c r="H1281" s="19" t="s">
        <v>1463</v>
      </c>
      <c r="I1281" s="19" t="s">
        <v>52</v>
      </c>
      <c r="J1281" s="19" t="s">
        <v>8</v>
      </c>
      <c r="K1281" s="19" t="str">
        <f>VLOOKUP(Data!$J1281,tblCountries[[Actual]:[Mapping]],2,FALSE)</f>
        <v>India</v>
      </c>
      <c r="L1281" s="19" t="s">
        <v>18</v>
      </c>
      <c r="M1281" s="20">
        <v>5</v>
      </c>
      <c r="N1281" t="str">
        <f t="shared" si="19"/>
        <v>até 5</v>
      </c>
    </row>
    <row r="1282" spans="2:14" ht="15" customHeight="1">
      <c r="B1282" s="11" t="s">
        <v>3285</v>
      </c>
      <c r="C1282" s="12">
        <v>41058.607430555552</v>
      </c>
      <c r="D1282" s="13" t="s">
        <v>1464</v>
      </c>
      <c r="E1282" s="14">
        <v>500000</v>
      </c>
      <c r="F1282" s="14" t="s">
        <v>40</v>
      </c>
      <c r="G1282" s="14">
        <f>Data!$E1282*VLOOKUP(Data!$F1282,tblXrate[],2,FALSE)</f>
        <v>8903.9583437212841</v>
      </c>
      <c r="H1282" s="14" t="s">
        <v>1465</v>
      </c>
      <c r="I1282" s="14" t="s">
        <v>279</v>
      </c>
      <c r="J1282" s="14" t="s">
        <v>8</v>
      </c>
      <c r="K1282" s="14" t="str">
        <f>VLOOKUP(Data!$J1282,tblCountries[[Actual]:[Mapping]],2,FALSE)</f>
        <v>India</v>
      </c>
      <c r="L1282" s="14" t="s">
        <v>9</v>
      </c>
      <c r="M1282" s="15">
        <v>2</v>
      </c>
      <c r="N1282" t="str">
        <f t="shared" si="19"/>
        <v>até 5</v>
      </c>
    </row>
    <row r="1283" spans="2:14" ht="15" customHeight="1">
      <c r="B1283" s="16" t="s">
        <v>3286</v>
      </c>
      <c r="C1283" s="17">
        <v>41058.621770833335</v>
      </c>
      <c r="D1283" s="18" t="s">
        <v>1466</v>
      </c>
      <c r="E1283" s="19">
        <v>36000</v>
      </c>
      <c r="F1283" s="19" t="s">
        <v>6</v>
      </c>
      <c r="G1283" s="19">
        <f>Data!$E1283*VLOOKUP(Data!$F1283,tblXrate[],2,FALSE)</f>
        <v>36000</v>
      </c>
      <c r="H1283" s="19" t="s">
        <v>263</v>
      </c>
      <c r="I1283" s="19" t="s">
        <v>20</v>
      </c>
      <c r="J1283" s="19" t="s">
        <v>1176</v>
      </c>
      <c r="K1283" s="19" t="str">
        <f>VLOOKUP(Data!$J1283,tblCountries[[Actual]:[Mapping]],2,FALSE)</f>
        <v>Kuwait</v>
      </c>
      <c r="L1283" s="19" t="s">
        <v>18</v>
      </c>
      <c r="M1283" s="20">
        <v>10</v>
      </c>
      <c r="N1283" t="str">
        <f t="shared" si="19"/>
        <v>5 a 10</v>
      </c>
    </row>
    <row r="1284" spans="2:14" ht="15" customHeight="1">
      <c r="B1284" s="11" t="s">
        <v>3287</v>
      </c>
      <c r="C1284" s="12">
        <v>41058.621863425928</v>
      </c>
      <c r="D1284" s="13" t="s">
        <v>1467</v>
      </c>
      <c r="E1284" s="14">
        <v>210000</v>
      </c>
      <c r="F1284" s="14" t="s">
        <v>40</v>
      </c>
      <c r="G1284" s="14">
        <f>Data!$E1284*VLOOKUP(Data!$F1284,tblXrate[],2,FALSE)</f>
        <v>3739.6625043629392</v>
      </c>
      <c r="H1284" s="14" t="s">
        <v>1468</v>
      </c>
      <c r="I1284" s="14" t="s">
        <v>3999</v>
      </c>
      <c r="J1284" s="14" t="s">
        <v>8</v>
      </c>
      <c r="K1284" s="14" t="str">
        <f>VLOOKUP(Data!$J1284,tblCountries[[Actual]:[Mapping]],2,FALSE)</f>
        <v>India</v>
      </c>
      <c r="L1284" s="14" t="s">
        <v>25</v>
      </c>
      <c r="M1284" s="15">
        <v>4.5</v>
      </c>
      <c r="N1284" t="str">
        <f t="shared" si="19"/>
        <v>até 5</v>
      </c>
    </row>
    <row r="1285" spans="2:14" ht="15" customHeight="1">
      <c r="B1285" s="16" t="s">
        <v>3288</v>
      </c>
      <c r="C1285" s="17">
        <v>41058.624432870369</v>
      </c>
      <c r="D1285" s="18" t="s">
        <v>1469</v>
      </c>
      <c r="E1285" s="19">
        <v>48500</v>
      </c>
      <c r="F1285" s="19" t="s">
        <v>22</v>
      </c>
      <c r="G1285" s="19">
        <f>Data!$E1285*VLOOKUP(Data!$F1285,tblXrate[],2,FALSE)</f>
        <v>61614.372791092981</v>
      </c>
      <c r="H1285" s="19" t="s">
        <v>1470</v>
      </c>
      <c r="I1285" s="19" t="s">
        <v>20</v>
      </c>
      <c r="J1285" s="19" t="s">
        <v>628</v>
      </c>
      <c r="K1285" s="19" t="str">
        <f>VLOOKUP(Data!$J1285,tblCountries[[Actual]:[Mapping]],2,FALSE)</f>
        <v>Netherlands</v>
      </c>
      <c r="L1285" s="19" t="s">
        <v>9</v>
      </c>
      <c r="M1285" s="20">
        <v>8</v>
      </c>
      <c r="N1285" t="str">
        <f t="shared" si="19"/>
        <v>5 a 10</v>
      </c>
    </row>
    <row r="1286" spans="2:14" ht="15" customHeight="1">
      <c r="B1286" s="11" t="s">
        <v>3289</v>
      </c>
      <c r="C1286" s="12">
        <v>41058.62703703704</v>
      </c>
      <c r="D1286" s="13" t="s">
        <v>1471</v>
      </c>
      <c r="E1286" s="14">
        <v>200000</v>
      </c>
      <c r="F1286" s="14" t="s">
        <v>40</v>
      </c>
      <c r="G1286" s="14">
        <f>Data!$E1286*VLOOKUP(Data!$F1286,tblXrate[],2,FALSE)</f>
        <v>3561.5833374885137</v>
      </c>
      <c r="H1286" s="14" t="s">
        <v>360</v>
      </c>
      <c r="I1286" s="14" t="s">
        <v>3999</v>
      </c>
      <c r="J1286" s="14" t="s">
        <v>8</v>
      </c>
      <c r="K1286" s="14" t="str">
        <f>VLOOKUP(Data!$J1286,tblCountries[[Actual]:[Mapping]],2,FALSE)</f>
        <v>India</v>
      </c>
      <c r="L1286" s="14" t="s">
        <v>18</v>
      </c>
      <c r="M1286" s="15">
        <v>3</v>
      </c>
      <c r="N1286" t="str">
        <f t="shared" si="19"/>
        <v>até 5</v>
      </c>
    </row>
    <row r="1287" spans="2:14" ht="15" customHeight="1">
      <c r="B1287" s="16" t="s">
        <v>3290</v>
      </c>
      <c r="C1287" s="17">
        <v>41058.627905092595</v>
      </c>
      <c r="D1287" s="18" t="s">
        <v>1472</v>
      </c>
      <c r="E1287" s="19">
        <v>360000</v>
      </c>
      <c r="F1287" s="19" t="s">
        <v>40</v>
      </c>
      <c r="G1287" s="19">
        <f>Data!$E1287*VLOOKUP(Data!$F1287,tblXrate[],2,FALSE)</f>
        <v>6410.8500074793246</v>
      </c>
      <c r="H1287" s="19" t="s">
        <v>1473</v>
      </c>
      <c r="I1287" s="19" t="s">
        <v>20</v>
      </c>
      <c r="J1287" s="19" t="s">
        <v>8</v>
      </c>
      <c r="K1287" s="19" t="str">
        <f>VLOOKUP(Data!$J1287,tblCountries[[Actual]:[Mapping]],2,FALSE)</f>
        <v>India</v>
      </c>
      <c r="L1287" s="19" t="s">
        <v>13</v>
      </c>
      <c r="M1287" s="20">
        <v>6</v>
      </c>
      <c r="N1287" t="str">
        <f t="shared" si="19"/>
        <v>5 a 10</v>
      </c>
    </row>
    <row r="1288" spans="2:14" ht="15" customHeight="1">
      <c r="B1288" s="11" t="s">
        <v>3291</v>
      </c>
      <c r="C1288" s="12">
        <v>41058.630694444444</v>
      </c>
      <c r="D1288" s="13" t="s">
        <v>1474</v>
      </c>
      <c r="E1288" s="14">
        <v>28500</v>
      </c>
      <c r="F1288" s="14" t="s">
        <v>22</v>
      </c>
      <c r="G1288" s="14">
        <f>Data!$E1288*VLOOKUP(Data!$F1288,tblXrate[],2,FALSE)</f>
        <v>36206.384011260823</v>
      </c>
      <c r="H1288" s="14" t="s">
        <v>1475</v>
      </c>
      <c r="I1288" s="14" t="s">
        <v>20</v>
      </c>
      <c r="J1288" s="14" t="s">
        <v>628</v>
      </c>
      <c r="K1288" s="14" t="str">
        <f>VLOOKUP(Data!$J1288,tblCountries[[Actual]:[Mapping]],2,FALSE)</f>
        <v>Netherlands</v>
      </c>
      <c r="L1288" s="14" t="s">
        <v>25</v>
      </c>
      <c r="M1288" s="15">
        <v>5</v>
      </c>
      <c r="N1288" t="str">
        <f t="shared" ref="N1288:N1351" si="20">VLOOKUP(M1288,$O$1:$Q$6,3,1)</f>
        <v>até 5</v>
      </c>
    </row>
    <row r="1289" spans="2:14" ht="15" customHeight="1">
      <c r="B1289" s="16" t="s">
        <v>3292</v>
      </c>
      <c r="C1289" s="17">
        <v>41058.632222222222</v>
      </c>
      <c r="D1289" s="18">
        <v>13500</v>
      </c>
      <c r="E1289" s="19">
        <v>13500</v>
      </c>
      <c r="F1289" s="19" t="s">
        <v>6</v>
      </c>
      <c r="G1289" s="19">
        <f>Data!$E1289*VLOOKUP(Data!$F1289,tblXrate[],2,FALSE)</f>
        <v>13500</v>
      </c>
      <c r="H1289" s="19" t="s">
        <v>804</v>
      </c>
      <c r="I1289" s="19" t="s">
        <v>52</v>
      </c>
      <c r="J1289" s="19" t="s">
        <v>8</v>
      </c>
      <c r="K1289" s="19" t="str">
        <f>VLOOKUP(Data!$J1289,tblCountries[[Actual]:[Mapping]],2,FALSE)</f>
        <v>India</v>
      </c>
      <c r="L1289" s="19" t="s">
        <v>18</v>
      </c>
      <c r="M1289" s="20">
        <v>20</v>
      </c>
      <c r="N1289" t="str">
        <f t="shared" si="20"/>
        <v>15 a 20</v>
      </c>
    </row>
    <row r="1290" spans="2:14" ht="15" customHeight="1">
      <c r="B1290" s="11" t="s">
        <v>3293</v>
      </c>
      <c r="C1290" s="12">
        <v>41058.638020833336</v>
      </c>
      <c r="D1290" s="13">
        <v>250</v>
      </c>
      <c r="E1290" s="14">
        <v>3000</v>
      </c>
      <c r="F1290" s="14" t="s">
        <v>6</v>
      </c>
      <c r="G1290" s="14">
        <f>Data!$E1290*VLOOKUP(Data!$F1290,tblXrate[],2,FALSE)</f>
        <v>3000</v>
      </c>
      <c r="H1290" s="14" t="s">
        <v>1476</v>
      </c>
      <c r="I1290" s="14" t="s">
        <v>310</v>
      </c>
      <c r="J1290" s="14" t="s">
        <v>1477</v>
      </c>
      <c r="K1290" s="14" t="str">
        <f>VLOOKUP(Data!$J1290,tblCountries[[Actual]:[Mapping]],2,FALSE)</f>
        <v>Sri Lanka</v>
      </c>
      <c r="L1290" s="14" t="s">
        <v>9</v>
      </c>
      <c r="M1290" s="15">
        <v>2</v>
      </c>
      <c r="N1290" t="str">
        <f t="shared" si="20"/>
        <v>até 5</v>
      </c>
    </row>
    <row r="1291" spans="2:14" ht="15" customHeight="1">
      <c r="B1291" s="16" t="s">
        <v>3294</v>
      </c>
      <c r="C1291" s="17">
        <v>41058.642187500001</v>
      </c>
      <c r="D1291" s="18">
        <v>1200000</v>
      </c>
      <c r="E1291" s="19">
        <v>1200000</v>
      </c>
      <c r="F1291" s="19" t="s">
        <v>40</v>
      </c>
      <c r="G1291" s="19">
        <f>Data!$E1291*VLOOKUP(Data!$F1291,tblXrate[],2,FALSE)</f>
        <v>21369.500024931083</v>
      </c>
      <c r="H1291" s="19" t="s">
        <v>1478</v>
      </c>
      <c r="I1291" s="19" t="s">
        <v>52</v>
      </c>
      <c r="J1291" s="19" t="s">
        <v>8</v>
      </c>
      <c r="K1291" s="19" t="str">
        <f>VLOOKUP(Data!$J1291,tblCountries[[Actual]:[Mapping]],2,FALSE)</f>
        <v>India</v>
      </c>
      <c r="L1291" s="19" t="s">
        <v>9</v>
      </c>
      <c r="M1291" s="20">
        <v>9</v>
      </c>
      <c r="N1291" t="str">
        <f t="shared" si="20"/>
        <v>5 a 10</v>
      </c>
    </row>
    <row r="1292" spans="2:14" ht="15" customHeight="1">
      <c r="B1292" s="11" t="s">
        <v>3295</v>
      </c>
      <c r="C1292" s="12">
        <v>41058.650289351855</v>
      </c>
      <c r="D1292" s="13" t="s">
        <v>1479</v>
      </c>
      <c r="E1292" s="14">
        <v>600000</v>
      </c>
      <c r="F1292" s="14" t="s">
        <v>40</v>
      </c>
      <c r="G1292" s="14">
        <f>Data!$E1292*VLOOKUP(Data!$F1292,tblXrate[],2,FALSE)</f>
        <v>10684.750012465542</v>
      </c>
      <c r="H1292" s="14" t="s">
        <v>432</v>
      </c>
      <c r="I1292" s="14" t="s">
        <v>52</v>
      </c>
      <c r="J1292" s="14" t="s">
        <v>8</v>
      </c>
      <c r="K1292" s="14" t="str">
        <f>VLOOKUP(Data!$J1292,tblCountries[[Actual]:[Mapping]],2,FALSE)</f>
        <v>India</v>
      </c>
      <c r="L1292" s="14" t="s">
        <v>18</v>
      </c>
      <c r="M1292" s="15">
        <v>28</v>
      </c>
      <c r="N1292" t="str">
        <f t="shared" si="20"/>
        <v>25 a 30</v>
      </c>
    </row>
    <row r="1293" spans="2:14" ht="15" customHeight="1">
      <c r="B1293" s="16" t="s">
        <v>3296</v>
      </c>
      <c r="C1293" s="17">
        <v>41058.65048611111</v>
      </c>
      <c r="D1293" s="18">
        <v>139000</v>
      </c>
      <c r="E1293" s="19">
        <v>139000</v>
      </c>
      <c r="F1293" s="19" t="s">
        <v>22</v>
      </c>
      <c r="G1293" s="19">
        <f>Data!$E1293*VLOOKUP(Data!$F1293,tblXrate[],2,FALSE)</f>
        <v>176585.52201983347</v>
      </c>
      <c r="H1293" s="19" t="s">
        <v>1480</v>
      </c>
      <c r="I1293" s="19" t="s">
        <v>52</v>
      </c>
      <c r="J1293" s="19" t="s">
        <v>24</v>
      </c>
      <c r="K1293" s="19" t="str">
        <f>VLOOKUP(Data!$J1293,tblCountries[[Actual]:[Mapping]],2,FALSE)</f>
        <v>Germany</v>
      </c>
      <c r="L1293" s="19" t="s">
        <v>25</v>
      </c>
      <c r="M1293" s="20">
        <v>25</v>
      </c>
      <c r="N1293" t="str">
        <f t="shared" si="20"/>
        <v>20  a 25</v>
      </c>
    </row>
    <row r="1294" spans="2:14" ht="15" customHeight="1">
      <c r="B1294" s="11" t="s">
        <v>3297</v>
      </c>
      <c r="C1294" s="12">
        <v>41058.65185185185</v>
      </c>
      <c r="D1294" s="13" t="s">
        <v>1481</v>
      </c>
      <c r="E1294" s="14">
        <v>43000</v>
      </c>
      <c r="F1294" s="14" t="s">
        <v>22</v>
      </c>
      <c r="G1294" s="14">
        <f>Data!$E1294*VLOOKUP(Data!$F1294,tblXrate[],2,FALSE)</f>
        <v>54627.175876639136</v>
      </c>
      <c r="H1294" s="14" t="s">
        <v>1482</v>
      </c>
      <c r="I1294" s="14" t="s">
        <v>52</v>
      </c>
      <c r="J1294" s="14" t="s">
        <v>106</v>
      </c>
      <c r="K1294" s="14" t="str">
        <f>VLOOKUP(Data!$J1294,tblCountries[[Actual]:[Mapping]],2,FALSE)</f>
        <v>France</v>
      </c>
      <c r="L1294" s="14" t="s">
        <v>13</v>
      </c>
      <c r="M1294" s="15">
        <v>7</v>
      </c>
      <c r="N1294" t="str">
        <f t="shared" si="20"/>
        <v>5 a 10</v>
      </c>
    </row>
    <row r="1295" spans="2:14" ht="15" customHeight="1">
      <c r="B1295" s="16" t="s">
        <v>3298</v>
      </c>
      <c r="C1295" s="17">
        <v>41058.657141203701</v>
      </c>
      <c r="D1295" s="18" t="s">
        <v>1483</v>
      </c>
      <c r="E1295" s="19">
        <v>24000</v>
      </c>
      <c r="F1295" s="19" t="s">
        <v>22</v>
      </c>
      <c r="G1295" s="19">
        <f>Data!$E1295*VLOOKUP(Data!$F1295,tblXrate[],2,FALSE)</f>
        <v>30489.586535798586</v>
      </c>
      <c r="H1295" s="19" t="s">
        <v>488</v>
      </c>
      <c r="I1295" s="19" t="s">
        <v>488</v>
      </c>
      <c r="J1295" s="19" t="s">
        <v>1351</v>
      </c>
      <c r="K1295" s="19" t="str">
        <f>VLOOKUP(Data!$J1295,tblCountries[[Actual]:[Mapping]],2,FALSE)</f>
        <v>italy</v>
      </c>
      <c r="L1295" s="19" t="s">
        <v>9</v>
      </c>
      <c r="M1295" s="20">
        <v>10</v>
      </c>
      <c r="N1295" t="str">
        <f t="shared" si="20"/>
        <v>5 a 10</v>
      </c>
    </row>
    <row r="1296" spans="2:14" ht="15" customHeight="1">
      <c r="B1296" s="11" t="s">
        <v>3299</v>
      </c>
      <c r="C1296" s="12">
        <v>41058.659502314818</v>
      </c>
      <c r="D1296" s="13">
        <v>314000</v>
      </c>
      <c r="E1296" s="14">
        <v>314000</v>
      </c>
      <c r="F1296" s="14" t="s">
        <v>40</v>
      </c>
      <c r="G1296" s="14">
        <f>Data!$E1296*VLOOKUP(Data!$F1296,tblXrate[],2,FALSE)</f>
        <v>5591.6858398569666</v>
      </c>
      <c r="H1296" s="14" t="s">
        <v>1484</v>
      </c>
      <c r="I1296" s="14" t="s">
        <v>52</v>
      </c>
      <c r="J1296" s="14" t="s">
        <v>8</v>
      </c>
      <c r="K1296" s="14" t="str">
        <f>VLOOKUP(Data!$J1296,tblCountries[[Actual]:[Mapping]],2,FALSE)</f>
        <v>India</v>
      </c>
      <c r="L1296" s="14" t="s">
        <v>25</v>
      </c>
      <c r="M1296" s="15">
        <v>0.1</v>
      </c>
      <c r="N1296" t="str">
        <f t="shared" si="20"/>
        <v>até 5</v>
      </c>
    </row>
    <row r="1297" spans="2:14" ht="15" customHeight="1">
      <c r="B1297" s="16" t="s">
        <v>3300</v>
      </c>
      <c r="C1297" s="17">
        <v>41058.66065972222</v>
      </c>
      <c r="D1297" s="18" t="s">
        <v>1485</v>
      </c>
      <c r="E1297" s="19">
        <v>82000</v>
      </c>
      <c r="F1297" s="19" t="s">
        <v>6</v>
      </c>
      <c r="G1297" s="19">
        <f>Data!$E1297*VLOOKUP(Data!$F1297,tblXrate[],2,FALSE)</f>
        <v>82000</v>
      </c>
      <c r="H1297" s="19" t="s">
        <v>356</v>
      </c>
      <c r="I1297" s="19" t="s">
        <v>356</v>
      </c>
      <c r="J1297" s="19" t="s">
        <v>48</v>
      </c>
      <c r="K1297" s="19" t="str">
        <f>VLOOKUP(Data!$J1297,tblCountries[[Actual]:[Mapping]],2,FALSE)</f>
        <v>South Africa</v>
      </c>
      <c r="L1297" s="19" t="s">
        <v>9</v>
      </c>
      <c r="M1297" s="20">
        <v>10</v>
      </c>
      <c r="N1297" t="str">
        <f t="shared" si="20"/>
        <v>5 a 10</v>
      </c>
    </row>
    <row r="1298" spans="2:14" ht="15" customHeight="1">
      <c r="B1298" s="11" t="s">
        <v>3301</v>
      </c>
      <c r="C1298" s="12">
        <v>41058.66196759259</v>
      </c>
      <c r="D1298" s="13">
        <v>10000</v>
      </c>
      <c r="E1298" s="14">
        <v>10000</v>
      </c>
      <c r="F1298" s="14" t="s">
        <v>6</v>
      </c>
      <c r="G1298" s="14">
        <f>Data!$E1298*VLOOKUP(Data!$F1298,tblXrate[],2,FALSE)</f>
        <v>10000</v>
      </c>
      <c r="H1298" s="14" t="s">
        <v>360</v>
      </c>
      <c r="I1298" s="14" t="s">
        <v>3999</v>
      </c>
      <c r="J1298" s="14" t="s">
        <v>8</v>
      </c>
      <c r="K1298" s="14" t="str">
        <f>VLOOKUP(Data!$J1298,tblCountries[[Actual]:[Mapping]],2,FALSE)</f>
        <v>India</v>
      </c>
      <c r="L1298" s="14" t="s">
        <v>25</v>
      </c>
      <c r="M1298" s="15">
        <v>0.5</v>
      </c>
      <c r="N1298" t="str">
        <f t="shared" si="20"/>
        <v>até 5</v>
      </c>
    </row>
    <row r="1299" spans="2:14" ht="15" customHeight="1">
      <c r="B1299" s="16" t="s">
        <v>3302</v>
      </c>
      <c r="C1299" s="17">
        <v>41058.672210648147</v>
      </c>
      <c r="D1299" s="18">
        <v>9000</v>
      </c>
      <c r="E1299" s="19">
        <v>9000</v>
      </c>
      <c r="F1299" s="19" t="s">
        <v>6</v>
      </c>
      <c r="G1299" s="19">
        <f>Data!$E1299*VLOOKUP(Data!$F1299,tblXrate[],2,FALSE)</f>
        <v>9000</v>
      </c>
      <c r="H1299" s="19" t="s">
        <v>153</v>
      </c>
      <c r="I1299" s="19" t="s">
        <v>20</v>
      </c>
      <c r="J1299" s="19" t="s">
        <v>8</v>
      </c>
      <c r="K1299" s="19" t="str">
        <f>VLOOKUP(Data!$J1299,tblCountries[[Actual]:[Mapping]],2,FALSE)</f>
        <v>India</v>
      </c>
      <c r="L1299" s="19" t="s">
        <v>13</v>
      </c>
      <c r="M1299" s="20">
        <v>0.6</v>
      </c>
      <c r="N1299" t="str">
        <f t="shared" si="20"/>
        <v>até 5</v>
      </c>
    </row>
    <row r="1300" spans="2:14" ht="15" customHeight="1">
      <c r="B1300" s="11" t="s">
        <v>3303</v>
      </c>
      <c r="C1300" s="12">
        <v>41058.672685185185</v>
      </c>
      <c r="D1300" s="13">
        <v>9000</v>
      </c>
      <c r="E1300" s="14">
        <v>9000</v>
      </c>
      <c r="F1300" s="14" t="s">
        <v>6</v>
      </c>
      <c r="G1300" s="14">
        <f>Data!$E1300*VLOOKUP(Data!$F1300,tblXrate[],2,FALSE)</f>
        <v>9000</v>
      </c>
      <c r="H1300" s="14" t="s">
        <v>153</v>
      </c>
      <c r="I1300" s="14" t="s">
        <v>20</v>
      </c>
      <c r="J1300" s="14" t="s">
        <v>8</v>
      </c>
      <c r="K1300" s="14" t="str">
        <f>VLOOKUP(Data!$J1300,tblCountries[[Actual]:[Mapping]],2,FALSE)</f>
        <v>India</v>
      </c>
      <c r="L1300" s="14" t="s">
        <v>9</v>
      </c>
      <c r="M1300" s="15">
        <v>1</v>
      </c>
      <c r="N1300" t="str">
        <f t="shared" si="20"/>
        <v>até 5</v>
      </c>
    </row>
    <row r="1301" spans="2:14" ht="15" customHeight="1">
      <c r="B1301" s="16" t="s">
        <v>3304</v>
      </c>
      <c r="C1301" s="17">
        <v>41058.679849537039</v>
      </c>
      <c r="D1301" s="18" t="s">
        <v>1486</v>
      </c>
      <c r="E1301" s="19">
        <v>660000</v>
      </c>
      <c r="F1301" s="19" t="s">
        <v>40</v>
      </c>
      <c r="G1301" s="19">
        <f>Data!$E1301*VLOOKUP(Data!$F1301,tblXrate[],2,FALSE)</f>
        <v>11753.225013712095</v>
      </c>
      <c r="H1301" s="19" t="s">
        <v>1487</v>
      </c>
      <c r="I1301" s="19" t="s">
        <v>52</v>
      </c>
      <c r="J1301" s="19" t="s">
        <v>8</v>
      </c>
      <c r="K1301" s="19" t="str">
        <f>VLOOKUP(Data!$J1301,tblCountries[[Actual]:[Mapping]],2,FALSE)</f>
        <v>India</v>
      </c>
      <c r="L1301" s="19" t="s">
        <v>13</v>
      </c>
      <c r="M1301" s="20">
        <v>7</v>
      </c>
      <c r="N1301" t="str">
        <f t="shared" si="20"/>
        <v>5 a 10</v>
      </c>
    </row>
    <row r="1302" spans="2:14" ht="15" customHeight="1">
      <c r="B1302" s="11" t="s">
        <v>3305</v>
      </c>
      <c r="C1302" s="12">
        <v>41058.684895833336</v>
      </c>
      <c r="D1302" s="13" t="s">
        <v>1488</v>
      </c>
      <c r="E1302" s="14">
        <v>204000</v>
      </c>
      <c r="F1302" s="14" t="s">
        <v>40</v>
      </c>
      <c r="G1302" s="14">
        <f>Data!$E1302*VLOOKUP(Data!$F1302,tblXrate[],2,FALSE)</f>
        <v>3632.815004238284</v>
      </c>
      <c r="H1302" s="14" t="s">
        <v>1489</v>
      </c>
      <c r="I1302" s="14" t="s">
        <v>3999</v>
      </c>
      <c r="J1302" s="14" t="s">
        <v>8</v>
      </c>
      <c r="K1302" s="14" t="str">
        <f>VLOOKUP(Data!$J1302,tblCountries[[Actual]:[Mapping]],2,FALSE)</f>
        <v>India</v>
      </c>
      <c r="L1302" s="14" t="s">
        <v>13</v>
      </c>
      <c r="M1302" s="15">
        <v>2</v>
      </c>
      <c r="N1302" t="str">
        <f t="shared" si="20"/>
        <v>até 5</v>
      </c>
    </row>
    <row r="1303" spans="2:14" ht="15" customHeight="1">
      <c r="B1303" s="16" t="s">
        <v>3306</v>
      </c>
      <c r="C1303" s="17">
        <v>41058.688263888886</v>
      </c>
      <c r="D1303" s="18">
        <v>75000</v>
      </c>
      <c r="E1303" s="19">
        <v>75000</v>
      </c>
      <c r="F1303" s="19" t="s">
        <v>22</v>
      </c>
      <c r="G1303" s="19">
        <f>Data!$E1303*VLOOKUP(Data!$F1303,tblXrate[],2,FALSE)</f>
        <v>95279.957924370581</v>
      </c>
      <c r="H1303" s="19" t="s">
        <v>14</v>
      </c>
      <c r="I1303" s="19" t="s">
        <v>20</v>
      </c>
      <c r="J1303" s="19" t="s">
        <v>628</v>
      </c>
      <c r="K1303" s="19" t="str">
        <f>VLOOKUP(Data!$J1303,tblCountries[[Actual]:[Mapping]],2,FALSE)</f>
        <v>Netherlands</v>
      </c>
      <c r="L1303" s="19" t="s">
        <v>13</v>
      </c>
      <c r="M1303" s="20">
        <v>16</v>
      </c>
      <c r="N1303" t="str">
        <f t="shared" si="20"/>
        <v>15 a 20</v>
      </c>
    </row>
    <row r="1304" spans="2:14" ht="15" customHeight="1">
      <c r="B1304" s="11" t="s">
        <v>3307</v>
      </c>
      <c r="C1304" s="12">
        <v>41058.693877314814</v>
      </c>
      <c r="D1304" s="13" t="s">
        <v>1249</v>
      </c>
      <c r="E1304" s="14">
        <v>45000</v>
      </c>
      <c r="F1304" s="14" t="s">
        <v>69</v>
      </c>
      <c r="G1304" s="14">
        <f>Data!$E1304*VLOOKUP(Data!$F1304,tblXrate[],2,FALSE)</f>
        <v>70928.022243027779</v>
      </c>
      <c r="H1304" s="14" t="s">
        <v>76</v>
      </c>
      <c r="I1304" s="14" t="s">
        <v>356</v>
      </c>
      <c r="J1304" s="14" t="s">
        <v>71</v>
      </c>
      <c r="K1304" s="14" t="str">
        <f>VLOOKUP(Data!$J1304,tblCountries[[Actual]:[Mapping]],2,FALSE)</f>
        <v>UK</v>
      </c>
      <c r="L1304" s="14" t="s">
        <v>18</v>
      </c>
      <c r="M1304" s="15">
        <v>4</v>
      </c>
      <c r="N1304" t="str">
        <f t="shared" si="20"/>
        <v>até 5</v>
      </c>
    </row>
    <row r="1305" spans="2:14" ht="15" customHeight="1">
      <c r="B1305" s="16" t="s">
        <v>3308</v>
      </c>
      <c r="C1305" s="17">
        <v>41058.6953587963</v>
      </c>
      <c r="D1305" s="18" t="s">
        <v>1490</v>
      </c>
      <c r="E1305" s="19">
        <v>41000</v>
      </c>
      <c r="F1305" s="19" t="s">
        <v>22</v>
      </c>
      <c r="G1305" s="19">
        <f>Data!$E1305*VLOOKUP(Data!$F1305,tblXrate[],2,FALSE)</f>
        <v>52086.37699865592</v>
      </c>
      <c r="H1305" s="19" t="s">
        <v>522</v>
      </c>
      <c r="I1305" s="19" t="s">
        <v>279</v>
      </c>
      <c r="J1305" s="19" t="s">
        <v>608</v>
      </c>
      <c r="K1305" s="19" t="str">
        <f>VLOOKUP(Data!$J1305,tblCountries[[Actual]:[Mapping]],2,FALSE)</f>
        <v>Spain</v>
      </c>
      <c r="L1305" s="19" t="s">
        <v>9</v>
      </c>
      <c r="M1305" s="20">
        <v>12</v>
      </c>
      <c r="N1305" t="str">
        <f t="shared" si="20"/>
        <v>10 a 15</v>
      </c>
    </row>
    <row r="1306" spans="2:14" ht="15" customHeight="1">
      <c r="B1306" s="11" t="s">
        <v>3309</v>
      </c>
      <c r="C1306" s="12">
        <v>41058.701203703706</v>
      </c>
      <c r="D1306" s="13">
        <v>275000</v>
      </c>
      <c r="E1306" s="14">
        <v>275000</v>
      </c>
      <c r="F1306" s="14" t="s">
        <v>40</v>
      </c>
      <c r="G1306" s="14">
        <f>Data!$E1306*VLOOKUP(Data!$F1306,tblXrate[],2,FALSE)</f>
        <v>4897.177089046706</v>
      </c>
      <c r="H1306" s="14" t="s">
        <v>1491</v>
      </c>
      <c r="I1306" s="14" t="s">
        <v>52</v>
      </c>
      <c r="J1306" s="14" t="s">
        <v>8</v>
      </c>
      <c r="K1306" s="14" t="str">
        <f>VLOOKUP(Data!$J1306,tblCountries[[Actual]:[Mapping]],2,FALSE)</f>
        <v>India</v>
      </c>
      <c r="L1306" s="14" t="s">
        <v>13</v>
      </c>
      <c r="M1306" s="15">
        <v>4</v>
      </c>
      <c r="N1306" t="str">
        <f t="shared" si="20"/>
        <v>até 5</v>
      </c>
    </row>
    <row r="1307" spans="2:14" ht="15" customHeight="1">
      <c r="B1307" s="16" t="s">
        <v>3310</v>
      </c>
      <c r="C1307" s="17">
        <v>41058.705358796295</v>
      </c>
      <c r="D1307" s="18">
        <v>80000</v>
      </c>
      <c r="E1307" s="19">
        <v>80000</v>
      </c>
      <c r="F1307" s="19" t="s">
        <v>670</v>
      </c>
      <c r="G1307" s="19">
        <f>Data!$E1307*VLOOKUP(Data!$F1307,tblXrate[],2,FALSE)</f>
        <v>63807.047488395103</v>
      </c>
      <c r="H1307" s="19" t="s">
        <v>932</v>
      </c>
      <c r="I1307" s="19" t="s">
        <v>310</v>
      </c>
      <c r="J1307" s="19" t="s">
        <v>1492</v>
      </c>
      <c r="K1307" s="19" t="str">
        <f>VLOOKUP(Data!$J1307,tblCountries[[Actual]:[Mapping]],2,FALSE)</f>
        <v>New Zealand</v>
      </c>
      <c r="L1307" s="19" t="s">
        <v>13</v>
      </c>
      <c r="M1307" s="20">
        <v>15</v>
      </c>
      <c r="N1307" t="str">
        <f t="shared" si="20"/>
        <v>10 a 15</v>
      </c>
    </row>
    <row r="1308" spans="2:14" ht="15" customHeight="1">
      <c r="B1308" s="11" t="s">
        <v>3311</v>
      </c>
      <c r="C1308" s="12">
        <v>41058.712164351855</v>
      </c>
      <c r="D1308" s="13">
        <v>24000</v>
      </c>
      <c r="E1308" s="14">
        <v>24000</v>
      </c>
      <c r="F1308" s="14" t="s">
        <v>6</v>
      </c>
      <c r="G1308" s="14">
        <f>Data!$E1308*VLOOKUP(Data!$F1308,tblXrate[],2,FALSE)</f>
        <v>24000</v>
      </c>
      <c r="H1308" s="14" t="s">
        <v>1493</v>
      </c>
      <c r="I1308" s="14" t="s">
        <v>52</v>
      </c>
      <c r="J1308" s="14" t="s">
        <v>1494</v>
      </c>
      <c r="K1308" s="14" t="str">
        <f>VLOOKUP(Data!$J1308,tblCountries[[Actual]:[Mapping]],2,FALSE)</f>
        <v>Saudi Arabia</v>
      </c>
      <c r="L1308" s="14" t="s">
        <v>9</v>
      </c>
      <c r="M1308" s="15">
        <v>5</v>
      </c>
      <c r="N1308" t="str">
        <f t="shared" si="20"/>
        <v>até 5</v>
      </c>
    </row>
    <row r="1309" spans="2:14" ht="15" customHeight="1">
      <c r="B1309" s="16" t="s">
        <v>3312</v>
      </c>
      <c r="C1309" s="17">
        <v>41058.714606481481</v>
      </c>
      <c r="D1309" s="18" t="s">
        <v>1495</v>
      </c>
      <c r="E1309" s="19">
        <v>60000</v>
      </c>
      <c r="F1309" s="19" t="s">
        <v>6</v>
      </c>
      <c r="G1309" s="19">
        <f>Data!$E1309*VLOOKUP(Data!$F1309,tblXrate[],2,FALSE)</f>
        <v>60000</v>
      </c>
      <c r="H1309" s="19" t="s">
        <v>1496</v>
      </c>
      <c r="I1309" s="19" t="s">
        <v>52</v>
      </c>
      <c r="J1309" s="19" t="s">
        <v>1497</v>
      </c>
      <c r="K1309" s="19" t="str">
        <f>VLOOKUP(Data!$J1309,tblCountries[[Actual]:[Mapping]],2,FALSE)</f>
        <v>CEE</v>
      </c>
      <c r="L1309" s="19" t="s">
        <v>13</v>
      </c>
      <c r="M1309" s="20">
        <v>20</v>
      </c>
      <c r="N1309" t="str">
        <f t="shared" si="20"/>
        <v>15 a 20</v>
      </c>
    </row>
    <row r="1310" spans="2:14" ht="15" customHeight="1">
      <c r="B1310" s="11" t="s">
        <v>3313</v>
      </c>
      <c r="C1310" s="12">
        <v>41058.715185185189</v>
      </c>
      <c r="D1310" s="13">
        <v>300000</v>
      </c>
      <c r="E1310" s="14">
        <v>300000</v>
      </c>
      <c r="F1310" s="14" t="s">
        <v>40</v>
      </c>
      <c r="G1310" s="14">
        <f>Data!$E1310*VLOOKUP(Data!$F1310,tblXrate[],2,FALSE)</f>
        <v>5342.3750062327708</v>
      </c>
      <c r="H1310" s="14" t="s">
        <v>1498</v>
      </c>
      <c r="I1310" s="14" t="s">
        <v>20</v>
      </c>
      <c r="J1310" s="14" t="s">
        <v>8</v>
      </c>
      <c r="K1310" s="14" t="str">
        <f>VLOOKUP(Data!$J1310,tblCountries[[Actual]:[Mapping]],2,FALSE)</f>
        <v>India</v>
      </c>
      <c r="L1310" s="14" t="s">
        <v>13</v>
      </c>
      <c r="M1310" s="15">
        <v>3</v>
      </c>
      <c r="N1310" t="str">
        <f t="shared" si="20"/>
        <v>até 5</v>
      </c>
    </row>
    <row r="1311" spans="2:14" ht="15" customHeight="1">
      <c r="B1311" s="16" t="s">
        <v>3314</v>
      </c>
      <c r="C1311" s="17">
        <v>41058.719675925924</v>
      </c>
      <c r="D1311" s="18">
        <v>500000</v>
      </c>
      <c r="E1311" s="19">
        <v>500000</v>
      </c>
      <c r="F1311" s="19" t="s">
        <v>40</v>
      </c>
      <c r="G1311" s="19">
        <f>Data!$E1311*VLOOKUP(Data!$F1311,tblXrate[],2,FALSE)</f>
        <v>8903.9583437212841</v>
      </c>
      <c r="H1311" s="19" t="s">
        <v>1499</v>
      </c>
      <c r="I1311" s="19" t="s">
        <v>52</v>
      </c>
      <c r="J1311" s="19" t="s">
        <v>8</v>
      </c>
      <c r="K1311" s="19" t="str">
        <f>VLOOKUP(Data!$J1311,tblCountries[[Actual]:[Mapping]],2,FALSE)</f>
        <v>India</v>
      </c>
      <c r="L1311" s="19" t="s">
        <v>18</v>
      </c>
      <c r="M1311" s="20">
        <v>5</v>
      </c>
      <c r="N1311" t="str">
        <f t="shared" si="20"/>
        <v>até 5</v>
      </c>
    </row>
    <row r="1312" spans="2:14" ht="15" customHeight="1">
      <c r="B1312" s="11" t="s">
        <v>3315</v>
      </c>
      <c r="C1312" s="12">
        <v>41058.720289351855</v>
      </c>
      <c r="D1312" s="13" t="s">
        <v>1382</v>
      </c>
      <c r="E1312" s="14">
        <v>26000</v>
      </c>
      <c r="F1312" s="14" t="s">
        <v>69</v>
      </c>
      <c r="G1312" s="14">
        <f>Data!$E1312*VLOOKUP(Data!$F1312,tblXrate[],2,FALSE)</f>
        <v>40980.635073749385</v>
      </c>
      <c r="H1312" s="14" t="s">
        <v>1500</v>
      </c>
      <c r="I1312" s="14" t="s">
        <v>20</v>
      </c>
      <c r="J1312" s="14" t="s">
        <v>71</v>
      </c>
      <c r="K1312" s="14" t="str">
        <f>VLOOKUP(Data!$J1312,tblCountries[[Actual]:[Mapping]],2,FALSE)</f>
        <v>UK</v>
      </c>
      <c r="L1312" s="14" t="s">
        <v>9</v>
      </c>
      <c r="M1312" s="15">
        <v>2</v>
      </c>
      <c r="N1312" t="str">
        <f t="shared" si="20"/>
        <v>até 5</v>
      </c>
    </row>
    <row r="1313" spans="2:14" ht="15" customHeight="1">
      <c r="B1313" s="16" t="s">
        <v>3316</v>
      </c>
      <c r="C1313" s="17">
        <v>41058.720671296294</v>
      </c>
      <c r="D1313" s="18" t="s">
        <v>1501</v>
      </c>
      <c r="E1313" s="19">
        <v>600000</v>
      </c>
      <c r="F1313" s="19" t="s">
        <v>40</v>
      </c>
      <c r="G1313" s="19">
        <f>Data!$E1313*VLOOKUP(Data!$F1313,tblXrate[],2,FALSE)</f>
        <v>10684.750012465542</v>
      </c>
      <c r="H1313" s="19" t="s">
        <v>1022</v>
      </c>
      <c r="I1313" s="19" t="s">
        <v>52</v>
      </c>
      <c r="J1313" s="19" t="s">
        <v>8</v>
      </c>
      <c r="K1313" s="19" t="str">
        <f>VLOOKUP(Data!$J1313,tblCountries[[Actual]:[Mapping]],2,FALSE)</f>
        <v>India</v>
      </c>
      <c r="L1313" s="19" t="s">
        <v>25</v>
      </c>
      <c r="M1313" s="20">
        <v>7</v>
      </c>
      <c r="N1313" t="str">
        <f t="shared" si="20"/>
        <v>5 a 10</v>
      </c>
    </row>
    <row r="1314" spans="2:14" ht="15" customHeight="1">
      <c r="B1314" s="11" t="s">
        <v>3317</v>
      </c>
      <c r="C1314" s="12">
        <v>41058.729664351849</v>
      </c>
      <c r="D1314" s="13">
        <v>1200000</v>
      </c>
      <c r="E1314" s="14">
        <v>1200000</v>
      </c>
      <c r="F1314" s="14" t="s">
        <v>40</v>
      </c>
      <c r="G1314" s="14">
        <f>Data!$E1314*VLOOKUP(Data!$F1314,tblXrate[],2,FALSE)</f>
        <v>21369.500024931083</v>
      </c>
      <c r="H1314" s="14" t="s">
        <v>356</v>
      </c>
      <c r="I1314" s="14" t="s">
        <v>356</v>
      </c>
      <c r="J1314" s="14" t="s">
        <v>8</v>
      </c>
      <c r="K1314" s="14" t="str">
        <f>VLOOKUP(Data!$J1314,tblCountries[[Actual]:[Mapping]],2,FALSE)</f>
        <v>India</v>
      </c>
      <c r="L1314" s="14" t="s">
        <v>18</v>
      </c>
      <c r="M1314" s="15">
        <v>21</v>
      </c>
      <c r="N1314" t="str">
        <f t="shared" si="20"/>
        <v>20  a 25</v>
      </c>
    </row>
    <row r="1315" spans="2:14" ht="15" customHeight="1">
      <c r="B1315" s="16" t="s">
        <v>3318</v>
      </c>
      <c r="C1315" s="17">
        <v>41058.733483796299</v>
      </c>
      <c r="D1315" s="18">
        <v>18000</v>
      </c>
      <c r="E1315" s="19">
        <v>18000</v>
      </c>
      <c r="F1315" s="19" t="s">
        <v>6</v>
      </c>
      <c r="G1315" s="19">
        <f>Data!$E1315*VLOOKUP(Data!$F1315,tblXrate[],2,FALSE)</f>
        <v>18000</v>
      </c>
      <c r="H1315" s="19" t="s">
        <v>1502</v>
      </c>
      <c r="I1315" s="19" t="s">
        <v>52</v>
      </c>
      <c r="J1315" s="19" t="s">
        <v>1503</v>
      </c>
      <c r="K1315" s="19" t="str">
        <f>VLOOKUP(Data!$J1315,tblCountries[[Actual]:[Mapping]],2,FALSE)</f>
        <v>Ghana</v>
      </c>
      <c r="L1315" s="19" t="s">
        <v>9</v>
      </c>
      <c r="M1315" s="20">
        <v>12</v>
      </c>
      <c r="N1315" t="str">
        <f t="shared" si="20"/>
        <v>10 a 15</v>
      </c>
    </row>
    <row r="1316" spans="2:14" ht="15" customHeight="1">
      <c r="B1316" s="11" t="s">
        <v>3319</v>
      </c>
      <c r="C1316" s="12">
        <v>41058.73605324074</v>
      </c>
      <c r="D1316" s="13" t="s">
        <v>1504</v>
      </c>
      <c r="E1316" s="14">
        <v>41000</v>
      </c>
      <c r="F1316" s="14" t="s">
        <v>6</v>
      </c>
      <c r="G1316" s="14">
        <f>Data!$E1316*VLOOKUP(Data!$F1316,tblXrate[],2,FALSE)</f>
        <v>41000</v>
      </c>
      <c r="H1316" s="14" t="s">
        <v>1505</v>
      </c>
      <c r="I1316" s="14" t="s">
        <v>52</v>
      </c>
      <c r="J1316" s="14" t="s">
        <v>416</v>
      </c>
      <c r="K1316" s="14" t="str">
        <f>VLOOKUP(Data!$J1316,tblCountries[[Actual]:[Mapping]],2,FALSE)</f>
        <v>Israel</v>
      </c>
      <c r="L1316" s="14" t="s">
        <v>18</v>
      </c>
      <c r="M1316" s="15">
        <v>4</v>
      </c>
      <c r="N1316" t="str">
        <f t="shared" si="20"/>
        <v>até 5</v>
      </c>
    </row>
    <row r="1317" spans="2:14" ht="15" customHeight="1">
      <c r="B1317" s="16" t="s">
        <v>3320</v>
      </c>
      <c r="C1317" s="17">
        <v>41058.740266203706</v>
      </c>
      <c r="D1317" s="18" t="s">
        <v>1506</v>
      </c>
      <c r="E1317" s="19">
        <v>1600000</v>
      </c>
      <c r="F1317" s="19" t="s">
        <v>40</v>
      </c>
      <c r="G1317" s="19">
        <f>Data!$E1317*VLOOKUP(Data!$F1317,tblXrate[],2,FALSE)</f>
        <v>28492.66669990811</v>
      </c>
      <c r="H1317" s="19" t="s">
        <v>1507</v>
      </c>
      <c r="I1317" s="19" t="s">
        <v>20</v>
      </c>
      <c r="J1317" s="19" t="s">
        <v>8</v>
      </c>
      <c r="K1317" s="19" t="str">
        <f>VLOOKUP(Data!$J1317,tblCountries[[Actual]:[Mapping]],2,FALSE)</f>
        <v>India</v>
      </c>
      <c r="L1317" s="19" t="s">
        <v>18</v>
      </c>
      <c r="M1317" s="20">
        <v>4</v>
      </c>
      <c r="N1317" t="str">
        <f t="shared" si="20"/>
        <v>até 5</v>
      </c>
    </row>
    <row r="1318" spans="2:14" ht="15" customHeight="1">
      <c r="B1318" s="11" t="s">
        <v>3321</v>
      </c>
      <c r="C1318" s="12">
        <v>41058.741712962961</v>
      </c>
      <c r="D1318" s="13">
        <v>49500</v>
      </c>
      <c r="E1318" s="14">
        <v>49500</v>
      </c>
      <c r="F1318" s="14" t="s">
        <v>6</v>
      </c>
      <c r="G1318" s="14">
        <f>Data!$E1318*VLOOKUP(Data!$F1318,tblXrate[],2,FALSE)</f>
        <v>49500</v>
      </c>
      <c r="H1318" s="14" t="s">
        <v>118</v>
      </c>
      <c r="I1318" s="14" t="s">
        <v>20</v>
      </c>
      <c r="J1318" s="14" t="s">
        <v>15</v>
      </c>
      <c r="K1318" s="14" t="str">
        <f>VLOOKUP(Data!$J1318,tblCountries[[Actual]:[Mapping]],2,FALSE)</f>
        <v>USA</v>
      </c>
      <c r="L1318" s="14" t="s">
        <v>9</v>
      </c>
      <c r="M1318" s="15">
        <v>4.5</v>
      </c>
      <c r="N1318" t="str">
        <f t="shared" si="20"/>
        <v>até 5</v>
      </c>
    </row>
    <row r="1319" spans="2:14" ht="15" customHeight="1">
      <c r="B1319" s="16" t="s">
        <v>3322</v>
      </c>
      <c r="C1319" s="17">
        <v>41058.750219907408</v>
      </c>
      <c r="D1319" s="18">
        <v>6600</v>
      </c>
      <c r="E1319" s="19">
        <v>6600</v>
      </c>
      <c r="F1319" s="19" t="s">
        <v>6</v>
      </c>
      <c r="G1319" s="19">
        <f>Data!$E1319*VLOOKUP(Data!$F1319,tblXrate[],2,FALSE)</f>
        <v>6600</v>
      </c>
      <c r="H1319" s="19" t="s">
        <v>1508</v>
      </c>
      <c r="I1319" s="19" t="s">
        <v>3999</v>
      </c>
      <c r="J1319" s="19" t="s">
        <v>8</v>
      </c>
      <c r="K1319" s="19" t="str">
        <f>VLOOKUP(Data!$J1319,tblCountries[[Actual]:[Mapping]],2,FALSE)</f>
        <v>India</v>
      </c>
      <c r="L1319" s="19" t="s">
        <v>18</v>
      </c>
      <c r="M1319" s="20">
        <v>6.4</v>
      </c>
      <c r="N1319" t="str">
        <f t="shared" si="20"/>
        <v>5 a 10</v>
      </c>
    </row>
    <row r="1320" spans="2:14" ht="15" customHeight="1">
      <c r="B1320" s="11" t="s">
        <v>3323</v>
      </c>
      <c r="C1320" s="12">
        <v>41058.754050925927</v>
      </c>
      <c r="D1320" s="13" t="s">
        <v>1509</v>
      </c>
      <c r="E1320" s="14">
        <v>70000</v>
      </c>
      <c r="F1320" s="14" t="s">
        <v>69</v>
      </c>
      <c r="G1320" s="14">
        <f>Data!$E1320*VLOOKUP(Data!$F1320,tblXrate[],2,FALSE)</f>
        <v>110332.47904470989</v>
      </c>
      <c r="H1320" s="14" t="s">
        <v>356</v>
      </c>
      <c r="I1320" s="14" t="s">
        <v>356</v>
      </c>
      <c r="J1320" s="14" t="s">
        <v>71</v>
      </c>
      <c r="K1320" s="14" t="str">
        <f>VLOOKUP(Data!$J1320,tblCountries[[Actual]:[Mapping]],2,FALSE)</f>
        <v>UK</v>
      </c>
      <c r="L1320" s="14" t="s">
        <v>9</v>
      </c>
      <c r="M1320" s="15">
        <v>15</v>
      </c>
      <c r="N1320" t="str">
        <f t="shared" si="20"/>
        <v>10 a 15</v>
      </c>
    </row>
    <row r="1321" spans="2:14" ht="15" customHeight="1">
      <c r="B1321" s="16" t="s">
        <v>3324</v>
      </c>
      <c r="C1321" s="17">
        <v>41058.760277777779</v>
      </c>
      <c r="D1321" s="18" t="s">
        <v>137</v>
      </c>
      <c r="E1321" s="19">
        <v>30000</v>
      </c>
      <c r="F1321" s="19" t="s">
        <v>69</v>
      </c>
      <c r="G1321" s="19">
        <f>Data!$E1321*VLOOKUP(Data!$F1321,tblXrate[],2,FALSE)</f>
        <v>47285.348162018527</v>
      </c>
      <c r="H1321" s="19" t="s">
        <v>185</v>
      </c>
      <c r="I1321" s="19" t="s">
        <v>20</v>
      </c>
      <c r="J1321" s="19" t="s">
        <v>71</v>
      </c>
      <c r="K1321" s="19" t="str">
        <f>VLOOKUP(Data!$J1321,tblCountries[[Actual]:[Mapping]],2,FALSE)</f>
        <v>UK</v>
      </c>
      <c r="L1321" s="19" t="s">
        <v>13</v>
      </c>
      <c r="M1321" s="20">
        <v>6</v>
      </c>
      <c r="N1321" t="str">
        <f t="shared" si="20"/>
        <v>5 a 10</v>
      </c>
    </row>
    <row r="1322" spans="2:14" ht="15" customHeight="1">
      <c r="B1322" s="11" t="s">
        <v>3325</v>
      </c>
      <c r="C1322" s="12">
        <v>41058.760335648149</v>
      </c>
      <c r="D1322" s="13" t="s">
        <v>1510</v>
      </c>
      <c r="E1322" s="14">
        <v>5300</v>
      </c>
      <c r="F1322" s="14" t="s">
        <v>6</v>
      </c>
      <c r="G1322" s="14">
        <f>Data!$E1322*VLOOKUP(Data!$F1322,tblXrate[],2,FALSE)</f>
        <v>5300</v>
      </c>
      <c r="H1322" s="14" t="s">
        <v>1511</v>
      </c>
      <c r="I1322" s="14" t="s">
        <v>52</v>
      </c>
      <c r="J1322" s="14" t="s">
        <v>17</v>
      </c>
      <c r="K1322" s="14" t="str">
        <f>VLOOKUP(Data!$J1322,tblCountries[[Actual]:[Mapping]],2,FALSE)</f>
        <v>Pakistan</v>
      </c>
      <c r="L1322" s="14" t="s">
        <v>9</v>
      </c>
      <c r="M1322" s="15">
        <v>5</v>
      </c>
      <c r="N1322" t="str">
        <f t="shared" si="20"/>
        <v>até 5</v>
      </c>
    </row>
    <row r="1323" spans="2:14" ht="15" customHeight="1">
      <c r="B1323" s="16" t="s">
        <v>3326</v>
      </c>
      <c r="C1323" s="17">
        <v>41058.764733796299</v>
      </c>
      <c r="D1323" s="18">
        <v>34500</v>
      </c>
      <c r="E1323" s="19">
        <v>34500</v>
      </c>
      <c r="F1323" s="19" t="s">
        <v>22</v>
      </c>
      <c r="G1323" s="19">
        <f>Data!$E1323*VLOOKUP(Data!$F1323,tblXrate[],2,FALSE)</f>
        <v>43828.780645210471</v>
      </c>
      <c r="H1323" s="19" t="s">
        <v>20</v>
      </c>
      <c r="I1323" s="19" t="s">
        <v>20</v>
      </c>
      <c r="J1323" s="19" t="s">
        <v>628</v>
      </c>
      <c r="K1323" s="19" t="str">
        <f>VLOOKUP(Data!$J1323,tblCountries[[Actual]:[Mapping]],2,FALSE)</f>
        <v>Netherlands</v>
      </c>
      <c r="L1323" s="19" t="s">
        <v>9</v>
      </c>
      <c r="M1323" s="20">
        <v>15</v>
      </c>
      <c r="N1323" t="str">
        <f t="shared" si="20"/>
        <v>10 a 15</v>
      </c>
    </row>
    <row r="1324" spans="2:14" ht="15" customHeight="1">
      <c r="B1324" s="11" t="s">
        <v>3327</v>
      </c>
      <c r="C1324" s="12">
        <v>41058.773009259261</v>
      </c>
      <c r="D1324" s="13">
        <v>80000</v>
      </c>
      <c r="E1324" s="14">
        <v>80000</v>
      </c>
      <c r="F1324" s="14" t="s">
        <v>6</v>
      </c>
      <c r="G1324" s="14">
        <f>Data!$E1324*VLOOKUP(Data!$F1324,tblXrate[],2,FALSE)</f>
        <v>80000</v>
      </c>
      <c r="H1324" s="14" t="s">
        <v>1252</v>
      </c>
      <c r="I1324" s="14" t="s">
        <v>20</v>
      </c>
      <c r="J1324" s="14" t="s">
        <v>15</v>
      </c>
      <c r="K1324" s="14" t="str">
        <f>VLOOKUP(Data!$J1324,tblCountries[[Actual]:[Mapping]],2,FALSE)</f>
        <v>USA</v>
      </c>
      <c r="L1324" s="14" t="s">
        <v>25</v>
      </c>
      <c r="M1324" s="15">
        <v>14</v>
      </c>
      <c r="N1324" t="str">
        <f t="shared" si="20"/>
        <v>10 a 15</v>
      </c>
    </row>
    <row r="1325" spans="2:14" ht="15" customHeight="1">
      <c r="B1325" s="16" t="s">
        <v>3328</v>
      </c>
      <c r="C1325" s="17">
        <v>41058.774421296293</v>
      </c>
      <c r="D1325" s="18" t="s">
        <v>1512</v>
      </c>
      <c r="E1325" s="19">
        <v>9067</v>
      </c>
      <c r="F1325" s="19" t="s">
        <v>22</v>
      </c>
      <c r="G1325" s="19">
        <f>Data!$E1325*VLOOKUP(Data!$F1325,tblXrate[],2,FALSE)</f>
        <v>11518.711713336908</v>
      </c>
      <c r="H1325" s="19" t="s">
        <v>1513</v>
      </c>
      <c r="I1325" s="19" t="s">
        <v>20</v>
      </c>
      <c r="J1325" s="19" t="s">
        <v>38</v>
      </c>
      <c r="K1325" s="19" t="str">
        <f>VLOOKUP(Data!$J1325,tblCountries[[Actual]:[Mapping]],2,FALSE)</f>
        <v>Hungary</v>
      </c>
      <c r="L1325" s="19" t="s">
        <v>18</v>
      </c>
      <c r="M1325" s="20">
        <v>3</v>
      </c>
      <c r="N1325" t="str">
        <f t="shared" si="20"/>
        <v>até 5</v>
      </c>
    </row>
    <row r="1326" spans="2:14" ht="15" customHeight="1">
      <c r="B1326" s="11" t="s">
        <v>3329</v>
      </c>
      <c r="C1326" s="12">
        <v>41058.774664351855</v>
      </c>
      <c r="D1326" s="13" t="s">
        <v>1514</v>
      </c>
      <c r="E1326" s="14">
        <v>150000</v>
      </c>
      <c r="F1326" s="14" t="s">
        <v>82</v>
      </c>
      <c r="G1326" s="14">
        <f>Data!$E1326*VLOOKUP(Data!$F1326,tblXrate[],2,FALSE)</f>
        <v>152986.44846039536</v>
      </c>
      <c r="H1326" s="14" t="s">
        <v>1515</v>
      </c>
      <c r="I1326" s="14" t="s">
        <v>20</v>
      </c>
      <c r="J1326" s="14" t="s">
        <v>84</v>
      </c>
      <c r="K1326" s="14" t="str">
        <f>VLOOKUP(Data!$J1326,tblCountries[[Actual]:[Mapping]],2,FALSE)</f>
        <v>Australia</v>
      </c>
      <c r="L1326" s="14" t="s">
        <v>25</v>
      </c>
      <c r="M1326" s="15">
        <v>5.5</v>
      </c>
      <c r="N1326" t="str">
        <f t="shared" si="20"/>
        <v>5 a 10</v>
      </c>
    </row>
    <row r="1327" spans="2:14" ht="15" customHeight="1">
      <c r="B1327" s="16" t="s">
        <v>3330</v>
      </c>
      <c r="C1327" s="17">
        <v>41058.776979166665</v>
      </c>
      <c r="D1327" s="18">
        <v>125000</v>
      </c>
      <c r="E1327" s="19">
        <v>125000</v>
      </c>
      <c r="F1327" s="19" t="s">
        <v>6</v>
      </c>
      <c r="G1327" s="19">
        <f>Data!$E1327*VLOOKUP(Data!$F1327,tblXrate[],2,FALSE)</f>
        <v>125000</v>
      </c>
      <c r="H1327" s="19" t="s">
        <v>1516</v>
      </c>
      <c r="I1327" s="19" t="s">
        <v>52</v>
      </c>
      <c r="J1327" s="19" t="s">
        <v>15</v>
      </c>
      <c r="K1327" s="19" t="str">
        <f>VLOOKUP(Data!$J1327,tblCountries[[Actual]:[Mapping]],2,FALSE)</f>
        <v>USA</v>
      </c>
      <c r="L1327" s="19" t="s">
        <v>9</v>
      </c>
      <c r="M1327" s="20">
        <v>2</v>
      </c>
      <c r="N1327" t="str">
        <f t="shared" si="20"/>
        <v>até 5</v>
      </c>
    </row>
    <row r="1328" spans="2:14" ht="15" customHeight="1">
      <c r="B1328" s="11" t="s">
        <v>3331</v>
      </c>
      <c r="C1328" s="12">
        <v>41058.788402777776</v>
      </c>
      <c r="D1328" s="13">
        <v>100000</v>
      </c>
      <c r="E1328" s="14">
        <v>100000</v>
      </c>
      <c r="F1328" s="14" t="s">
        <v>82</v>
      </c>
      <c r="G1328" s="14">
        <f>Data!$E1328*VLOOKUP(Data!$F1328,tblXrate[],2,FALSE)</f>
        <v>101990.96564026357</v>
      </c>
      <c r="H1328" s="14" t="s">
        <v>1517</v>
      </c>
      <c r="I1328" s="14" t="s">
        <v>356</v>
      </c>
      <c r="J1328" s="14" t="s">
        <v>84</v>
      </c>
      <c r="K1328" s="14" t="str">
        <f>VLOOKUP(Data!$J1328,tblCountries[[Actual]:[Mapping]],2,FALSE)</f>
        <v>Australia</v>
      </c>
      <c r="L1328" s="14" t="s">
        <v>25</v>
      </c>
      <c r="M1328" s="15">
        <v>30</v>
      </c>
      <c r="N1328" t="str">
        <f t="shared" si="20"/>
        <v>25 a 30</v>
      </c>
    </row>
    <row r="1329" spans="2:14" ht="15" customHeight="1">
      <c r="B1329" s="16" t="s">
        <v>3332</v>
      </c>
      <c r="C1329" s="17">
        <v>41058.788425925923</v>
      </c>
      <c r="D1329" s="18">
        <v>105000</v>
      </c>
      <c r="E1329" s="19">
        <v>105000</v>
      </c>
      <c r="F1329" s="19" t="s">
        <v>6</v>
      </c>
      <c r="G1329" s="19">
        <f>Data!$E1329*VLOOKUP(Data!$F1329,tblXrate[],2,FALSE)</f>
        <v>105000</v>
      </c>
      <c r="H1329" s="19" t="s">
        <v>1518</v>
      </c>
      <c r="I1329" s="19" t="s">
        <v>4001</v>
      </c>
      <c r="J1329" s="19" t="s">
        <v>15</v>
      </c>
      <c r="K1329" s="19" t="str">
        <f>VLOOKUP(Data!$J1329,tblCountries[[Actual]:[Mapping]],2,FALSE)</f>
        <v>USA</v>
      </c>
      <c r="L1329" s="19" t="s">
        <v>25</v>
      </c>
      <c r="M1329" s="20">
        <v>15</v>
      </c>
      <c r="N1329" t="str">
        <f t="shared" si="20"/>
        <v>10 a 15</v>
      </c>
    </row>
    <row r="1330" spans="2:14" ht="15" customHeight="1">
      <c r="B1330" s="11" t="s">
        <v>3333</v>
      </c>
      <c r="C1330" s="12">
        <v>41058.79241898148</v>
      </c>
      <c r="D1330" s="13">
        <v>40000</v>
      </c>
      <c r="E1330" s="14">
        <v>40000</v>
      </c>
      <c r="F1330" s="14" t="s">
        <v>22</v>
      </c>
      <c r="G1330" s="14">
        <f>Data!$E1330*VLOOKUP(Data!$F1330,tblXrate[],2,FALSE)</f>
        <v>50815.977559664309</v>
      </c>
      <c r="H1330" s="14" t="s">
        <v>1264</v>
      </c>
      <c r="I1330" s="14" t="s">
        <v>52</v>
      </c>
      <c r="J1330" s="14" t="s">
        <v>1519</v>
      </c>
      <c r="K1330" s="14" t="str">
        <f>VLOOKUP(Data!$J1330,tblCountries[[Actual]:[Mapping]],2,FALSE)</f>
        <v>Austria</v>
      </c>
      <c r="L1330" s="14" t="s">
        <v>9</v>
      </c>
      <c r="M1330" s="15">
        <v>20</v>
      </c>
      <c r="N1330" t="str">
        <f t="shared" si="20"/>
        <v>15 a 20</v>
      </c>
    </row>
    <row r="1331" spans="2:14" ht="15" customHeight="1">
      <c r="B1331" s="16" t="s">
        <v>3334</v>
      </c>
      <c r="C1331" s="17">
        <v>41058.792916666665</v>
      </c>
      <c r="D1331" s="18">
        <v>75000</v>
      </c>
      <c r="E1331" s="19">
        <v>75000</v>
      </c>
      <c r="F1331" s="19" t="s">
        <v>6</v>
      </c>
      <c r="G1331" s="19">
        <f>Data!$E1331*VLOOKUP(Data!$F1331,tblXrate[],2,FALSE)</f>
        <v>75000</v>
      </c>
      <c r="H1331" s="19" t="s">
        <v>14</v>
      </c>
      <c r="I1331" s="19" t="s">
        <v>20</v>
      </c>
      <c r="J1331" s="19" t="s">
        <v>15</v>
      </c>
      <c r="K1331" s="19" t="str">
        <f>VLOOKUP(Data!$J1331,tblCountries[[Actual]:[Mapping]],2,FALSE)</f>
        <v>USA</v>
      </c>
      <c r="L1331" s="19" t="s">
        <v>9</v>
      </c>
      <c r="M1331" s="20">
        <v>7</v>
      </c>
      <c r="N1331" t="str">
        <f t="shared" si="20"/>
        <v>5 a 10</v>
      </c>
    </row>
    <row r="1332" spans="2:14" ht="15" customHeight="1">
      <c r="B1332" s="11" t="s">
        <v>3335</v>
      </c>
      <c r="C1332" s="12">
        <v>41058.795995370368</v>
      </c>
      <c r="D1332" s="13" t="s">
        <v>1520</v>
      </c>
      <c r="E1332" s="14">
        <v>250000</v>
      </c>
      <c r="F1332" s="14" t="s">
        <v>40</v>
      </c>
      <c r="G1332" s="14">
        <f>Data!$E1332*VLOOKUP(Data!$F1332,tblXrate[],2,FALSE)</f>
        <v>4451.9791718606421</v>
      </c>
      <c r="H1332" s="14" t="s">
        <v>1521</v>
      </c>
      <c r="I1332" s="14" t="s">
        <v>20</v>
      </c>
      <c r="J1332" s="14" t="s">
        <v>8</v>
      </c>
      <c r="K1332" s="14" t="str">
        <f>VLOOKUP(Data!$J1332,tblCountries[[Actual]:[Mapping]],2,FALSE)</f>
        <v>India</v>
      </c>
      <c r="L1332" s="14" t="s">
        <v>13</v>
      </c>
      <c r="M1332" s="15">
        <v>8</v>
      </c>
      <c r="N1332" t="str">
        <f t="shared" si="20"/>
        <v>5 a 10</v>
      </c>
    </row>
    <row r="1333" spans="2:14" ht="15" customHeight="1">
      <c r="B1333" s="16" t="s">
        <v>3336</v>
      </c>
      <c r="C1333" s="17">
        <v>41058.797650462962</v>
      </c>
      <c r="D1333" s="18">
        <v>110000</v>
      </c>
      <c r="E1333" s="19">
        <v>110000</v>
      </c>
      <c r="F1333" s="19" t="s">
        <v>6</v>
      </c>
      <c r="G1333" s="19">
        <f>Data!$E1333*VLOOKUP(Data!$F1333,tblXrate[],2,FALSE)</f>
        <v>110000</v>
      </c>
      <c r="H1333" s="19" t="s">
        <v>1522</v>
      </c>
      <c r="I1333" s="19" t="s">
        <v>20</v>
      </c>
      <c r="J1333" s="19" t="s">
        <v>15</v>
      </c>
      <c r="K1333" s="19" t="str">
        <f>VLOOKUP(Data!$J1333,tblCountries[[Actual]:[Mapping]],2,FALSE)</f>
        <v>USA</v>
      </c>
      <c r="L1333" s="19" t="s">
        <v>25</v>
      </c>
      <c r="M1333" s="20">
        <v>10</v>
      </c>
      <c r="N1333" t="str">
        <f t="shared" si="20"/>
        <v>5 a 10</v>
      </c>
    </row>
    <row r="1334" spans="2:14" ht="15" customHeight="1">
      <c r="B1334" s="11" t="s">
        <v>3337</v>
      </c>
      <c r="C1334" s="12">
        <v>41058.798668981479</v>
      </c>
      <c r="D1334" s="13" t="s">
        <v>1523</v>
      </c>
      <c r="E1334" s="14">
        <v>27000</v>
      </c>
      <c r="F1334" s="14" t="s">
        <v>69</v>
      </c>
      <c r="G1334" s="14">
        <f>Data!$E1334*VLOOKUP(Data!$F1334,tblXrate[],2,FALSE)</f>
        <v>42556.81334581667</v>
      </c>
      <c r="H1334" s="14" t="s">
        <v>1524</v>
      </c>
      <c r="I1334" s="14" t="s">
        <v>279</v>
      </c>
      <c r="J1334" s="14" t="s">
        <v>71</v>
      </c>
      <c r="K1334" s="14" t="str">
        <f>VLOOKUP(Data!$J1334,tblCountries[[Actual]:[Mapping]],2,FALSE)</f>
        <v>UK</v>
      </c>
      <c r="L1334" s="14" t="s">
        <v>9</v>
      </c>
      <c r="M1334" s="15">
        <v>1</v>
      </c>
      <c r="N1334" t="str">
        <f t="shared" si="20"/>
        <v>até 5</v>
      </c>
    </row>
    <row r="1335" spans="2:14" ht="15" customHeight="1">
      <c r="B1335" s="16" t="s">
        <v>3338</v>
      </c>
      <c r="C1335" s="17">
        <v>41058.799664351849</v>
      </c>
      <c r="D1335" s="18" t="s">
        <v>1525</v>
      </c>
      <c r="E1335" s="19">
        <v>450000</v>
      </c>
      <c r="F1335" s="19" t="s">
        <v>40</v>
      </c>
      <c r="G1335" s="19">
        <f>Data!$E1335*VLOOKUP(Data!$F1335,tblXrate[],2,FALSE)</f>
        <v>8013.5625093491553</v>
      </c>
      <c r="H1335" s="19" t="s">
        <v>1526</v>
      </c>
      <c r="I1335" s="19" t="s">
        <v>279</v>
      </c>
      <c r="J1335" s="19" t="s">
        <v>8</v>
      </c>
      <c r="K1335" s="19" t="str">
        <f>VLOOKUP(Data!$J1335,tblCountries[[Actual]:[Mapping]],2,FALSE)</f>
        <v>India</v>
      </c>
      <c r="L1335" s="19" t="s">
        <v>25</v>
      </c>
      <c r="M1335" s="20">
        <v>7</v>
      </c>
      <c r="N1335" t="str">
        <f t="shared" si="20"/>
        <v>5 a 10</v>
      </c>
    </row>
    <row r="1336" spans="2:14" ht="15" customHeight="1">
      <c r="B1336" s="11" t="s">
        <v>3339</v>
      </c>
      <c r="C1336" s="12">
        <v>41058.800219907411</v>
      </c>
      <c r="D1336" s="13">
        <v>125000</v>
      </c>
      <c r="E1336" s="14">
        <v>125000</v>
      </c>
      <c r="F1336" s="14" t="s">
        <v>6</v>
      </c>
      <c r="G1336" s="14">
        <f>Data!$E1336*VLOOKUP(Data!$F1336,tblXrate[],2,FALSE)</f>
        <v>125000</v>
      </c>
      <c r="H1336" s="14" t="s">
        <v>642</v>
      </c>
      <c r="I1336" s="14" t="s">
        <v>52</v>
      </c>
      <c r="J1336" s="14" t="s">
        <v>15</v>
      </c>
      <c r="K1336" s="14" t="str">
        <f>VLOOKUP(Data!$J1336,tblCountries[[Actual]:[Mapping]],2,FALSE)</f>
        <v>USA</v>
      </c>
      <c r="L1336" s="14" t="s">
        <v>9</v>
      </c>
      <c r="M1336" s="15">
        <v>25</v>
      </c>
      <c r="N1336" t="str">
        <f t="shared" si="20"/>
        <v>20  a 25</v>
      </c>
    </row>
    <row r="1337" spans="2:14" ht="15" customHeight="1">
      <c r="B1337" s="16" t="s">
        <v>3340</v>
      </c>
      <c r="C1337" s="17">
        <v>41058.808009259257</v>
      </c>
      <c r="D1337" s="18">
        <v>60000</v>
      </c>
      <c r="E1337" s="19">
        <v>60000</v>
      </c>
      <c r="F1337" s="19" t="s">
        <v>6</v>
      </c>
      <c r="G1337" s="19">
        <f>Data!$E1337*VLOOKUP(Data!$F1337,tblXrate[],2,FALSE)</f>
        <v>60000</v>
      </c>
      <c r="H1337" s="19" t="s">
        <v>1527</v>
      </c>
      <c r="I1337" s="19" t="s">
        <v>20</v>
      </c>
      <c r="J1337" s="19" t="s">
        <v>15</v>
      </c>
      <c r="K1337" s="19" t="str">
        <f>VLOOKUP(Data!$J1337,tblCountries[[Actual]:[Mapping]],2,FALSE)</f>
        <v>USA</v>
      </c>
      <c r="L1337" s="19" t="s">
        <v>13</v>
      </c>
      <c r="M1337" s="20">
        <v>12</v>
      </c>
      <c r="N1337" t="str">
        <f t="shared" si="20"/>
        <v>10 a 15</v>
      </c>
    </row>
    <row r="1338" spans="2:14" ht="15" customHeight="1">
      <c r="B1338" s="11" t="s">
        <v>3341</v>
      </c>
      <c r="C1338" s="12">
        <v>41058.813564814816</v>
      </c>
      <c r="D1338" s="13" t="s">
        <v>1528</v>
      </c>
      <c r="E1338" s="14">
        <v>2210000</v>
      </c>
      <c r="F1338" s="14" t="s">
        <v>40</v>
      </c>
      <c r="G1338" s="14">
        <f>Data!$E1338*VLOOKUP(Data!$F1338,tblXrate[],2,FALSE)</f>
        <v>39355.495879248076</v>
      </c>
      <c r="H1338" s="14" t="s">
        <v>387</v>
      </c>
      <c r="I1338" s="14" t="s">
        <v>20</v>
      </c>
      <c r="J1338" s="14" t="s">
        <v>8</v>
      </c>
      <c r="K1338" s="14" t="str">
        <f>VLOOKUP(Data!$J1338,tblCountries[[Actual]:[Mapping]],2,FALSE)</f>
        <v>India</v>
      </c>
      <c r="L1338" s="14" t="s">
        <v>25</v>
      </c>
      <c r="M1338" s="15">
        <v>5.6</v>
      </c>
      <c r="N1338" t="str">
        <f t="shared" si="20"/>
        <v>5 a 10</v>
      </c>
    </row>
    <row r="1339" spans="2:14" ht="15" customHeight="1">
      <c r="B1339" s="16" t="s">
        <v>3342</v>
      </c>
      <c r="C1339" s="17">
        <v>41058.814664351848</v>
      </c>
      <c r="D1339" s="18">
        <v>45000</v>
      </c>
      <c r="E1339" s="19">
        <v>45000</v>
      </c>
      <c r="F1339" s="19" t="s">
        <v>22</v>
      </c>
      <c r="G1339" s="19">
        <f>Data!$E1339*VLOOKUP(Data!$F1339,tblXrate[],2,FALSE)</f>
        <v>57167.974754622352</v>
      </c>
      <c r="H1339" s="19" t="s">
        <v>1529</v>
      </c>
      <c r="I1339" s="19" t="s">
        <v>488</v>
      </c>
      <c r="J1339" s="19" t="s">
        <v>24</v>
      </c>
      <c r="K1339" s="19" t="str">
        <f>VLOOKUP(Data!$J1339,tblCountries[[Actual]:[Mapping]],2,FALSE)</f>
        <v>Germany</v>
      </c>
      <c r="L1339" s="19" t="s">
        <v>9</v>
      </c>
      <c r="M1339" s="20">
        <v>12</v>
      </c>
      <c r="N1339" t="str">
        <f t="shared" si="20"/>
        <v>10 a 15</v>
      </c>
    </row>
    <row r="1340" spans="2:14" ht="15" customHeight="1">
      <c r="B1340" s="11" t="s">
        <v>3343</v>
      </c>
      <c r="C1340" s="12">
        <v>41058.819155092591</v>
      </c>
      <c r="D1340" s="13" t="s">
        <v>1530</v>
      </c>
      <c r="E1340" s="14">
        <v>4000000</v>
      </c>
      <c r="F1340" s="14" t="s">
        <v>1531</v>
      </c>
      <c r="G1340" s="14">
        <f>Data!$E1340*VLOOKUP(Data!$F1340,tblXrate[],2,FALSE)</f>
        <v>50694.322109187968</v>
      </c>
      <c r="H1340" s="14" t="s">
        <v>1532</v>
      </c>
      <c r="I1340" s="14" t="s">
        <v>20</v>
      </c>
      <c r="J1340" s="14" t="s">
        <v>654</v>
      </c>
      <c r="K1340" s="14" t="str">
        <f>VLOOKUP(Data!$J1340,tblCountries[[Actual]:[Mapping]],2,FALSE)</f>
        <v>Japan</v>
      </c>
      <c r="L1340" s="14" t="s">
        <v>9</v>
      </c>
      <c r="M1340" s="15">
        <v>8</v>
      </c>
      <c r="N1340" t="str">
        <f t="shared" si="20"/>
        <v>5 a 10</v>
      </c>
    </row>
    <row r="1341" spans="2:14" ht="15" customHeight="1">
      <c r="B1341" s="16" t="s">
        <v>3344</v>
      </c>
      <c r="C1341" s="17">
        <v>41058.824513888889</v>
      </c>
      <c r="D1341" s="18">
        <v>57500</v>
      </c>
      <c r="E1341" s="19">
        <v>57500</v>
      </c>
      <c r="F1341" s="19" t="s">
        <v>6</v>
      </c>
      <c r="G1341" s="19">
        <f>Data!$E1341*VLOOKUP(Data!$F1341,tblXrate[],2,FALSE)</f>
        <v>57500</v>
      </c>
      <c r="H1341" s="19" t="s">
        <v>1533</v>
      </c>
      <c r="I1341" s="19" t="s">
        <v>52</v>
      </c>
      <c r="J1341" s="19" t="s">
        <v>15</v>
      </c>
      <c r="K1341" s="19" t="str">
        <f>VLOOKUP(Data!$J1341,tblCountries[[Actual]:[Mapping]],2,FALSE)</f>
        <v>USA</v>
      </c>
      <c r="L1341" s="19" t="s">
        <v>9</v>
      </c>
      <c r="M1341" s="20">
        <v>30</v>
      </c>
      <c r="N1341" t="str">
        <f t="shared" si="20"/>
        <v>25 a 30</v>
      </c>
    </row>
    <row r="1342" spans="2:14" ht="15" customHeight="1">
      <c r="B1342" s="11" t="s">
        <v>3345</v>
      </c>
      <c r="C1342" s="12">
        <v>41058.826678240737</v>
      </c>
      <c r="D1342" s="13">
        <v>62000</v>
      </c>
      <c r="E1342" s="14">
        <v>62000</v>
      </c>
      <c r="F1342" s="14" t="s">
        <v>22</v>
      </c>
      <c r="G1342" s="14">
        <f>Data!$E1342*VLOOKUP(Data!$F1342,tblXrate[],2,FALSE)</f>
        <v>78764.765217479682</v>
      </c>
      <c r="H1342" s="14" t="s">
        <v>488</v>
      </c>
      <c r="I1342" s="14" t="s">
        <v>488</v>
      </c>
      <c r="J1342" s="14" t="s">
        <v>628</v>
      </c>
      <c r="K1342" s="14" t="str">
        <f>VLOOKUP(Data!$J1342,tblCountries[[Actual]:[Mapping]],2,FALSE)</f>
        <v>Netherlands</v>
      </c>
      <c r="L1342" s="14" t="s">
        <v>9</v>
      </c>
      <c r="M1342" s="15">
        <v>15</v>
      </c>
      <c r="N1342" t="str">
        <f t="shared" si="20"/>
        <v>10 a 15</v>
      </c>
    </row>
    <row r="1343" spans="2:14" ht="15" customHeight="1">
      <c r="B1343" s="16" t="s">
        <v>3346</v>
      </c>
      <c r="C1343" s="17">
        <v>41058.828182870369</v>
      </c>
      <c r="D1343" s="18" t="s">
        <v>1534</v>
      </c>
      <c r="E1343" s="19">
        <v>80000</v>
      </c>
      <c r="F1343" s="19" t="s">
        <v>6</v>
      </c>
      <c r="G1343" s="19">
        <f>Data!$E1343*VLOOKUP(Data!$F1343,tblXrate[],2,FALSE)</f>
        <v>80000</v>
      </c>
      <c r="H1343" s="19" t="s">
        <v>1535</v>
      </c>
      <c r="I1343" s="19" t="s">
        <v>52</v>
      </c>
      <c r="J1343" s="19" t="s">
        <v>15</v>
      </c>
      <c r="K1343" s="19" t="str">
        <f>VLOOKUP(Data!$J1343,tblCountries[[Actual]:[Mapping]],2,FALSE)</f>
        <v>USA</v>
      </c>
      <c r="L1343" s="19" t="s">
        <v>9</v>
      </c>
      <c r="M1343" s="20">
        <v>10</v>
      </c>
      <c r="N1343" t="str">
        <f t="shared" si="20"/>
        <v>5 a 10</v>
      </c>
    </row>
    <row r="1344" spans="2:14" ht="15" customHeight="1">
      <c r="B1344" s="11" t="s">
        <v>3347</v>
      </c>
      <c r="C1344" s="12">
        <v>41058.829606481479</v>
      </c>
      <c r="D1344" s="13" t="s">
        <v>1249</v>
      </c>
      <c r="E1344" s="14">
        <v>45000</v>
      </c>
      <c r="F1344" s="14" t="s">
        <v>69</v>
      </c>
      <c r="G1344" s="14">
        <f>Data!$E1344*VLOOKUP(Data!$F1344,tblXrate[],2,FALSE)</f>
        <v>70928.022243027779</v>
      </c>
      <c r="H1344" s="14" t="s">
        <v>772</v>
      </c>
      <c r="I1344" s="14" t="s">
        <v>52</v>
      </c>
      <c r="J1344" s="14" t="s">
        <v>71</v>
      </c>
      <c r="K1344" s="14" t="str">
        <f>VLOOKUP(Data!$J1344,tblCountries[[Actual]:[Mapping]],2,FALSE)</f>
        <v>UK</v>
      </c>
      <c r="L1344" s="14" t="s">
        <v>18</v>
      </c>
      <c r="M1344" s="15">
        <v>15</v>
      </c>
      <c r="N1344" t="str">
        <f t="shared" si="20"/>
        <v>10 a 15</v>
      </c>
    </row>
    <row r="1345" spans="2:14" ht="15" customHeight="1">
      <c r="B1345" s="16" t="s">
        <v>3348</v>
      </c>
      <c r="C1345" s="17">
        <v>41058.835497685184</v>
      </c>
      <c r="D1345" s="18">
        <v>33000</v>
      </c>
      <c r="E1345" s="19">
        <v>33000</v>
      </c>
      <c r="F1345" s="19" t="s">
        <v>6</v>
      </c>
      <c r="G1345" s="19">
        <f>Data!$E1345*VLOOKUP(Data!$F1345,tblXrate[],2,FALSE)</f>
        <v>33000</v>
      </c>
      <c r="H1345" s="19" t="s">
        <v>1536</v>
      </c>
      <c r="I1345" s="19" t="s">
        <v>488</v>
      </c>
      <c r="J1345" s="19" t="s">
        <v>15</v>
      </c>
      <c r="K1345" s="19" t="str">
        <f>VLOOKUP(Data!$J1345,tblCountries[[Actual]:[Mapping]],2,FALSE)</f>
        <v>USA</v>
      </c>
      <c r="L1345" s="19" t="s">
        <v>9</v>
      </c>
      <c r="M1345" s="20">
        <v>3</v>
      </c>
      <c r="N1345" t="str">
        <f t="shared" si="20"/>
        <v>até 5</v>
      </c>
    </row>
    <row r="1346" spans="2:14" ht="15" customHeight="1">
      <c r="B1346" s="11" t="s">
        <v>3349</v>
      </c>
      <c r="C1346" s="12">
        <v>41058.84746527778</v>
      </c>
      <c r="D1346" s="13" t="s">
        <v>1537</v>
      </c>
      <c r="E1346" s="14">
        <v>100000</v>
      </c>
      <c r="F1346" s="14" t="s">
        <v>6</v>
      </c>
      <c r="G1346" s="14">
        <f>Data!$E1346*VLOOKUP(Data!$F1346,tblXrate[],2,FALSE)</f>
        <v>100000</v>
      </c>
      <c r="H1346" s="14" t="s">
        <v>424</v>
      </c>
      <c r="I1346" s="14" t="s">
        <v>20</v>
      </c>
      <c r="J1346" s="14" t="s">
        <v>15</v>
      </c>
      <c r="K1346" s="14" t="str">
        <f>VLOOKUP(Data!$J1346,tblCountries[[Actual]:[Mapping]],2,FALSE)</f>
        <v>USA</v>
      </c>
      <c r="L1346" s="14" t="s">
        <v>9</v>
      </c>
      <c r="M1346" s="15">
        <v>1</v>
      </c>
      <c r="N1346" t="str">
        <f t="shared" si="20"/>
        <v>até 5</v>
      </c>
    </row>
    <row r="1347" spans="2:14" ht="15" customHeight="1">
      <c r="B1347" s="16" t="s">
        <v>3350</v>
      </c>
      <c r="C1347" s="17">
        <v>41058.861250000002</v>
      </c>
      <c r="D1347" s="18" t="s">
        <v>1538</v>
      </c>
      <c r="E1347" s="19">
        <v>60000</v>
      </c>
      <c r="F1347" s="19" t="s">
        <v>6</v>
      </c>
      <c r="G1347" s="19">
        <f>Data!$E1347*VLOOKUP(Data!$F1347,tblXrate[],2,FALSE)</f>
        <v>60000</v>
      </c>
      <c r="H1347" s="19" t="s">
        <v>204</v>
      </c>
      <c r="I1347" s="19" t="s">
        <v>52</v>
      </c>
      <c r="J1347" s="19" t="s">
        <v>15</v>
      </c>
      <c r="K1347" s="19" t="str">
        <f>VLOOKUP(Data!$J1347,tblCountries[[Actual]:[Mapping]],2,FALSE)</f>
        <v>USA</v>
      </c>
      <c r="L1347" s="19" t="s">
        <v>18</v>
      </c>
      <c r="M1347" s="20">
        <v>20</v>
      </c>
      <c r="N1347" t="str">
        <f t="shared" si="20"/>
        <v>15 a 20</v>
      </c>
    </row>
    <row r="1348" spans="2:14" ht="15" customHeight="1">
      <c r="B1348" s="11" t="s">
        <v>3351</v>
      </c>
      <c r="C1348" s="12">
        <v>41058.870636574073</v>
      </c>
      <c r="D1348" s="13">
        <v>95000</v>
      </c>
      <c r="E1348" s="14">
        <v>95000</v>
      </c>
      <c r="F1348" s="14" t="s">
        <v>6</v>
      </c>
      <c r="G1348" s="14">
        <f>Data!$E1348*VLOOKUP(Data!$F1348,tblXrate[],2,FALSE)</f>
        <v>95000</v>
      </c>
      <c r="H1348" s="14" t="s">
        <v>653</v>
      </c>
      <c r="I1348" s="14" t="s">
        <v>20</v>
      </c>
      <c r="J1348" s="14" t="s">
        <v>15</v>
      </c>
      <c r="K1348" s="14" t="str">
        <f>VLOOKUP(Data!$J1348,tblCountries[[Actual]:[Mapping]],2,FALSE)</f>
        <v>USA</v>
      </c>
      <c r="L1348" s="14" t="s">
        <v>18</v>
      </c>
      <c r="M1348" s="15">
        <v>7</v>
      </c>
      <c r="N1348" t="str">
        <f t="shared" si="20"/>
        <v>5 a 10</v>
      </c>
    </row>
    <row r="1349" spans="2:14" ht="15" customHeight="1">
      <c r="B1349" s="16" t="s">
        <v>3352</v>
      </c>
      <c r="C1349" s="17">
        <v>41058.880173611113</v>
      </c>
      <c r="D1349" s="18">
        <v>24000</v>
      </c>
      <c r="E1349" s="19">
        <v>24000</v>
      </c>
      <c r="F1349" s="19" t="s">
        <v>6</v>
      </c>
      <c r="G1349" s="19">
        <f>Data!$E1349*VLOOKUP(Data!$F1349,tblXrate[],2,FALSE)</f>
        <v>24000</v>
      </c>
      <c r="H1349" s="19" t="s">
        <v>1539</v>
      </c>
      <c r="I1349" s="19" t="s">
        <v>20</v>
      </c>
      <c r="J1349" s="19" t="s">
        <v>15</v>
      </c>
      <c r="K1349" s="19" t="str">
        <f>VLOOKUP(Data!$J1349,tblCountries[[Actual]:[Mapping]],2,FALSE)</f>
        <v>USA</v>
      </c>
      <c r="L1349" s="19" t="s">
        <v>25</v>
      </c>
      <c r="M1349" s="20">
        <v>33</v>
      </c>
      <c r="N1349" t="str">
        <f t="shared" si="20"/>
        <v>25 a 30</v>
      </c>
    </row>
    <row r="1350" spans="2:14" ht="15" customHeight="1">
      <c r="B1350" s="11" t="s">
        <v>3353</v>
      </c>
      <c r="C1350" s="12">
        <v>41058.887106481481</v>
      </c>
      <c r="D1350" s="13">
        <v>50000</v>
      </c>
      <c r="E1350" s="14">
        <v>50000</v>
      </c>
      <c r="F1350" s="14" t="s">
        <v>6</v>
      </c>
      <c r="G1350" s="14">
        <f>Data!$E1350*VLOOKUP(Data!$F1350,tblXrate[],2,FALSE)</f>
        <v>50000</v>
      </c>
      <c r="H1350" s="14" t="s">
        <v>1540</v>
      </c>
      <c r="I1350" s="14" t="s">
        <v>279</v>
      </c>
      <c r="J1350" s="14" t="s">
        <v>15</v>
      </c>
      <c r="K1350" s="14" t="str">
        <f>VLOOKUP(Data!$J1350,tblCountries[[Actual]:[Mapping]],2,FALSE)</f>
        <v>USA</v>
      </c>
      <c r="L1350" s="14" t="s">
        <v>9</v>
      </c>
      <c r="M1350" s="15">
        <v>0.5</v>
      </c>
      <c r="N1350" t="str">
        <f t="shared" si="20"/>
        <v>até 5</v>
      </c>
    </row>
    <row r="1351" spans="2:14" ht="15" customHeight="1">
      <c r="B1351" s="16" t="s">
        <v>3354</v>
      </c>
      <c r="C1351" s="17">
        <v>41058.892395833333</v>
      </c>
      <c r="D1351" s="18">
        <v>103000</v>
      </c>
      <c r="E1351" s="19">
        <v>103000</v>
      </c>
      <c r="F1351" s="19" t="s">
        <v>6</v>
      </c>
      <c r="G1351" s="19">
        <f>Data!$E1351*VLOOKUP(Data!$F1351,tblXrate[],2,FALSE)</f>
        <v>103000</v>
      </c>
      <c r="H1351" s="19" t="s">
        <v>488</v>
      </c>
      <c r="I1351" s="19" t="s">
        <v>488</v>
      </c>
      <c r="J1351" s="19" t="s">
        <v>15</v>
      </c>
      <c r="K1351" s="19" t="str">
        <f>VLOOKUP(Data!$J1351,tblCountries[[Actual]:[Mapping]],2,FALSE)</f>
        <v>USA</v>
      </c>
      <c r="L1351" s="19" t="s">
        <v>9</v>
      </c>
      <c r="M1351" s="20">
        <v>22</v>
      </c>
      <c r="N1351" t="str">
        <f t="shared" si="20"/>
        <v>20  a 25</v>
      </c>
    </row>
    <row r="1352" spans="2:14" ht="15" customHeight="1">
      <c r="B1352" s="11" t="s">
        <v>3355</v>
      </c>
      <c r="C1352" s="12">
        <v>41058.894016203703</v>
      </c>
      <c r="D1352" s="13">
        <v>36000</v>
      </c>
      <c r="E1352" s="14">
        <v>36000</v>
      </c>
      <c r="F1352" s="14" t="s">
        <v>6</v>
      </c>
      <c r="G1352" s="14">
        <f>Data!$E1352*VLOOKUP(Data!$F1352,tblXrate[],2,FALSE)</f>
        <v>36000</v>
      </c>
      <c r="H1352" s="14" t="s">
        <v>1144</v>
      </c>
      <c r="I1352" s="14" t="s">
        <v>67</v>
      </c>
      <c r="J1352" s="14" t="s">
        <v>15</v>
      </c>
      <c r="K1352" s="14" t="str">
        <f>VLOOKUP(Data!$J1352,tblCountries[[Actual]:[Mapping]],2,FALSE)</f>
        <v>USA</v>
      </c>
      <c r="L1352" s="14" t="s">
        <v>13</v>
      </c>
      <c r="M1352" s="15">
        <v>8</v>
      </c>
      <c r="N1352" t="str">
        <f t="shared" ref="N1352:N1415" si="21">VLOOKUP(M1352,$O$1:$Q$6,3,1)</f>
        <v>5 a 10</v>
      </c>
    </row>
    <row r="1353" spans="2:14" ht="15" customHeight="1">
      <c r="B1353" s="16" t="s">
        <v>3356</v>
      </c>
      <c r="C1353" s="17">
        <v>41058.894525462965</v>
      </c>
      <c r="D1353" s="18">
        <v>85000</v>
      </c>
      <c r="E1353" s="19">
        <v>85000</v>
      </c>
      <c r="F1353" s="19" t="s">
        <v>6</v>
      </c>
      <c r="G1353" s="19">
        <f>Data!$E1353*VLOOKUP(Data!$F1353,tblXrate[],2,FALSE)</f>
        <v>85000</v>
      </c>
      <c r="H1353" s="19" t="s">
        <v>72</v>
      </c>
      <c r="I1353" s="19" t="s">
        <v>20</v>
      </c>
      <c r="J1353" s="19" t="s">
        <v>15</v>
      </c>
      <c r="K1353" s="19" t="str">
        <f>VLOOKUP(Data!$J1353,tblCountries[[Actual]:[Mapping]],2,FALSE)</f>
        <v>USA</v>
      </c>
      <c r="L1353" s="19" t="s">
        <v>9</v>
      </c>
      <c r="M1353" s="20">
        <v>17</v>
      </c>
      <c r="N1353" t="str">
        <f t="shared" si="21"/>
        <v>15 a 20</v>
      </c>
    </row>
    <row r="1354" spans="2:14" ht="15" customHeight="1">
      <c r="B1354" s="11" t="s">
        <v>3357</v>
      </c>
      <c r="C1354" s="12">
        <v>41058.895555555559</v>
      </c>
      <c r="D1354" s="13">
        <v>100000</v>
      </c>
      <c r="E1354" s="14">
        <v>100000</v>
      </c>
      <c r="F1354" s="14" t="s">
        <v>6</v>
      </c>
      <c r="G1354" s="14">
        <f>Data!$E1354*VLOOKUP(Data!$F1354,tblXrate[],2,FALSE)</f>
        <v>100000</v>
      </c>
      <c r="H1354" s="14" t="s">
        <v>1541</v>
      </c>
      <c r="I1354" s="14" t="s">
        <v>4001</v>
      </c>
      <c r="J1354" s="14" t="s">
        <v>447</v>
      </c>
      <c r="K1354" s="14" t="str">
        <f>VLOOKUP(Data!$J1354,tblCountries[[Actual]:[Mapping]],2,FALSE)</f>
        <v>Sweden</v>
      </c>
      <c r="L1354" s="14" t="s">
        <v>18</v>
      </c>
      <c r="M1354" s="15">
        <v>20</v>
      </c>
      <c r="N1354" t="str">
        <f t="shared" si="21"/>
        <v>15 a 20</v>
      </c>
    </row>
    <row r="1355" spans="2:14" ht="15" customHeight="1">
      <c r="B1355" s="16" t="s">
        <v>3358</v>
      </c>
      <c r="C1355" s="17">
        <v>41058.898402777777</v>
      </c>
      <c r="D1355" s="18" t="s">
        <v>1542</v>
      </c>
      <c r="E1355" s="19">
        <v>83000</v>
      </c>
      <c r="F1355" s="19" t="s">
        <v>6</v>
      </c>
      <c r="G1355" s="19">
        <f>Data!$E1355*VLOOKUP(Data!$F1355,tblXrate[],2,FALSE)</f>
        <v>83000</v>
      </c>
      <c r="H1355" s="19" t="s">
        <v>1543</v>
      </c>
      <c r="I1355" s="19" t="s">
        <v>20</v>
      </c>
      <c r="J1355" s="19" t="s">
        <v>88</v>
      </c>
      <c r="K1355" s="19" t="str">
        <f>VLOOKUP(Data!$J1355,tblCountries[[Actual]:[Mapping]],2,FALSE)</f>
        <v>Canada</v>
      </c>
      <c r="L1355" s="19" t="s">
        <v>9</v>
      </c>
      <c r="M1355" s="20">
        <v>12</v>
      </c>
      <c r="N1355" t="str">
        <f t="shared" si="21"/>
        <v>10 a 15</v>
      </c>
    </row>
    <row r="1356" spans="2:14" ht="15" customHeight="1">
      <c r="B1356" s="11" t="s">
        <v>3359</v>
      </c>
      <c r="C1356" s="12">
        <v>41058.901504629626</v>
      </c>
      <c r="D1356" s="13">
        <v>85000</v>
      </c>
      <c r="E1356" s="14">
        <v>85000</v>
      </c>
      <c r="F1356" s="14" t="s">
        <v>6</v>
      </c>
      <c r="G1356" s="14">
        <f>Data!$E1356*VLOOKUP(Data!$F1356,tblXrate[],2,FALSE)</f>
        <v>85000</v>
      </c>
      <c r="H1356" s="14" t="s">
        <v>1544</v>
      </c>
      <c r="I1356" s="14" t="s">
        <v>279</v>
      </c>
      <c r="J1356" s="14" t="s">
        <v>15</v>
      </c>
      <c r="K1356" s="14" t="str">
        <f>VLOOKUP(Data!$J1356,tblCountries[[Actual]:[Mapping]],2,FALSE)</f>
        <v>USA</v>
      </c>
      <c r="L1356" s="14" t="s">
        <v>18</v>
      </c>
      <c r="M1356" s="15">
        <v>25</v>
      </c>
      <c r="N1356" t="str">
        <f t="shared" si="21"/>
        <v>20  a 25</v>
      </c>
    </row>
    <row r="1357" spans="2:14" ht="15" customHeight="1">
      <c r="B1357" s="16" t="s">
        <v>3360</v>
      </c>
      <c r="C1357" s="17">
        <v>41058.904675925929</v>
      </c>
      <c r="D1357" s="18">
        <v>120000</v>
      </c>
      <c r="E1357" s="19">
        <v>120000</v>
      </c>
      <c r="F1357" s="19" t="s">
        <v>6</v>
      </c>
      <c r="G1357" s="19">
        <f>Data!$E1357*VLOOKUP(Data!$F1357,tblXrate[],2,FALSE)</f>
        <v>120000</v>
      </c>
      <c r="H1357" s="19" t="s">
        <v>642</v>
      </c>
      <c r="I1357" s="19" t="s">
        <v>52</v>
      </c>
      <c r="J1357" s="19" t="s">
        <v>15</v>
      </c>
      <c r="K1357" s="19" t="str">
        <f>VLOOKUP(Data!$J1357,tblCountries[[Actual]:[Mapping]],2,FALSE)</f>
        <v>USA</v>
      </c>
      <c r="L1357" s="19" t="s">
        <v>18</v>
      </c>
      <c r="M1357" s="20">
        <v>5</v>
      </c>
      <c r="N1357" t="str">
        <f t="shared" si="21"/>
        <v>até 5</v>
      </c>
    </row>
    <row r="1358" spans="2:14" ht="15" customHeight="1">
      <c r="B1358" s="11" t="s">
        <v>3361</v>
      </c>
      <c r="C1358" s="12">
        <v>41058.905555555553</v>
      </c>
      <c r="D1358" s="13">
        <v>69960</v>
      </c>
      <c r="E1358" s="14">
        <v>69960</v>
      </c>
      <c r="F1358" s="14" t="s">
        <v>6</v>
      </c>
      <c r="G1358" s="14">
        <f>Data!$E1358*VLOOKUP(Data!$F1358,tblXrate[],2,FALSE)</f>
        <v>69960</v>
      </c>
      <c r="H1358" s="14" t="s">
        <v>1545</v>
      </c>
      <c r="I1358" s="14" t="s">
        <v>279</v>
      </c>
      <c r="J1358" s="14" t="s">
        <v>15</v>
      </c>
      <c r="K1358" s="14" t="str">
        <f>VLOOKUP(Data!$J1358,tblCountries[[Actual]:[Mapping]],2,FALSE)</f>
        <v>USA</v>
      </c>
      <c r="L1358" s="14" t="s">
        <v>18</v>
      </c>
      <c r="M1358" s="15">
        <v>22</v>
      </c>
      <c r="N1358" t="str">
        <f t="shared" si="21"/>
        <v>20  a 25</v>
      </c>
    </row>
    <row r="1359" spans="2:14" ht="15" customHeight="1">
      <c r="B1359" s="16" t="s">
        <v>3362</v>
      </c>
      <c r="C1359" s="17">
        <v>41058.907268518517</v>
      </c>
      <c r="D1359" s="18" t="s">
        <v>1546</v>
      </c>
      <c r="E1359" s="19">
        <v>97000</v>
      </c>
      <c r="F1359" s="19" t="s">
        <v>6</v>
      </c>
      <c r="G1359" s="19">
        <f>Data!$E1359*VLOOKUP(Data!$F1359,tblXrate[],2,FALSE)</f>
        <v>97000</v>
      </c>
      <c r="H1359" s="19" t="s">
        <v>1547</v>
      </c>
      <c r="I1359" s="19" t="s">
        <v>52</v>
      </c>
      <c r="J1359" s="19" t="s">
        <v>15</v>
      </c>
      <c r="K1359" s="19" t="str">
        <f>VLOOKUP(Data!$J1359,tblCountries[[Actual]:[Mapping]],2,FALSE)</f>
        <v>USA</v>
      </c>
      <c r="L1359" s="19" t="s">
        <v>9</v>
      </c>
      <c r="M1359" s="20">
        <v>14</v>
      </c>
      <c r="N1359" t="str">
        <f t="shared" si="21"/>
        <v>10 a 15</v>
      </c>
    </row>
    <row r="1360" spans="2:14" ht="15" customHeight="1">
      <c r="B1360" s="11" t="s">
        <v>3363</v>
      </c>
      <c r="C1360" s="12">
        <v>41058.908483796295</v>
      </c>
      <c r="D1360" s="13" t="s">
        <v>1548</v>
      </c>
      <c r="E1360" s="14">
        <v>60000</v>
      </c>
      <c r="F1360" s="14" t="s">
        <v>69</v>
      </c>
      <c r="G1360" s="14">
        <f>Data!$E1360*VLOOKUP(Data!$F1360,tblXrate[],2,FALSE)</f>
        <v>94570.696324037053</v>
      </c>
      <c r="H1360" s="14" t="s">
        <v>20</v>
      </c>
      <c r="I1360" s="14" t="s">
        <v>20</v>
      </c>
      <c r="J1360" s="14" t="s">
        <v>71</v>
      </c>
      <c r="K1360" s="14" t="str">
        <f>VLOOKUP(Data!$J1360,tblCountries[[Actual]:[Mapping]],2,FALSE)</f>
        <v>UK</v>
      </c>
      <c r="L1360" s="14" t="s">
        <v>9</v>
      </c>
      <c r="M1360" s="15">
        <v>7</v>
      </c>
      <c r="N1360" t="str">
        <f t="shared" si="21"/>
        <v>5 a 10</v>
      </c>
    </row>
    <row r="1361" spans="2:14" ht="15" customHeight="1">
      <c r="B1361" s="16" t="s">
        <v>3364</v>
      </c>
      <c r="C1361" s="17">
        <v>41058.910069444442</v>
      </c>
      <c r="D1361" s="18">
        <v>39000</v>
      </c>
      <c r="E1361" s="19">
        <v>39000</v>
      </c>
      <c r="F1361" s="19" t="s">
        <v>6</v>
      </c>
      <c r="G1361" s="19">
        <f>Data!$E1361*VLOOKUP(Data!$F1361,tblXrate[],2,FALSE)</f>
        <v>39000</v>
      </c>
      <c r="H1361" s="19" t="s">
        <v>1549</v>
      </c>
      <c r="I1361" s="19" t="s">
        <v>52</v>
      </c>
      <c r="J1361" s="19" t="s">
        <v>48</v>
      </c>
      <c r="K1361" s="19" t="str">
        <f>VLOOKUP(Data!$J1361,tblCountries[[Actual]:[Mapping]],2,FALSE)</f>
        <v>South Africa</v>
      </c>
      <c r="L1361" s="19" t="s">
        <v>13</v>
      </c>
      <c r="M1361" s="20">
        <v>6</v>
      </c>
      <c r="N1361" t="str">
        <f t="shared" si="21"/>
        <v>5 a 10</v>
      </c>
    </row>
    <row r="1362" spans="2:14" ht="15" customHeight="1">
      <c r="B1362" s="11" t="s">
        <v>3365</v>
      </c>
      <c r="C1362" s="12">
        <v>41058.910243055558</v>
      </c>
      <c r="D1362" s="13" t="s">
        <v>1550</v>
      </c>
      <c r="E1362" s="14">
        <v>250000</v>
      </c>
      <c r="F1362" s="14" t="s">
        <v>40</v>
      </c>
      <c r="G1362" s="14">
        <f>Data!$E1362*VLOOKUP(Data!$F1362,tblXrate[],2,FALSE)</f>
        <v>4451.9791718606421</v>
      </c>
      <c r="H1362" s="14" t="s">
        <v>52</v>
      </c>
      <c r="I1362" s="14" t="s">
        <v>52</v>
      </c>
      <c r="J1362" s="14" t="s">
        <v>8</v>
      </c>
      <c r="K1362" s="14" t="str">
        <f>VLOOKUP(Data!$J1362,tblCountries[[Actual]:[Mapping]],2,FALSE)</f>
        <v>India</v>
      </c>
      <c r="L1362" s="14" t="s">
        <v>25</v>
      </c>
      <c r="M1362" s="15">
        <v>15</v>
      </c>
      <c r="N1362" t="str">
        <f t="shared" si="21"/>
        <v>10 a 15</v>
      </c>
    </row>
    <row r="1363" spans="2:14" ht="15" customHeight="1">
      <c r="B1363" s="16" t="s">
        <v>3366</v>
      </c>
      <c r="C1363" s="17">
        <v>41058.912881944445</v>
      </c>
      <c r="D1363" s="18">
        <v>62000</v>
      </c>
      <c r="E1363" s="19">
        <v>62000</v>
      </c>
      <c r="F1363" s="19" t="s">
        <v>6</v>
      </c>
      <c r="G1363" s="19">
        <f>Data!$E1363*VLOOKUP(Data!$F1363,tblXrate[],2,FALSE)</f>
        <v>62000</v>
      </c>
      <c r="H1363" s="19" t="s">
        <v>1551</v>
      </c>
      <c r="I1363" s="19" t="s">
        <v>67</v>
      </c>
      <c r="J1363" s="19" t="s">
        <v>15</v>
      </c>
      <c r="K1363" s="19" t="str">
        <f>VLOOKUP(Data!$J1363,tblCountries[[Actual]:[Mapping]],2,FALSE)</f>
        <v>USA</v>
      </c>
      <c r="L1363" s="19" t="s">
        <v>13</v>
      </c>
      <c r="M1363" s="20">
        <v>25</v>
      </c>
      <c r="N1363" t="str">
        <f t="shared" si="21"/>
        <v>20  a 25</v>
      </c>
    </row>
    <row r="1364" spans="2:14" ht="15" customHeight="1">
      <c r="B1364" s="11" t="s">
        <v>3367</v>
      </c>
      <c r="C1364" s="12">
        <v>41058.916377314818</v>
      </c>
      <c r="D1364" s="13">
        <v>44000</v>
      </c>
      <c r="E1364" s="14">
        <v>44000</v>
      </c>
      <c r="F1364" s="14" t="s">
        <v>6</v>
      </c>
      <c r="G1364" s="14">
        <f>Data!$E1364*VLOOKUP(Data!$F1364,tblXrate[],2,FALSE)</f>
        <v>44000</v>
      </c>
      <c r="H1364" s="14" t="s">
        <v>1552</v>
      </c>
      <c r="I1364" s="14" t="s">
        <v>279</v>
      </c>
      <c r="J1364" s="14" t="s">
        <v>15</v>
      </c>
      <c r="K1364" s="14" t="str">
        <f>VLOOKUP(Data!$J1364,tblCountries[[Actual]:[Mapping]],2,FALSE)</f>
        <v>USA</v>
      </c>
      <c r="L1364" s="14" t="s">
        <v>9</v>
      </c>
      <c r="M1364" s="15">
        <v>15</v>
      </c>
      <c r="N1364" t="str">
        <f t="shared" si="21"/>
        <v>10 a 15</v>
      </c>
    </row>
    <row r="1365" spans="2:14" ht="15" customHeight="1">
      <c r="B1365" s="16" t="s">
        <v>3368</v>
      </c>
      <c r="C1365" s="17">
        <v>41058.918414351851</v>
      </c>
      <c r="D1365" s="18">
        <v>150000</v>
      </c>
      <c r="E1365" s="19">
        <v>150000</v>
      </c>
      <c r="F1365" s="19" t="s">
        <v>6</v>
      </c>
      <c r="G1365" s="19">
        <f>Data!$E1365*VLOOKUP(Data!$F1365,tblXrate[],2,FALSE)</f>
        <v>150000</v>
      </c>
      <c r="H1365" s="19" t="s">
        <v>1553</v>
      </c>
      <c r="I1365" s="19" t="s">
        <v>52</v>
      </c>
      <c r="J1365" s="19" t="s">
        <v>15</v>
      </c>
      <c r="K1365" s="19" t="str">
        <f>VLOOKUP(Data!$J1365,tblCountries[[Actual]:[Mapping]],2,FALSE)</f>
        <v>USA</v>
      </c>
      <c r="L1365" s="19" t="s">
        <v>18</v>
      </c>
      <c r="M1365" s="20">
        <v>30</v>
      </c>
      <c r="N1365" t="str">
        <f t="shared" si="21"/>
        <v>25 a 30</v>
      </c>
    </row>
    <row r="1366" spans="2:14" ht="15" customHeight="1">
      <c r="B1366" s="11" t="s">
        <v>3369</v>
      </c>
      <c r="C1366" s="12">
        <v>41058.919548611113</v>
      </c>
      <c r="D1366" s="13">
        <v>180000</v>
      </c>
      <c r="E1366" s="14">
        <v>180000</v>
      </c>
      <c r="F1366" s="14" t="s">
        <v>22</v>
      </c>
      <c r="G1366" s="14">
        <f>Data!$E1366*VLOOKUP(Data!$F1366,tblXrate[],2,FALSE)</f>
        <v>228671.89901848941</v>
      </c>
      <c r="H1366" s="14" t="s">
        <v>1554</v>
      </c>
      <c r="I1366" s="14" t="s">
        <v>488</v>
      </c>
      <c r="J1366" s="14" t="s">
        <v>983</v>
      </c>
      <c r="K1366" s="14" t="str">
        <f>VLOOKUP(Data!$J1366,tblCountries[[Actual]:[Mapping]],2,FALSE)</f>
        <v>Europe</v>
      </c>
      <c r="L1366" s="14" t="s">
        <v>9</v>
      </c>
      <c r="M1366" s="15">
        <v>15</v>
      </c>
      <c r="N1366" t="str">
        <f t="shared" si="21"/>
        <v>10 a 15</v>
      </c>
    </row>
    <row r="1367" spans="2:14" ht="15" customHeight="1">
      <c r="B1367" s="16" t="s">
        <v>3370</v>
      </c>
      <c r="C1367" s="17">
        <v>41058.925787037035</v>
      </c>
      <c r="D1367" s="18">
        <v>73500</v>
      </c>
      <c r="E1367" s="19">
        <v>73500</v>
      </c>
      <c r="F1367" s="19" t="s">
        <v>6</v>
      </c>
      <c r="G1367" s="19">
        <f>Data!$E1367*VLOOKUP(Data!$F1367,tblXrate[],2,FALSE)</f>
        <v>73500</v>
      </c>
      <c r="H1367" s="19" t="s">
        <v>1555</v>
      </c>
      <c r="I1367" s="19" t="s">
        <v>20</v>
      </c>
      <c r="J1367" s="19" t="s">
        <v>15</v>
      </c>
      <c r="K1367" s="19" t="str">
        <f>VLOOKUP(Data!$J1367,tblCountries[[Actual]:[Mapping]],2,FALSE)</f>
        <v>USA</v>
      </c>
      <c r="L1367" s="19" t="s">
        <v>13</v>
      </c>
      <c r="M1367" s="20">
        <v>6</v>
      </c>
      <c r="N1367" t="str">
        <f t="shared" si="21"/>
        <v>5 a 10</v>
      </c>
    </row>
    <row r="1368" spans="2:14" ht="15" customHeight="1">
      <c r="B1368" s="11" t="s">
        <v>3371</v>
      </c>
      <c r="C1368" s="12">
        <v>41058.926608796297</v>
      </c>
      <c r="D1368" s="13">
        <v>77500</v>
      </c>
      <c r="E1368" s="14">
        <v>77500</v>
      </c>
      <c r="F1368" s="14" t="s">
        <v>6</v>
      </c>
      <c r="G1368" s="14">
        <f>Data!$E1368*VLOOKUP(Data!$F1368,tblXrate[],2,FALSE)</f>
        <v>77500</v>
      </c>
      <c r="H1368" s="14" t="s">
        <v>266</v>
      </c>
      <c r="I1368" s="14" t="s">
        <v>20</v>
      </c>
      <c r="J1368" s="14" t="s">
        <v>15</v>
      </c>
      <c r="K1368" s="14" t="str">
        <f>VLOOKUP(Data!$J1368,tblCountries[[Actual]:[Mapping]],2,FALSE)</f>
        <v>USA</v>
      </c>
      <c r="L1368" s="14" t="s">
        <v>9</v>
      </c>
      <c r="M1368" s="15">
        <v>7</v>
      </c>
      <c r="N1368" t="str">
        <f t="shared" si="21"/>
        <v>5 a 10</v>
      </c>
    </row>
    <row r="1369" spans="2:14" ht="15" customHeight="1">
      <c r="B1369" s="16" t="s">
        <v>3372</v>
      </c>
      <c r="C1369" s="17">
        <v>41058.929722222223</v>
      </c>
      <c r="D1369" s="18">
        <v>60800</v>
      </c>
      <c r="E1369" s="19">
        <v>60800</v>
      </c>
      <c r="F1369" s="19" t="s">
        <v>6</v>
      </c>
      <c r="G1369" s="19">
        <f>Data!$E1369*VLOOKUP(Data!$F1369,tblXrate[],2,FALSE)</f>
        <v>60800</v>
      </c>
      <c r="H1369" s="19" t="s">
        <v>1556</v>
      </c>
      <c r="I1369" s="19" t="s">
        <v>20</v>
      </c>
      <c r="J1369" s="19" t="s">
        <v>15</v>
      </c>
      <c r="K1369" s="19" t="str">
        <f>VLOOKUP(Data!$J1369,tblCountries[[Actual]:[Mapping]],2,FALSE)</f>
        <v>USA</v>
      </c>
      <c r="L1369" s="19" t="s">
        <v>13</v>
      </c>
      <c r="M1369" s="20">
        <v>10</v>
      </c>
      <c r="N1369" t="str">
        <f t="shared" si="21"/>
        <v>5 a 10</v>
      </c>
    </row>
    <row r="1370" spans="2:14" ht="15" customHeight="1">
      <c r="B1370" s="21" t="s">
        <v>3373</v>
      </c>
      <c r="C1370" s="22">
        <v>41058.933657407404</v>
      </c>
      <c r="D1370" s="23">
        <v>136000</v>
      </c>
      <c r="E1370" s="24">
        <v>136000</v>
      </c>
      <c r="F1370" s="24" t="s">
        <v>6</v>
      </c>
      <c r="G1370" s="24">
        <f>Data!$E1370*VLOOKUP(Data!$F1370,tblXrate[],2,FALSE)</f>
        <v>136000</v>
      </c>
      <c r="H1370" s="24" t="s">
        <v>1557</v>
      </c>
      <c r="I1370" s="24" t="s">
        <v>52</v>
      </c>
      <c r="J1370" s="24" t="s">
        <v>15</v>
      </c>
      <c r="K1370" s="24" t="str">
        <f>VLOOKUP(Data!$J1370,tblCountries[[Actual]:[Mapping]],2,FALSE)</f>
        <v>USA</v>
      </c>
      <c r="L1370" s="24" t="s">
        <v>9</v>
      </c>
      <c r="M1370" s="25">
        <v>10</v>
      </c>
      <c r="N1370" t="str">
        <f t="shared" si="21"/>
        <v>5 a 10</v>
      </c>
    </row>
    <row r="1371" spans="2:14" ht="15" customHeight="1">
      <c r="B1371" s="16" t="s">
        <v>3374</v>
      </c>
      <c r="C1371" s="17">
        <v>41058.939074074071</v>
      </c>
      <c r="D1371" s="18">
        <v>20000</v>
      </c>
      <c r="E1371" s="19">
        <v>20000</v>
      </c>
      <c r="F1371" s="19" t="s">
        <v>6</v>
      </c>
      <c r="G1371" s="19">
        <f>Data!$E1371*VLOOKUP(Data!$F1371,tblXrate[],2,FALSE)</f>
        <v>20000</v>
      </c>
      <c r="H1371" s="19" t="s">
        <v>1558</v>
      </c>
      <c r="I1371" s="19" t="s">
        <v>67</v>
      </c>
      <c r="J1371" s="19" t="s">
        <v>8</v>
      </c>
      <c r="K1371" s="19" t="str">
        <f>VLOOKUP(Data!$J1371,tblCountries[[Actual]:[Mapping]],2,FALSE)</f>
        <v>India</v>
      </c>
      <c r="L1371" s="19" t="s">
        <v>9</v>
      </c>
      <c r="M1371" s="20">
        <v>6</v>
      </c>
      <c r="N1371" t="str">
        <f t="shared" si="21"/>
        <v>5 a 10</v>
      </c>
    </row>
    <row r="1372" spans="2:14" ht="15" customHeight="1">
      <c r="B1372" s="11" t="s">
        <v>3375</v>
      </c>
      <c r="C1372" s="12">
        <v>41058.941168981481</v>
      </c>
      <c r="D1372" s="13">
        <v>95000</v>
      </c>
      <c r="E1372" s="14">
        <v>95000</v>
      </c>
      <c r="F1372" s="14" t="s">
        <v>6</v>
      </c>
      <c r="G1372" s="14">
        <f>Data!$E1372*VLOOKUP(Data!$F1372,tblXrate[],2,FALSE)</f>
        <v>95000</v>
      </c>
      <c r="H1372" s="14" t="s">
        <v>1559</v>
      </c>
      <c r="I1372" s="14" t="s">
        <v>279</v>
      </c>
      <c r="J1372" s="14" t="s">
        <v>15</v>
      </c>
      <c r="K1372" s="14" t="str">
        <f>VLOOKUP(Data!$J1372,tblCountries[[Actual]:[Mapping]],2,FALSE)</f>
        <v>USA</v>
      </c>
      <c r="L1372" s="14" t="s">
        <v>9</v>
      </c>
      <c r="M1372" s="15">
        <v>14</v>
      </c>
      <c r="N1372" t="str">
        <f t="shared" si="21"/>
        <v>10 a 15</v>
      </c>
    </row>
    <row r="1373" spans="2:14" ht="15" customHeight="1">
      <c r="B1373" s="16" t="s">
        <v>3376</v>
      </c>
      <c r="C1373" s="17">
        <v>41058.949421296296</v>
      </c>
      <c r="D1373" s="18">
        <v>130000</v>
      </c>
      <c r="E1373" s="19">
        <v>130000</v>
      </c>
      <c r="F1373" s="19" t="s">
        <v>6</v>
      </c>
      <c r="G1373" s="19">
        <f>Data!$E1373*VLOOKUP(Data!$F1373,tblXrate[],2,FALSE)</f>
        <v>130000</v>
      </c>
      <c r="H1373" s="19" t="s">
        <v>52</v>
      </c>
      <c r="I1373" s="19" t="s">
        <v>52</v>
      </c>
      <c r="J1373" s="19" t="s">
        <v>15</v>
      </c>
      <c r="K1373" s="19" t="str">
        <f>VLOOKUP(Data!$J1373,tblCountries[[Actual]:[Mapping]],2,FALSE)</f>
        <v>USA</v>
      </c>
      <c r="L1373" s="19" t="s">
        <v>25</v>
      </c>
      <c r="M1373" s="20">
        <v>25</v>
      </c>
      <c r="N1373" t="str">
        <f t="shared" si="21"/>
        <v>20  a 25</v>
      </c>
    </row>
    <row r="1374" spans="2:14" ht="15" customHeight="1">
      <c r="B1374" s="11" t="s">
        <v>3377</v>
      </c>
      <c r="C1374" s="12">
        <v>41058.951574074075</v>
      </c>
      <c r="D1374" s="13">
        <v>65000</v>
      </c>
      <c r="E1374" s="14">
        <v>65000</v>
      </c>
      <c r="F1374" s="14" t="s">
        <v>6</v>
      </c>
      <c r="G1374" s="14">
        <f>Data!$E1374*VLOOKUP(Data!$F1374,tblXrate[],2,FALSE)</f>
        <v>65000</v>
      </c>
      <c r="H1374" s="14" t="s">
        <v>1560</v>
      </c>
      <c r="I1374" s="14" t="s">
        <v>20</v>
      </c>
      <c r="J1374" s="14" t="s">
        <v>15</v>
      </c>
      <c r="K1374" s="14" t="str">
        <f>VLOOKUP(Data!$J1374,tblCountries[[Actual]:[Mapping]],2,FALSE)</f>
        <v>USA</v>
      </c>
      <c r="L1374" s="14" t="s">
        <v>18</v>
      </c>
      <c r="M1374" s="15">
        <v>10</v>
      </c>
      <c r="N1374" t="str">
        <f t="shared" si="21"/>
        <v>5 a 10</v>
      </c>
    </row>
    <row r="1375" spans="2:14" ht="15" customHeight="1">
      <c r="B1375" s="16" t="s">
        <v>3378</v>
      </c>
      <c r="C1375" s="17">
        <v>41058.951620370368</v>
      </c>
      <c r="D1375" s="18">
        <v>80000</v>
      </c>
      <c r="E1375" s="19">
        <v>80000</v>
      </c>
      <c r="F1375" s="19" t="s">
        <v>6</v>
      </c>
      <c r="G1375" s="19">
        <f>Data!$E1375*VLOOKUP(Data!$F1375,tblXrate[],2,FALSE)</f>
        <v>80000</v>
      </c>
      <c r="H1375" s="19" t="s">
        <v>1561</v>
      </c>
      <c r="I1375" s="19" t="s">
        <v>356</v>
      </c>
      <c r="J1375" s="19" t="s">
        <v>15</v>
      </c>
      <c r="K1375" s="19" t="str">
        <f>VLOOKUP(Data!$J1375,tblCountries[[Actual]:[Mapping]],2,FALSE)</f>
        <v>USA</v>
      </c>
      <c r="L1375" s="19" t="s">
        <v>18</v>
      </c>
      <c r="M1375" s="20">
        <v>8</v>
      </c>
      <c r="N1375" t="str">
        <f t="shared" si="21"/>
        <v>5 a 10</v>
      </c>
    </row>
    <row r="1376" spans="2:14" ht="15" customHeight="1">
      <c r="B1376" s="11" t="s">
        <v>3379</v>
      </c>
      <c r="C1376" s="12">
        <v>41058.955833333333</v>
      </c>
      <c r="D1376" s="13" t="s">
        <v>1562</v>
      </c>
      <c r="E1376" s="14">
        <v>37000</v>
      </c>
      <c r="F1376" s="14" t="s">
        <v>6</v>
      </c>
      <c r="G1376" s="14">
        <f>Data!$E1376*VLOOKUP(Data!$F1376,tblXrate[],2,FALSE)</f>
        <v>37000</v>
      </c>
      <c r="H1376" s="14" t="s">
        <v>1563</v>
      </c>
      <c r="I1376" s="14" t="s">
        <v>3999</v>
      </c>
      <c r="J1376" s="14" t="s">
        <v>15</v>
      </c>
      <c r="K1376" s="14" t="str">
        <f>VLOOKUP(Data!$J1376,tblCountries[[Actual]:[Mapping]],2,FALSE)</f>
        <v>USA</v>
      </c>
      <c r="L1376" s="14" t="s">
        <v>18</v>
      </c>
      <c r="M1376" s="15">
        <v>30</v>
      </c>
      <c r="N1376" t="str">
        <f t="shared" si="21"/>
        <v>25 a 30</v>
      </c>
    </row>
    <row r="1377" spans="2:14" ht="15" customHeight="1">
      <c r="B1377" s="16" t="s">
        <v>3380</v>
      </c>
      <c r="C1377" s="17">
        <v>41058.962500000001</v>
      </c>
      <c r="D1377" s="18">
        <v>40000</v>
      </c>
      <c r="E1377" s="19">
        <v>40000</v>
      </c>
      <c r="F1377" s="19" t="s">
        <v>6</v>
      </c>
      <c r="G1377" s="19">
        <f>Data!$E1377*VLOOKUP(Data!$F1377,tblXrate[],2,FALSE)</f>
        <v>40000</v>
      </c>
      <c r="H1377" s="19" t="s">
        <v>1564</v>
      </c>
      <c r="I1377" s="19" t="s">
        <v>52</v>
      </c>
      <c r="J1377" s="19" t="s">
        <v>15</v>
      </c>
      <c r="K1377" s="19" t="str">
        <f>VLOOKUP(Data!$J1377,tblCountries[[Actual]:[Mapping]],2,FALSE)</f>
        <v>USA</v>
      </c>
      <c r="L1377" s="19" t="s">
        <v>25</v>
      </c>
      <c r="M1377" s="20">
        <v>8</v>
      </c>
      <c r="N1377" t="str">
        <f t="shared" si="21"/>
        <v>5 a 10</v>
      </c>
    </row>
    <row r="1378" spans="2:14" ht="15" customHeight="1">
      <c r="B1378" s="11" t="s">
        <v>3381</v>
      </c>
      <c r="C1378" s="12">
        <v>41058.964409722219</v>
      </c>
      <c r="D1378" s="13">
        <v>49000</v>
      </c>
      <c r="E1378" s="14">
        <v>49000</v>
      </c>
      <c r="F1378" s="14" t="s">
        <v>6</v>
      </c>
      <c r="G1378" s="14">
        <f>Data!$E1378*VLOOKUP(Data!$F1378,tblXrate[],2,FALSE)</f>
        <v>49000</v>
      </c>
      <c r="H1378" s="14" t="s">
        <v>200</v>
      </c>
      <c r="I1378" s="14" t="s">
        <v>20</v>
      </c>
      <c r="J1378" s="14" t="s">
        <v>15</v>
      </c>
      <c r="K1378" s="14" t="str">
        <f>VLOOKUP(Data!$J1378,tblCountries[[Actual]:[Mapping]],2,FALSE)</f>
        <v>USA</v>
      </c>
      <c r="L1378" s="14" t="s">
        <v>9</v>
      </c>
      <c r="M1378" s="15">
        <v>10</v>
      </c>
      <c r="N1378" t="str">
        <f t="shared" si="21"/>
        <v>5 a 10</v>
      </c>
    </row>
    <row r="1379" spans="2:14" ht="15" customHeight="1">
      <c r="B1379" s="16" t="s">
        <v>3382</v>
      </c>
      <c r="C1379" s="17">
        <v>41058.964918981481</v>
      </c>
      <c r="D1379" s="18">
        <v>65000</v>
      </c>
      <c r="E1379" s="19">
        <v>65000</v>
      </c>
      <c r="F1379" s="19" t="s">
        <v>6</v>
      </c>
      <c r="G1379" s="19">
        <f>Data!$E1379*VLOOKUP(Data!$F1379,tblXrate[],2,FALSE)</f>
        <v>65000</v>
      </c>
      <c r="H1379" s="19" t="s">
        <v>153</v>
      </c>
      <c r="I1379" s="19" t="s">
        <v>20</v>
      </c>
      <c r="J1379" s="19" t="s">
        <v>15</v>
      </c>
      <c r="K1379" s="19" t="str">
        <f>VLOOKUP(Data!$J1379,tblCountries[[Actual]:[Mapping]],2,FALSE)</f>
        <v>USA</v>
      </c>
      <c r="L1379" s="19" t="s">
        <v>13</v>
      </c>
      <c r="M1379" s="20">
        <v>14</v>
      </c>
      <c r="N1379" t="str">
        <f t="shared" si="21"/>
        <v>10 a 15</v>
      </c>
    </row>
    <row r="1380" spans="2:14" ht="15" customHeight="1">
      <c r="B1380" s="11" t="s">
        <v>3383</v>
      </c>
      <c r="C1380" s="12">
        <v>41058.967731481483</v>
      </c>
      <c r="D1380" s="13">
        <v>55000</v>
      </c>
      <c r="E1380" s="14">
        <v>55000</v>
      </c>
      <c r="F1380" s="14" t="s">
        <v>6</v>
      </c>
      <c r="G1380" s="14">
        <f>Data!$E1380*VLOOKUP(Data!$F1380,tblXrate[],2,FALSE)</f>
        <v>55000</v>
      </c>
      <c r="H1380" s="14" t="s">
        <v>1565</v>
      </c>
      <c r="I1380" s="14" t="s">
        <v>20</v>
      </c>
      <c r="J1380" s="14" t="s">
        <v>15</v>
      </c>
      <c r="K1380" s="14" t="str">
        <f>VLOOKUP(Data!$J1380,tblCountries[[Actual]:[Mapping]],2,FALSE)</f>
        <v>USA</v>
      </c>
      <c r="L1380" s="14" t="s">
        <v>13</v>
      </c>
      <c r="M1380" s="15">
        <v>1</v>
      </c>
      <c r="N1380" t="str">
        <f t="shared" si="21"/>
        <v>até 5</v>
      </c>
    </row>
    <row r="1381" spans="2:14" ht="15" customHeight="1">
      <c r="B1381" s="16" t="s">
        <v>3384</v>
      </c>
      <c r="C1381" s="17">
        <v>41058.972696759258</v>
      </c>
      <c r="D1381" s="18">
        <v>40000</v>
      </c>
      <c r="E1381" s="19">
        <v>40000</v>
      </c>
      <c r="F1381" s="19" t="s">
        <v>6</v>
      </c>
      <c r="G1381" s="19">
        <f>Data!$E1381*VLOOKUP(Data!$F1381,tblXrate[],2,FALSE)</f>
        <v>40000</v>
      </c>
      <c r="H1381" s="19" t="s">
        <v>1566</v>
      </c>
      <c r="I1381" s="19" t="s">
        <v>52</v>
      </c>
      <c r="J1381" s="19" t="s">
        <v>15</v>
      </c>
      <c r="K1381" s="19" t="str">
        <f>VLOOKUP(Data!$J1381,tblCountries[[Actual]:[Mapping]],2,FALSE)</f>
        <v>USA</v>
      </c>
      <c r="L1381" s="19" t="s">
        <v>9</v>
      </c>
      <c r="M1381" s="20">
        <v>1</v>
      </c>
      <c r="N1381" t="str">
        <f t="shared" si="21"/>
        <v>até 5</v>
      </c>
    </row>
    <row r="1382" spans="2:14" ht="15" customHeight="1">
      <c r="B1382" s="11" t="s">
        <v>3385</v>
      </c>
      <c r="C1382" s="12">
        <v>41058.97320601852</v>
      </c>
      <c r="D1382" s="13">
        <v>60000</v>
      </c>
      <c r="E1382" s="14">
        <v>60000</v>
      </c>
      <c r="F1382" s="14" t="s">
        <v>6</v>
      </c>
      <c r="G1382" s="14">
        <f>Data!$E1382*VLOOKUP(Data!$F1382,tblXrate[],2,FALSE)</f>
        <v>60000</v>
      </c>
      <c r="H1382" s="14" t="s">
        <v>42</v>
      </c>
      <c r="I1382" s="14" t="s">
        <v>20</v>
      </c>
      <c r="J1382" s="14" t="s">
        <v>15</v>
      </c>
      <c r="K1382" s="14" t="str">
        <f>VLOOKUP(Data!$J1382,tblCountries[[Actual]:[Mapping]],2,FALSE)</f>
        <v>USA</v>
      </c>
      <c r="L1382" s="14" t="s">
        <v>9</v>
      </c>
      <c r="M1382" s="15">
        <v>15</v>
      </c>
      <c r="N1382" t="str">
        <f t="shared" si="21"/>
        <v>10 a 15</v>
      </c>
    </row>
    <row r="1383" spans="2:14" ht="15" customHeight="1">
      <c r="B1383" s="16" t="s">
        <v>3386</v>
      </c>
      <c r="C1383" s="17">
        <v>41058.979895833334</v>
      </c>
      <c r="D1383" s="18" t="s">
        <v>1567</v>
      </c>
      <c r="E1383" s="19">
        <v>36000</v>
      </c>
      <c r="F1383" s="19" t="s">
        <v>22</v>
      </c>
      <c r="G1383" s="19">
        <f>Data!$E1383*VLOOKUP(Data!$F1383,tblXrate[],2,FALSE)</f>
        <v>45734.379803697877</v>
      </c>
      <c r="H1383" s="19" t="s">
        <v>1568</v>
      </c>
      <c r="I1383" s="19" t="s">
        <v>20</v>
      </c>
      <c r="J1383" s="19" t="s">
        <v>36</v>
      </c>
      <c r="K1383" s="19" t="str">
        <f>VLOOKUP(Data!$J1383,tblCountries[[Actual]:[Mapping]],2,FALSE)</f>
        <v>Ireland</v>
      </c>
      <c r="L1383" s="19" t="s">
        <v>18</v>
      </c>
      <c r="M1383" s="20">
        <v>4</v>
      </c>
      <c r="N1383" t="str">
        <f t="shared" si="21"/>
        <v>até 5</v>
      </c>
    </row>
    <row r="1384" spans="2:14" ht="15" customHeight="1">
      <c r="B1384" s="11" t="s">
        <v>3387</v>
      </c>
      <c r="C1384" s="12">
        <v>41058.985567129632</v>
      </c>
      <c r="D1384" s="13">
        <v>150000</v>
      </c>
      <c r="E1384" s="14">
        <v>150000</v>
      </c>
      <c r="F1384" s="14" t="s">
        <v>6</v>
      </c>
      <c r="G1384" s="14">
        <f>Data!$E1384*VLOOKUP(Data!$F1384,tblXrate[],2,FALSE)</f>
        <v>150000</v>
      </c>
      <c r="H1384" s="14" t="s">
        <v>72</v>
      </c>
      <c r="I1384" s="14" t="s">
        <v>20</v>
      </c>
      <c r="J1384" s="14" t="s">
        <v>15</v>
      </c>
      <c r="K1384" s="14" t="str">
        <f>VLOOKUP(Data!$J1384,tblCountries[[Actual]:[Mapping]],2,FALSE)</f>
        <v>USA</v>
      </c>
      <c r="L1384" s="14" t="s">
        <v>18</v>
      </c>
      <c r="M1384" s="15">
        <v>30</v>
      </c>
      <c r="N1384" t="str">
        <f t="shared" si="21"/>
        <v>25 a 30</v>
      </c>
    </row>
    <row r="1385" spans="2:14" ht="15" customHeight="1">
      <c r="B1385" s="16" t="s">
        <v>3388</v>
      </c>
      <c r="C1385" s="17">
        <v>41058.989189814813</v>
      </c>
      <c r="D1385" s="18">
        <v>88000</v>
      </c>
      <c r="E1385" s="19">
        <v>88000</v>
      </c>
      <c r="F1385" s="19" t="s">
        <v>6</v>
      </c>
      <c r="G1385" s="19">
        <f>Data!$E1385*VLOOKUP(Data!$F1385,tblXrate[],2,FALSE)</f>
        <v>88000</v>
      </c>
      <c r="H1385" s="19" t="s">
        <v>1569</v>
      </c>
      <c r="I1385" s="19" t="s">
        <v>52</v>
      </c>
      <c r="J1385" s="19" t="s">
        <v>15</v>
      </c>
      <c r="K1385" s="19" t="str">
        <f>VLOOKUP(Data!$J1385,tblCountries[[Actual]:[Mapping]],2,FALSE)</f>
        <v>USA</v>
      </c>
      <c r="L1385" s="19" t="s">
        <v>9</v>
      </c>
      <c r="M1385" s="20">
        <v>21</v>
      </c>
      <c r="N1385" t="str">
        <f t="shared" si="21"/>
        <v>20  a 25</v>
      </c>
    </row>
    <row r="1386" spans="2:14" ht="15" customHeight="1">
      <c r="B1386" s="11" t="s">
        <v>3389</v>
      </c>
      <c r="C1386" s="12">
        <v>41059.001481481479</v>
      </c>
      <c r="D1386" s="13">
        <v>64500</v>
      </c>
      <c r="E1386" s="14">
        <v>64500</v>
      </c>
      <c r="F1386" s="14" t="s">
        <v>6</v>
      </c>
      <c r="G1386" s="14">
        <f>Data!$E1386*VLOOKUP(Data!$F1386,tblXrate[],2,FALSE)</f>
        <v>64500</v>
      </c>
      <c r="H1386" s="14" t="s">
        <v>1570</v>
      </c>
      <c r="I1386" s="14" t="s">
        <v>20</v>
      </c>
      <c r="J1386" s="14" t="s">
        <v>15</v>
      </c>
      <c r="K1386" s="14" t="str">
        <f>VLOOKUP(Data!$J1386,tblCountries[[Actual]:[Mapping]],2,FALSE)</f>
        <v>USA</v>
      </c>
      <c r="L1386" s="14" t="s">
        <v>9</v>
      </c>
      <c r="M1386" s="15">
        <v>13</v>
      </c>
      <c r="N1386" t="str">
        <f t="shared" si="21"/>
        <v>10 a 15</v>
      </c>
    </row>
    <row r="1387" spans="2:14" ht="15" customHeight="1">
      <c r="B1387" s="16" t="s">
        <v>3390</v>
      </c>
      <c r="C1387" s="17">
        <v>41059.009108796294</v>
      </c>
      <c r="D1387" s="18" t="s">
        <v>1571</v>
      </c>
      <c r="E1387" s="19">
        <v>216000</v>
      </c>
      <c r="F1387" s="19" t="s">
        <v>3958</v>
      </c>
      <c r="G1387" s="19">
        <f>Data!$E1387*VLOOKUP(Data!$F1387,tblXrate[],2,FALSE)</f>
        <v>57600</v>
      </c>
      <c r="H1387" s="19" t="s">
        <v>1572</v>
      </c>
      <c r="I1387" s="19" t="s">
        <v>279</v>
      </c>
      <c r="J1387" s="19" t="s">
        <v>133</v>
      </c>
      <c r="K1387" s="19" t="str">
        <f>VLOOKUP(Data!$J1387,tblCountries[[Actual]:[Mapping]],2,FALSE)</f>
        <v>Saudi Arabia</v>
      </c>
      <c r="L1387" s="19" t="s">
        <v>9</v>
      </c>
      <c r="M1387" s="20">
        <v>20</v>
      </c>
      <c r="N1387" t="str">
        <f t="shared" si="21"/>
        <v>15 a 20</v>
      </c>
    </row>
    <row r="1388" spans="2:14" ht="15" customHeight="1">
      <c r="B1388" s="11" t="s">
        <v>3391</v>
      </c>
      <c r="C1388" s="12">
        <v>41059.015601851854</v>
      </c>
      <c r="D1388" s="13">
        <v>50000</v>
      </c>
      <c r="E1388" s="14">
        <v>50000</v>
      </c>
      <c r="F1388" s="14" t="s">
        <v>6</v>
      </c>
      <c r="G1388" s="14">
        <f>Data!$E1388*VLOOKUP(Data!$F1388,tblXrate[],2,FALSE)</f>
        <v>50000</v>
      </c>
      <c r="H1388" s="14" t="s">
        <v>1573</v>
      </c>
      <c r="I1388" s="14" t="s">
        <v>310</v>
      </c>
      <c r="J1388" s="14" t="s">
        <v>15</v>
      </c>
      <c r="K1388" s="14" t="str">
        <f>VLOOKUP(Data!$J1388,tblCountries[[Actual]:[Mapping]],2,FALSE)</f>
        <v>USA</v>
      </c>
      <c r="L1388" s="14" t="s">
        <v>9</v>
      </c>
      <c r="M1388" s="15">
        <v>15</v>
      </c>
      <c r="N1388" t="str">
        <f t="shared" si="21"/>
        <v>10 a 15</v>
      </c>
    </row>
    <row r="1389" spans="2:14" ht="15" customHeight="1">
      <c r="B1389" s="16" t="s">
        <v>3392</v>
      </c>
      <c r="C1389" s="17">
        <v>41059.017858796295</v>
      </c>
      <c r="D1389" s="18">
        <v>120000</v>
      </c>
      <c r="E1389" s="19">
        <v>120000</v>
      </c>
      <c r="F1389" s="19" t="s">
        <v>6</v>
      </c>
      <c r="G1389" s="19">
        <f>Data!$E1389*VLOOKUP(Data!$F1389,tblXrate[],2,FALSE)</f>
        <v>120000</v>
      </c>
      <c r="H1389" s="19" t="s">
        <v>642</v>
      </c>
      <c r="I1389" s="19" t="s">
        <v>52</v>
      </c>
      <c r="J1389" s="19" t="s">
        <v>15</v>
      </c>
      <c r="K1389" s="19" t="str">
        <f>VLOOKUP(Data!$J1389,tblCountries[[Actual]:[Mapping]],2,FALSE)</f>
        <v>USA</v>
      </c>
      <c r="L1389" s="19" t="s">
        <v>18</v>
      </c>
      <c r="M1389" s="20">
        <v>10</v>
      </c>
      <c r="N1389" t="str">
        <f t="shared" si="21"/>
        <v>5 a 10</v>
      </c>
    </row>
    <row r="1390" spans="2:14" ht="15" customHeight="1">
      <c r="B1390" s="11" t="s">
        <v>3393</v>
      </c>
      <c r="C1390" s="12">
        <v>41059.024224537039</v>
      </c>
      <c r="D1390" s="13">
        <v>107000</v>
      </c>
      <c r="E1390" s="14">
        <v>107000</v>
      </c>
      <c r="F1390" s="14" t="s">
        <v>6</v>
      </c>
      <c r="G1390" s="14">
        <f>Data!$E1390*VLOOKUP(Data!$F1390,tblXrate[],2,FALSE)</f>
        <v>107000</v>
      </c>
      <c r="H1390" s="14" t="s">
        <v>1574</v>
      </c>
      <c r="I1390" s="14" t="s">
        <v>52</v>
      </c>
      <c r="J1390" s="14" t="s">
        <v>15</v>
      </c>
      <c r="K1390" s="14" t="str">
        <f>VLOOKUP(Data!$J1390,tblCountries[[Actual]:[Mapping]],2,FALSE)</f>
        <v>USA</v>
      </c>
      <c r="L1390" s="14" t="s">
        <v>13</v>
      </c>
      <c r="M1390" s="15">
        <v>29</v>
      </c>
      <c r="N1390" t="str">
        <f t="shared" si="21"/>
        <v>25 a 30</v>
      </c>
    </row>
    <row r="1391" spans="2:14" ht="15" customHeight="1">
      <c r="B1391" s="16" t="s">
        <v>3394</v>
      </c>
      <c r="C1391" s="17">
        <v>41059.029745370368</v>
      </c>
      <c r="D1391" s="18">
        <v>40000</v>
      </c>
      <c r="E1391" s="19">
        <v>40000</v>
      </c>
      <c r="F1391" s="19" t="s">
        <v>6</v>
      </c>
      <c r="G1391" s="19">
        <f>Data!$E1391*VLOOKUP(Data!$F1391,tblXrate[],2,FALSE)</f>
        <v>40000</v>
      </c>
      <c r="H1391" s="19" t="s">
        <v>621</v>
      </c>
      <c r="I1391" s="19" t="s">
        <v>20</v>
      </c>
      <c r="J1391" s="19" t="s">
        <v>15</v>
      </c>
      <c r="K1391" s="19" t="str">
        <f>VLOOKUP(Data!$J1391,tblCountries[[Actual]:[Mapping]],2,FALSE)</f>
        <v>USA</v>
      </c>
      <c r="L1391" s="19" t="s">
        <v>18</v>
      </c>
      <c r="M1391" s="20">
        <v>6</v>
      </c>
      <c r="N1391" t="str">
        <f t="shared" si="21"/>
        <v>5 a 10</v>
      </c>
    </row>
    <row r="1392" spans="2:14" ht="15" customHeight="1">
      <c r="B1392" s="11" t="s">
        <v>3395</v>
      </c>
      <c r="C1392" s="12">
        <v>41059.034756944442</v>
      </c>
      <c r="D1392" s="13">
        <v>81000</v>
      </c>
      <c r="E1392" s="14">
        <v>81000</v>
      </c>
      <c r="F1392" s="14" t="s">
        <v>6</v>
      </c>
      <c r="G1392" s="14">
        <f>Data!$E1392*VLOOKUP(Data!$F1392,tblXrate[],2,FALSE)</f>
        <v>81000</v>
      </c>
      <c r="H1392" s="14" t="s">
        <v>1575</v>
      </c>
      <c r="I1392" s="14" t="s">
        <v>52</v>
      </c>
      <c r="J1392" s="14" t="s">
        <v>15</v>
      </c>
      <c r="K1392" s="14" t="str">
        <f>VLOOKUP(Data!$J1392,tblCountries[[Actual]:[Mapping]],2,FALSE)</f>
        <v>USA</v>
      </c>
      <c r="L1392" s="14" t="s">
        <v>25</v>
      </c>
      <c r="M1392" s="15">
        <v>12</v>
      </c>
      <c r="N1392" t="str">
        <f t="shared" si="21"/>
        <v>10 a 15</v>
      </c>
    </row>
    <row r="1393" spans="2:14" ht="15" customHeight="1">
      <c r="B1393" s="16" t="s">
        <v>3396</v>
      </c>
      <c r="C1393" s="17">
        <v>41059.045439814814</v>
      </c>
      <c r="D1393" s="18">
        <v>45000</v>
      </c>
      <c r="E1393" s="19">
        <v>45000</v>
      </c>
      <c r="F1393" s="19" t="s">
        <v>6</v>
      </c>
      <c r="G1393" s="19">
        <f>Data!$E1393*VLOOKUP(Data!$F1393,tblXrate[],2,FALSE)</f>
        <v>45000</v>
      </c>
      <c r="H1393" s="19" t="s">
        <v>1576</v>
      </c>
      <c r="I1393" s="19" t="s">
        <v>67</v>
      </c>
      <c r="J1393" s="19" t="s">
        <v>15</v>
      </c>
      <c r="K1393" s="19" t="str">
        <f>VLOOKUP(Data!$J1393,tblCountries[[Actual]:[Mapping]],2,FALSE)</f>
        <v>USA</v>
      </c>
      <c r="L1393" s="19" t="s">
        <v>9</v>
      </c>
      <c r="M1393" s="20">
        <v>20</v>
      </c>
      <c r="N1393" t="str">
        <f t="shared" si="21"/>
        <v>15 a 20</v>
      </c>
    </row>
    <row r="1394" spans="2:14" ht="15" customHeight="1">
      <c r="B1394" s="11" t="s">
        <v>3397</v>
      </c>
      <c r="C1394" s="12">
        <v>41059.050046296295</v>
      </c>
      <c r="D1394" s="13">
        <v>49000</v>
      </c>
      <c r="E1394" s="14">
        <v>49000</v>
      </c>
      <c r="F1394" s="14" t="s">
        <v>6</v>
      </c>
      <c r="G1394" s="14">
        <f>Data!$E1394*VLOOKUP(Data!$F1394,tblXrate[],2,FALSE)</f>
        <v>49000</v>
      </c>
      <c r="H1394" s="14" t="s">
        <v>1577</v>
      </c>
      <c r="I1394" s="14" t="s">
        <v>67</v>
      </c>
      <c r="J1394" s="14" t="s">
        <v>15</v>
      </c>
      <c r="K1394" s="14" t="str">
        <f>VLOOKUP(Data!$J1394,tblCountries[[Actual]:[Mapping]],2,FALSE)</f>
        <v>USA</v>
      </c>
      <c r="L1394" s="14" t="s">
        <v>9</v>
      </c>
      <c r="M1394" s="15">
        <v>5</v>
      </c>
      <c r="N1394" t="str">
        <f t="shared" si="21"/>
        <v>até 5</v>
      </c>
    </row>
    <row r="1395" spans="2:14" ht="15" customHeight="1">
      <c r="B1395" s="16" t="s">
        <v>3398</v>
      </c>
      <c r="C1395" s="17">
        <v>41059.050405092596</v>
      </c>
      <c r="D1395" s="18" t="s">
        <v>1578</v>
      </c>
      <c r="E1395" s="19">
        <v>750000</v>
      </c>
      <c r="F1395" s="19" t="s">
        <v>40</v>
      </c>
      <c r="G1395" s="19">
        <f>Data!$E1395*VLOOKUP(Data!$F1395,tblXrate[],2,FALSE)</f>
        <v>13355.937515581925</v>
      </c>
      <c r="H1395" s="19" t="s">
        <v>1579</v>
      </c>
      <c r="I1395" s="19" t="s">
        <v>4001</v>
      </c>
      <c r="J1395" s="19" t="s">
        <v>8</v>
      </c>
      <c r="K1395" s="19" t="str">
        <f>VLOOKUP(Data!$J1395,tblCountries[[Actual]:[Mapping]],2,FALSE)</f>
        <v>India</v>
      </c>
      <c r="L1395" s="19" t="s">
        <v>25</v>
      </c>
      <c r="M1395" s="20">
        <v>1</v>
      </c>
      <c r="N1395" t="str">
        <f t="shared" si="21"/>
        <v>até 5</v>
      </c>
    </row>
    <row r="1396" spans="2:14" ht="15" customHeight="1">
      <c r="B1396" s="11" t="s">
        <v>3399</v>
      </c>
      <c r="C1396" s="12">
        <v>41059.052453703705</v>
      </c>
      <c r="D1396" s="13">
        <v>72000</v>
      </c>
      <c r="E1396" s="14">
        <v>72000</v>
      </c>
      <c r="F1396" s="14" t="s">
        <v>6</v>
      </c>
      <c r="G1396" s="14">
        <f>Data!$E1396*VLOOKUP(Data!$F1396,tblXrate[],2,FALSE)</f>
        <v>72000</v>
      </c>
      <c r="H1396" s="14" t="s">
        <v>52</v>
      </c>
      <c r="I1396" s="14" t="s">
        <v>52</v>
      </c>
      <c r="J1396" s="14" t="s">
        <v>15</v>
      </c>
      <c r="K1396" s="14" t="str">
        <f>VLOOKUP(Data!$J1396,tblCountries[[Actual]:[Mapping]],2,FALSE)</f>
        <v>USA</v>
      </c>
      <c r="L1396" s="14" t="s">
        <v>25</v>
      </c>
      <c r="M1396" s="15">
        <v>20</v>
      </c>
      <c r="N1396" t="str">
        <f t="shared" si="21"/>
        <v>15 a 20</v>
      </c>
    </row>
    <row r="1397" spans="2:14" ht="15" customHeight="1">
      <c r="B1397" s="16" t="s">
        <v>3400</v>
      </c>
      <c r="C1397" s="17">
        <v>41059.059224537035</v>
      </c>
      <c r="D1397" s="18">
        <v>50000</v>
      </c>
      <c r="E1397" s="19">
        <v>50000</v>
      </c>
      <c r="F1397" s="19" t="s">
        <v>6</v>
      </c>
      <c r="G1397" s="19">
        <f>Data!$E1397*VLOOKUP(Data!$F1397,tblXrate[],2,FALSE)</f>
        <v>50000</v>
      </c>
      <c r="H1397" s="19" t="s">
        <v>1580</v>
      </c>
      <c r="I1397" s="19" t="s">
        <v>20</v>
      </c>
      <c r="J1397" s="19" t="s">
        <v>15</v>
      </c>
      <c r="K1397" s="19" t="str">
        <f>VLOOKUP(Data!$J1397,tblCountries[[Actual]:[Mapping]],2,FALSE)</f>
        <v>USA</v>
      </c>
      <c r="L1397" s="19" t="s">
        <v>9</v>
      </c>
      <c r="M1397" s="20">
        <v>7</v>
      </c>
      <c r="N1397" t="str">
        <f t="shared" si="21"/>
        <v>5 a 10</v>
      </c>
    </row>
    <row r="1398" spans="2:14" ht="15" customHeight="1">
      <c r="B1398" s="11" t="s">
        <v>3401</v>
      </c>
      <c r="C1398" s="12">
        <v>41059.059328703705</v>
      </c>
      <c r="D1398" s="13">
        <v>57678.400000000001</v>
      </c>
      <c r="E1398" s="14">
        <v>57678</v>
      </c>
      <c r="F1398" s="14" t="s">
        <v>6</v>
      </c>
      <c r="G1398" s="14">
        <f>Data!$E1398*VLOOKUP(Data!$F1398,tblXrate[],2,FALSE)</f>
        <v>57678</v>
      </c>
      <c r="H1398" s="14" t="s">
        <v>14</v>
      </c>
      <c r="I1398" s="14" t="s">
        <v>20</v>
      </c>
      <c r="J1398" s="14" t="s">
        <v>15</v>
      </c>
      <c r="K1398" s="14" t="str">
        <f>VLOOKUP(Data!$J1398,tblCountries[[Actual]:[Mapping]],2,FALSE)</f>
        <v>USA</v>
      </c>
      <c r="L1398" s="14" t="s">
        <v>9</v>
      </c>
      <c r="M1398" s="15">
        <v>2</v>
      </c>
      <c r="N1398" t="str">
        <f t="shared" si="21"/>
        <v>até 5</v>
      </c>
    </row>
    <row r="1399" spans="2:14" ht="15" customHeight="1">
      <c r="B1399" s="16" t="s">
        <v>3402</v>
      </c>
      <c r="C1399" s="17">
        <v>41059.062395833331</v>
      </c>
      <c r="D1399" s="18">
        <v>80442</v>
      </c>
      <c r="E1399" s="19">
        <v>80442</v>
      </c>
      <c r="F1399" s="19" t="s">
        <v>6</v>
      </c>
      <c r="G1399" s="19">
        <f>Data!$E1399*VLOOKUP(Data!$F1399,tblXrate[],2,FALSE)</f>
        <v>80442</v>
      </c>
      <c r="H1399" s="19" t="s">
        <v>1581</v>
      </c>
      <c r="I1399" s="19" t="s">
        <v>20</v>
      </c>
      <c r="J1399" s="19" t="s">
        <v>15</v>
      </c>
      <c r="K1399" s="19" t="str">
        <f>VLOOKUP(Data!$J1399,tblCountries[[Actual]:[Mapping]],2,FALSE)</f>
        <v>USA</v>
      </c>
      <c r="L1399" s="19" t="s">
        <v>9</v>
      </c>
      <c r="M1399" s="20">
        <v>16</v>
      </c>
      <c r="N1399" t="str">
        <f t="shared" si="21"/>
        <v>15 a 20</v>
      </c>
    </row>
    <row r="1400" spans="2:14" ht="15" customHeight="1">
      <c r="B1400" s="11" t="s">
        <v>3403</v>
      </c>
      <c r="C1400" s="12">
        <v>41059.075208333335</v>
      </c>
      <c r="D1400" s="13">
        <v>75000</v>
      </c>
      <c r="E1400" s="14">
        <v>75000</v>
      </c>
      <c r="F1400" s="14" t="s">
        <v>6</v>
      </c>
      <c r="G1400" s="14">
        <f>Data!$E1400*VLOOKUP(Data!$F1400,tblXrate[],2,FALSE)</f>
        <v>75000</v>
      </c>
      <c r="H1400" s="14" t="s">
        <v>1582</v>
      </c>
      <c r="I1400" s="14" t="s">
        <v>52</v>
      </c>
      <c r="J1400" s="14" t="s">
        <v>15</v>
      </c>
      <c r="K1400" s="14" t="str">
        <f>VLOOKUP(Data!$J1400,tblCountries[[Actual]:[Mapping]],2,FALSE)</f>
        <v>USA</v>
      </c>
      <c r="L1400" s="14" t="s">
        <v>25</v>
      </c>
      <c r="M1400" s="15">
        <v>9</v>
      </c>
      <c r="N1400" t="str">
        <f t="shared" si="21"/>
        <v>5 a 10</v>
      </c>
    </row>
    <row r="1401" spans="2:14" ht="15" customHeight="1">
      <c r="B1401" s="16" t="s">
        <v>3404</v>
      </c>
      <c r="C1401" s="17">
        <v>41059.078159722223</v>
      </c>
      <c r="D1401" s="18">
        <v>61000</v>
      </c>
      <c r="E1401" s="19">
        <v>61000</v>
      </c>
      <c r="F1401" s="19" t="s">
        <v>6</v>
      </c>
      <c r="G1401" s="19">
        <f>Data!$E1401*VLOOKUP(Data!$F1401,tblXrate[],2,FALSE)</f>
        <v>61000</v>
      </c>
      <c r="H1401" s="19" t="s">
        <v>1583</v>
      </c>
      <c r="I1401" s="19" t="s">
        <v>20</v>
      </c>
      <c r="J1401" s="19" t="s">
        <v>15</v>
      </c>
      <c r="K1401" s="19" t="str">
        <f>VLOOKUP(Data!$J1401,tblCountries[[Actual]:[Mapping]],2,FALSE)</f>
        <v>USA</v>
      </c>
      <c r="L1401" s="19" t="s">
        <v>9</v>
      </c>
      <c r="M1401" s="20">
        <v>12</v>
      </c>
      <c r="N1401" t="str">
        <f t="shared" si="21"/>
        <v>10 a 15</v>
      </c>
    </row>
    <row r="1402" spans="2:14" ht="15" customHeight="1">
      <c r="B1402" s="11" t="s">
        <v>3405</v>
      </c>
      <c r="C1402" s="12">
        <v>41059.081921296296</v>
      </c>
      <c r="D1402" s="13">
        <v>77000</v>
      </c>
      <c r="E1402" s="14">
        <v>77000</v>
      </c>
      <c r="F1402" s="14" t="s">
        <v>6</v>
      </c>
      <c r="G1402" s="14">
        <f>Data!$E1402*VLOOKUP(Data!$F1402,tblXrate[],2,FALSE)</f>
        <v>77000</v>
      </c>
      <c r="H1402" s="14" t="s">
        <v>1584</v>
      </c>
      <c r="I1402" s="14" t="s">
        <v>279</v>
      </c>
      <c r="J1402" s="14" t="s">
        <v>15</v>
      </c>
      <c r="K1402" s="14" t="str">
        <f>VLOOKUP(Data!$J1402,tblCountries[[Actual]:[Mapping]],2,FALSE)</f>
        <v>USA</v>
      </c>
      <c r="L1402" s="14" t="s">
        <v>9</v>
      </c>
      <c r="M1402" s="15">
        <v>10</v>
      </c>
      <c r="N1402" t="str">
        <f t="shared" si="21"/>
        <v>5 a 10</v>
      </c>
    </row>
    <row r="1403" spans="2:14" ht="15" customHeight="1">
      <c r="B1403" s="16" t="s">
        <v>3406</v>
      </c>
      <c r="C1403" s="17">
        <v>41059.095856481479</v>
      </c>
      <c r="D1403" s="18" t="s">
        <v>1585</v>
      </c>
      <c r="E1403" s="19">
        <v>92000</v>
      </c>
      <c r="F1403" s="19" t="s">
        <v>6</v>
      </c>
      <c r="G1403" s="19">
        <f>Data!$E1403*VLOOKUP(Data!$F1403,tblXrate[],2,FALSE)</f>
        <v>92000</v>
      </c>
      <c r="H1403" s="19" t="s">
        <v>488</v>
      </c>
      <c r="I1403" s="19" t="s">
        <v>488</v>
      </c>
      <c r="J1403" s="19" t="s">
        <v>15</v>
      </c>
      <c r="K1403" s="19" t="str">
        <f>VLOOKUP(Data!$J1403,tblCountries[[Actual]:[Mapping]],2,FALSE)</f>
        <v>USA</v>
      </c>
      <c r="L1403" s="19" t="s">
        <v>18</v>
      </c>
      <c r="M1403" s="20">
        <v>9</v>
      </c>
      <c r="N1403" t="str">
        <f t="shared" si="21"/>
        <v>5 a 10</v>
      </c>
    </row>
    <row r="1404" spans="2:14" ht="15" customHeight="1">
      <c r="B1404" s="11" t="s">
        <v>3407</v>
      </c>
      <c r="C1404" s="12">
        <v>41059.096180555556</v>
      </c>
      <c r="D1404" s="13">
        <v>72000</v>
      </c>
      <c r="E1404" s="14">
        <v>72000</v>
      </c>
      <c r="F1404" s="14" t="s">
        <v>6</v>
      </c>
      <c r="G1404" s="14">
        <f>Data!$E1404*VLOOKUP(Data!$F1404,tblXrate[],2,FALSE)</f>
        <v>72000</v>
      </c>
      <c r="H1404" s="14" t="s">
        <v>1586</v>
      </c>
      <c r="I1404" s="14" t="s">
        <v>20</v>
      </c>
      <c r="J1404" s="14" t="s">
        <v>15</v>
      </c>
      <c r="K1404" s="14" t="str">
        <f>VLOOKUP(Data!$J1404,tblCountries[[Actual]:[Mapping]],2,FALSE)</f>
        <v>USA</v>
      </c>
      <c r="L1404" s="14" t="s">
        <v>13</v>
      </c>
      <c r="M1404" s="15">
        <v>10</v>
      </c>
      <c r="N1404" t="str">
        <f t="shared" si="21"/>
        <v>5 a 10</v>
      </c>
    </row>
    <row r="1405" spans="2:14" ht="15" customHeight="1">
      <c r="B1405" s="16" t="s">
        <v>3408</v>
      </c>
      <c r="C1405" s="17">
        <v>41059.099062499998</v>
      </c>
      <c r="D1405" s="18">
        <v>14000</v>
      </c>
      <c r="E1405" s="19">
        <v>14000</v>
      </c>
      <c r="F1405" s="19" t="s">
        <v>6</v>
      </c>
      <c r="G1405" s="19">
        <f>Data!$E1405*VLOOKUP(Data!$F1405,tblXrate[],2,FALSE)</f>
        <v>14000</v>
      </c>
      <c r="H1405" s="19" t="s">
        <v>356</v>
      </c>
      <c r="I1405" s="19" t="s">
        <v>356</v>
      </c>
      <c r="J1405" s="19" t="s">
        <v>8</v>
      </c>
      <c r="K1405" s="19" t="str">
        <f>VLOOKUP(Data!$J1405,tblCountries[[Actual]:[Mapping]],2,FALSE)</f>
        <v>India</v>
      </c>
      <c r="L1405" s="19" t="s">
        <v>9</v>
      </c>
      <c r="M1405" s="20">
        <v>3</v>
      </c>
      <c r="N1405" t="str">
        <f t="shared" si="21"/>
        <v>até 5</v>
      </c>
    </row>
    <row r="1406" spans="2:14" ht="15" customHeight="1">
      <c r="B1406" s="11" t="s">
        <v>3409</v>
      </c>
      <c r="C1406" s="12">
        <v>41059.099293981482</v>
      </c>
      <c r="D1406" s="13">
        <v>111000</v>
      </c>
      <c r="E1406" s="14">
        <v>111000</v>
      </c>
      <c r="F1406" s="14" t="s">
        <v>6</v>
      </c>
      <c r="G1406" s="14">
        <f>Data!$E1406*VLOOKUP(Data!$F1406,tblXrate[],2,FALSE)</f>
        <v>111000</v>
      </c>
      <c r="H1406" s="14" t="s">
        <v>1587</v>
      </c>
      <c r="I1406" s="14" t="s">
        <v>52</v>
      </c>
      <c r="J1406" s="14" t="s">
        <v>15</v>
      </c>
      <c r="K1406" s="14" t="str">
        <f>VLOOKUP(Data!$J1406,tblCountries[[Actual]:[Mapping]],2,FALSE)</f>
        <v>USA</v>
      </c>
      <c r="L1406" s="14" t="s">
        <v>18</v>
      </c>
      <c r="M1406" s="15">
        <v>10</v>
      </c>
      <c r="N1406" t="str">
        <f t="shared" si="21"/>
        <v>5 a 10</v>
      </c>
    </row>
    <row r="1407" spans="2:14" ht="15" customHeight="1">
      <c r="B1407" s="16" t="s">
        <v>3410</v>
      </c>
      <c r="C1407" s="17">
        <v>41059.105752314812</v>
      </c>
      <c r="D1407" s="18">
        <v>80000</v>
      </c>
      <c r="E1407" s="19">
        <v>80000</v>
      </c>
      <c r="F1407" s="19" t="s">
        <v>6</v>
      </c>
      <c r="G1407" s="19">
        <f>Data!$E1407*VLOOKUP(Data!$F1407,tblXrate[],2,FALSE)</f>
        <v>80000</v>
      </c>
      <c r="H1407" s="19" t="s">
        <v>1588</v>
      </c>
      <c r="I1407" s="19" t="s">
        <v>20</v>
      </c>
      <c r="J1407" s="19" t="s">
        <v>15</v>
      </c>
      <c r="K1407" s="19" t="str">
        <f>VLOOKUP(Data!$J1407,tblCountries[[Actual]:[Mapping]],2,FALSE)</f>
        <v>USA</v>
      </c>
      <c r="L1407" s="19" t="s">
        <v>9</v>
      </c>
      <c r="M1407" s="20">
        <v>20</v>
      </c>
      <c r="N1407" t="str">
        <f t="shared" si="21"/>
        <v>15 a 20</v>
      </c>
    </row>
    <row r="1408" spans="2:14" ht="15" customHeight="1">
      <c r="B1408" s="11" t="s">
        <v>3411</v>
      </c>
      <c r="C1408" s="12">
        <v>41059.108101851853</v>
      </c>
      <c r="D1408" s="13" t="s">
        <v>1589</v>
      </c>
      <c r="E1408" s="14">
        <v>3250000</v>
      </c>
      <c r="F1408" s="14" t="s">
        <v>40</v>
      </c>
      <c r="G1408" s="14">
        <f>Data!$E1408*VLOOKUP(Data!$F1408,tblXrate[],2,FALSE)</f>
        <v>57875.729234188344</v>
      </c>
      <c r="H1408" s="14" t="s">
        <v>1590</v>
      </c>
      <c r="I1408" s="14" t="s">
        <v>20</v>
      </c>
      <c r="J1408" s="14" t="s">
        <v>8</v>
      </c>
      <c r="K1408" s="14" t="str">
        <f>VLOOKUP(Data!$J1408,tblCountries[[Actual]:[Mapping]],2,FALSE)</f>
        <v>India</v>
      </c>
      <c r="L1408" s="14" t="s">
        <v>9</v>
      </c>
      <c r="M1408" s="15">
        <v>5.5</v>
      </c>
      <c r="N1408" t="str">
        <f t="shared" si="21"/>
        <v>5 a 10</v>
      </c>
    </row>
    <row r="1409" spans="2:14" ht="15" customHeight="1">
      <c r="B1409" s="16" t="s">
        <v>3412</v>
      </c>
      <c r="C1409" s="17">
        <v>41059.110995370371</v>
      </c>
      <c r="D1409" s="18">
        <v>25000</v>
      </c>
      <c r="E1409" s="19">
        <v>25000</v>
      </c>
      <c r="F1409" s="19" t="s">
        <v>6</v>
      </c>
      <c r="G1409" s="19">
        <f>Data!$E1409*VLOOKUP(Data!$F1409,tblXrate[],2,FALSE)</f>
        <v>25000</v>
      </c>
      <c r="H1409" s="19" t="s">
        <v>310</v>
      </c>
      <c r="I1409" s="19" t="s">
        <v>310</v>
      </c>
      <c r="J1409" s="19" t="s">
        <v>8</v>
      </c>
      <c r="K1409" s="19" t="str">
        <f>VLOOKUP(Data!$J1409,tblCountries[[Actual]:[Mapping]],2,FALSE)</f>
        <v>India</v>
      </c>
      <c r="L1409" s="19" t="s">
        <v>18</v>
      </c>
      <c r="M1409" s="20">
        <v>8</v>
      </c>
      <c r="N1409" t="str">
        <f t="shared" si="21"/>
        <v>5 a 10</v>
      </c>
    </row>
    <row r="1410" spans="2:14" ht="15" customHeight="1">
      <c r="B1410" s="11" t="s">
        <v>3413</v>
      </c>
      <c r="C1410" s="12">
        <v>41059.139085648145</v>
      </c>
      <c r="D1410" s="13" t="s">
        <v>1591</v>
      </c>
      <c r="E1410" s="14">
        <v>24000</v>
      </c>
      <c r="F1410" s="14" t="s">
        <v>6</v>
      </c>
      <c r="G1410" s="14">
        <f>Data!$E1410*VLOOKUP(Data!$F1410,tblXrate[],2,FALSE)</f>
        <v>24000</v>
      </c>
      <c r="H1410" s="14" t="s">
        <v>1592</v>
      </c>
      <c r="I1410" s="14" t="s">
        <v>488</v>
      </c>
      <c r="J1410" s="14" t="s">
        <v>15</v>
      </c>
      <c r="K1410" s="14" t="str">
        <f>VLOOKUP(Data!$J1410,tblCountries[[Actual]:[Mapping]],2,FALSE)</f>
        <v>USA</v>
      </c>
      <c r="L1410" s="14" t="s">
        <v>25</v>
      </c>
      <c r="M1410" s="15">
        <v>2</v>
      </c>
      <c r="N1410" t="str">
        <f t="shared" si="21"/>
        <v>até 5</v>
      </c>
    </row>
    <row r="1411" spans="2:14" ht="15" customHeight="1">
      <c r="B1411" s="16" t="s">
        <v>3414</v>
      </c>
      <c r="C1411" s="17">
        <v>41059.17627314815</v>
      </c>
      <c r="D1411" s="18">
        <v>61000</v>
      </c>
      <c r="E1411" s="19">
        <v>61000</v>
      </c>
      <c r="F1411" s="19" t="s">
        <v>6</v>
      </c>
      <c r="G1411" s="19">
        <f>Data!$E1411*VLOOKUP(Data!$F1411,tblXrate[],2,FALSE)</f>
        <v>61000</v>
      </c>
      <c r="H1411" s="19" t="s">
        <v>1593</v>
      </c>
      <c r="I1411" s="19" t="s">
        <v>52</v>
      </c>
      <c r="J1411" s="19" t="s">
        <v>15</v>
      </c>
      <c r="K1411" s="19" t="str">
        <f>VLOOKUP(Data!$J1411,tblCountries[[Actual]:[Mapping]],2,FALSE)</f>
        <v>USA</v>
      </c>
      <c r="L1411" s="19" t="s">
        <v>18</v>
      </c>
      <c r="M1411" s="20">
        <v>25</v>
      </c>
      <c r="N1411" t="str">
        <f t="shared" si="21"/>
        <v>20  a 25</v>
      </c>
    </row>
    <row r="1412" spans="2:14" ht="15" customHeight="1">
      <c r="B1412" s="11" t="s">
        <v>3415</v>
      </c>
      <c r="C1412" s="12">
        <v>41059.33699074074</v>
      </c>
      <c r="D1412" s="13" t="s">
        <v>1594</v>
      </c>
      <c r="E1412" s="14">
        <v>55000</v>
      </c>
      <c r="F1412" s="14" t="s">
        <v>82</v>
      </c>
      <c r="G1412" s="14">
        <f>Data!$E1412*VLOOKUP(Data!$F1412,tblXrate[],2,FALSE)</f>
        <v>56095.031102144967</v>
      </c>
      <c r="H1412" s="14" t="s">
        <v>1595</v>
      </c>
      <c r="I1412" s="14" t="s">
        <v>20</v>
      </c>
      <c r="J1412" s="14" t="s">
        <v>84</v>
      </c>
      <c r="K1412" s="14" t="str">
        <f>VLOOKUP(Data!$J1412,tblCountries[[Actual]:[Mapping]],2,FALSE)</f>
        <v>Australia</v>
      </c>
      <c r="L1412" s="14" t="s">
        <v>18</v>
      </c>
      <c r="M1412" s="15">
        <v>11</v>
      </c>
      <c r="N1412" t="str">
        <f t="shared" si="21"/>
        <v>10 a 15</v>
      </c>
    </row>
    <row r="1413" spans="2:14" ht="15" customHeight="1">
      <c r="B1413" s="16" t="s">
        <v>3416</v>
      </c>
      <c r="C1413" s="17">
        <v>41059.404178240744</v>
      </c>
      <c r="D1413" s="18">
        <v>70000</v>
      </c>
      <c r="E1413" s="19">
        <v>70000</v>
      </c>
      <c r="F1413" s="19" t="s">
        <v>82</v>
      </c>
      <c r="G1413" s="19">
        <f>Data!$E1413*VLOOKUP(Data!$F1413,tblXrate[],2,FALSE)</f>
        <v>71393.675948184507</v>
      </c>
      <c r="H1413" s="19" t="s">
        <v>1287</v>
      </c>
      <c r="I1413" s="19" t="s">
        <v>310</v>
      </c>
      <c r="J1413" s="19" t="s">
        <v>84</v>
      </c>
      <c r="K1413" s="19" t="str">
        <f>VLOOKUP(Data!$J1413,tblCountries[[Actual]:[Mapping]],2,FALSE)</f>
        <v>Australia</v>
      </c>
      <c r="L1413" s="19" t="s">
        <v>18</v>
      </c>
      <c r="M1413" s="20">
        <v>5</v>
      </c>
      <c r="N1413" t="str">
        <f t="shared" si="21"/>
        <v>até 5</v>
      </c>
    </row>
    <row r="1414" spans="2:14" ht="15" customHeight="1">
      <c r="B1414" s="11" t="s">
        <v>3417</v>
      </c>
      <c r="C1414" s="12">
        <v>41059.424525462964</v>
      </c>
      <c r="D1414" s="13">
        <v>96230</v>
      </c>
      <c r="E1414" s="14">
        <v>96230</v>
      </c>
      <c r="F1414" s="14" t="s">
        <v>6</v>
      </c>
      <c r="G1414" s="14">
        <f>Data!$E1414*VLOOKUP(Data!$F1414,tblXrate[],2,FALSE)</f>
        <v>96230</v>
      </c>
      <c r="H1414" s="14" t="s">
        <v>1596</v>
      </c>
      <c r="I1414" s="14" t="s">
        <v>52</v>
      </c>
      <c r="J1414" s="14" t="s">
        <v>15</v>
      </c>
      <c r="K1414" s="14" t="str">
        <f>VLOOKUP(Data!$J1414,tblCountries[[Actual]:[Mapping]],2,FALSE)</f>
        <v>USA</v>
      </c>
      <c r="L1414" s="14" t="s">
        <v>9</v>
      </c>
      <c r="M1414" s="15">
        <v>18</v>
      </c>
      <c r="N1414" t="str">
        <f t="shared" si="21"/>
        <v>15 a 20</v>
      </c>
    </row>
    <row r="1415" spans="2:14" ht="15" customHeight="1">
      <c r="B1415" s="16" t="s">
        <v>3418</v>
      </c>
      <c r="C1415" s="17">
        <v>41059.444722222222</v>
      </c>
      <c r="D1415" s="18">
        <v>75000</v>
      </c>
      <c r="E1415" s="19">
        <v>75000</v>
      </c>
      <c r="F1415" s="19" t="s">
        <v>6</v>
      </c>
      <c r="G1415" s="19">
        <f>Data!$E1415*VLOOKUP(Data!$F1415,tblXrate[],2,FALSE)</f>
        <v>75000</v>
      </c>
      <c r="H1415" s="19" t="s">
        <v>207</v>
      </c>
      <c r="I1415" s="19" t="s">
        <v>20</v>
      </c>
      <c r="J1415" s="19" t="s">
        <v>15</v>
      </c>
      <c r="K1415" s="19" t="str">
        <f>VLOOKUP(Data!$J1415,tblCountries[[Actual]:[Mapping]],2,FALSE)</f>
        <v>USA</v>
      </c>
      <c r="L1415" s="19" t="s">
        <v>18</v>
      </c>
      <c r="M1415" s="20">
        <v>1.5</v>
      </c>
      <c r="N1415" t="str">
        <f t="shared" si="21"/>
        <v>até 5</v>
      </c>
    </row>
    <row r="1416" spans="2:14" ht="15" customHeight="1">
      <c r="B1416" s="11" t="s">
        <v>3419</v>
      </c>
      <c r="C1416" s="12">
        <v>41059.456689814811</v>
      </c>
      <c r="D1416" s="13">
        <v>8500</v>
      </c>
      <c r="E1416" s="14">
        <v>102000</v>
      </c>
      <c r="F1416" s="14" t="s">
        <v>6</v>
      </c>
      <c r="G1416" s="14">
        <f>Data!$E1416*VLOOKUP(Data!$F1416,tblXrate[],2,FALSE)</f>
        <v>102000</v>
      </c>
      <c r="H1416" s="14" t="s">
        <v>108</v>
      </c>
      <c r="I1416" s="14" t="s">
        <v>20</v>
      </c>
      <c r="J1416" s="14" t="s">
        <v>15</v>
      </c>
      <c r="K1416" s="14" t="str">
        <f>VLOOKUP(Data!$J1416,tblCountries[[Actual]:[Mapping]],2,FALSE)</f>
        <v>USA</v>
      </c>
      <c r="L1416" s="14" t="s">
        <v>9</v>
      </c>
      <c r="M1416" s="15">
        <v>5</v>
      </c>
      <c r="N1416" t="str">
        <f t="shared" ref="N1416:N1479" si="22">VLOOKUP(M1416,$O$1:$Q$6,3,1)</f>
        <v>até 5</v>
      </c>
    </row>
    <row r="1417" spans="2:14" ht="15" customHeight="1">
      <c r="B1417" s="16" t="s">
        <v>3420</v>
      </c>
      <c r="C1417" s="17">
        <v>41059.472604166665</v>
      </c>
      <c r="D1417" s="18" t="s">
        <v>1597</v>
      </c>
      <c r="E1417" s="19">
        <v>60000</v>
      </c>
      <c r="F1417" s="19" t="s">
        <v>3939</v>
      </c>
      <c r="G1417" s="19">
        <f>Data!$E1417*VLOOKUP(Data!$F1417,tblXrate[],2,FALSE)</f>
        <v>19008.034062397041</v>
      </c>
      <c r="H1417" s="19" t="s">
        <v>1598</v>
      </c>
      <c r="I1417" s="19" t="s">
        <v>52</v>
      </c>
      <c r="J1417" s="19" t="s">
        <v>1131</v>
      </c>
      <c r="K1417" s="19" t="str">
        <f>VLOOKUP(Data!$J1417,tblCountries[[Actual]:[Mapping]],2,FALSE)</f>
        <v>malaysia</v>
      </c>
      <c r="L1417" s="19" t="s">
        <v>9</v>
      </c>
      <c r="M1417" s="20">
        <v>3</v>
      </c>
      <c r="N1417" t="str">
        <f t="shared" si="22"/>
        <v>até 5</v>
      </c>
    </row>
    <row r="1418" spans="2:14" ht="15" customHeight="1">
      <c r="B1418" s="11" t="s">
        <v>3421</v>
      </c>
      <c r="C1418" s="12">
        <v>41059.485335648147</v>
      </c>
      <c r="D1418" s="13">
        <v>363</v>
      </c>
      <c r="E1418" s="14">
        <v>4356</v>
      </c>
      <c r="F1418" s="14" t="s">
        <v>6</v>
      </c>
      <c r="G1418" s="14">
        <f>Data!$E1418*VLOOKUP(Data!$F1418,tblXrate[],2,FALSE)</f>
        <v>4356</v>
      </c>
      <c r="H1418" s="14" t="s">
        <v>207</v>
      </c>
      <c r="I1418" s="14" t="s">
        <v>20</v>
      </c>
      <c r="J1418" s="14" t="s">
        <v>8</v>
      </c>
      <c r="K1418" s="14" t="str">
        <f>VLOOKUP(Data!$J1418,tblCountries[[Actual]:[Mapping]],2,FALSE)</f>
        <v>India</v>
      </c>
      <c r="L1418" s="14" t="s">
        <v>9</v>
      </c>
      <c r="M1418" s="15">
        <v>5</v>
      </c>
      <c r="N1418" t="str">
        <f t="shared" si="22"/>
        <v>até 5</v>
      </c>
    </row>
    <row r="1419" spans="2:14" ht="15" customHeight="1">
      <c r="B1419" s="16" t="s">
        <v>3422</v>
      </c>
      <c r="C1419" s="17">
        <v>41059.48877314815</v>
      </c>
      <c r="D1419" s="18">
        <v>300000</v>
      </c>
      <c r="E1419" s="19">
        <v>300000</v>
      </c>
      <c r="F1419" s="19" t="s">
        <v>40</v>
      </c>
      <c r="G1419" s="19">
        <f>Data!$E1419*VLOOKUP(Data!$F1419,tblXrate[],2,FALSE)</f>
        <v>5342.3750062327708</v>
      </c>
      <c r="H1419" s="19" t="s">
        <v>932</v>
      </c>
      <c r="I1419" s="19" t="s">
        <v>310</v>
      </c>
      <c r="J1419" s="19" t="s">
        <v>8</v>
      </c>
      <c r="K1419" s="19" t="str">
        <f>VLOOKUP(Data!$J1419,tblCountries[[Actual]:[Mapping]],2,FALSE)</f>
        <v>India</v>
      </c>
      <c r="L1419" s="19" t="s">
        <v>9</v>
      </c>
      <c r="M1419" s="20">
        <v>4</v>
      </c>
      <c r="N1419" t="str">
        <f t="shared" si="22"/>
        <v>até 5</v>
      </c>
    </row>
    <row r="1420" spans="2:14" ht="15" customHeight="1">
      <c r="B1420" s="11" t="s">
        <v>3423</v>
      </c>
      <c r="C1420" s="12">
        <v>41059.508773148147</v>
      </c>
      <c r="D1420" s="13">
        <v>67000</v>
      </c>
      <c r="E1420" s="14">
        <v>67000</v>
      </c>
      <c r="F1420" s="14" t="s">
        <v>6</v>
      </c>
      <c r="G1420" s="14">
        <f>Data!$E1420*VLOOKUP(Data!$F1420,tblXrate[],2,FALSE)</f>
        <v>67000</v>
      </c>
      <c r="H1420" s="14" t="s">
        <v>1599</v>
      </c>
      <c r="I1420" s="14" t="s">
        <v>52</v>
      </c>
      <c r="J1420" s="14" t="s">
        <v>15</v>
      </c>
      <c r="K1420" s="14" t="str">
        <f>VLOOKUP(Data!$J1420,tblCountries[[Actual]:[Mapping]],2,FALSE)</f>
        <v>USA</v>
      </c>
      <c r="L1420" s="14" t="s">
        <v>18</v>
      </c>
      <c r="M1420" s="15">
        <v>20</v>
      </c>
      <c r="N1420" t="str">
        <f t="shared" si="22"/>
        <v>15 a 20</v>
      </c>
    </row>
    <row r="1421" spans="2:14" ht="15" customHeight="1">
      <c r="B1421" s="16" t="s">
        <v>3424</v>
      </c>
      <c r="C1421" s="17">
        <v>41059.517627314817</v>
      </c>
      <c r="D1421" s="18">
        <v>480000</v>
      </c>
      <c r="E1421" s="19">
        <v>480000</v>
      </c>
      <c r="F1421" s="19" t="s">
        <v>40</v>
      </c>
      <c r="G1421" s="19">
        <f>Data!$E1421*VLOOKUP(Data!$F1421,tblXrate[],2,FALSE)</f>
        <v>8547.8000099724322</v>
      </c>
      <c r="H1421" s="19" t="s">
        <v>1324</v>
      </c>
      <c r="I1421" s="19" t="s">
        <v>20</v>
      </c>
      <c r="J1421" s="19" t="s">
        <v>8</v>
      </c>
      <c r="K1421" s="19" t="str">
        <f>VLOOKUP(Data!$J1421,tblCountries[[Actual]:[Mapping]],2,FALSE)</f>
        <v>India</v>
      </c>
      <c r="L1421" s="19" t="s">
        <v>9</v>
      </c>
      <c r="M1421" s="20">
        <v>7</v>
      </c>
      <c r="N1421" t="str">
        <f t="shared" si="22"/>
        <v>5 a 10</v>
      </c>
    </row>
    <row r="1422" spans="2:14" ht="15" customHeight="1">
      <c r="B1422" s="11" t="s">
        <v>3425</v>
      </c>
      <c r="C1422" s="12">
        <v>41059.524398148147</v>
      </c>
      <c r="D1422" s="13" t="s">
        <v>1600</v>
      </c>
      <c r="E1422" s="14">
        <v>900000</v>
      </c>
      <c r="F1422" s="14" t="s">
        <v>40</v>
      </c>
      <c r="G1422" s="14">
        <f>Data!$E1422*VLOOKUP(Data!$F1422,tblXrate[],2,FALSE)</f>
        <v>16027.125018698311</v>
      </c>
      <c r="H1422" s="14" t="s">
        <v>153</v>
      </c>
      <c r="I1422" s="14" t="s">
        <v>20</v>
      </c>
      <c r="J1422" s="14" t="s">
        <v>8</v>
      </c>
      <c r="K1422" s="14" t="str">
        <f>VLOOKUP(Data!$J1422,tblCountries[[Actual]:[Mapping]],2,FALSE)</f>
        <v>India</v>
      </c>
      <c r="L1422" s="14" t="s">
        <v>9</v>
      </c>
      <c r="M1422" s="15">
        <v>4</v>
      </c>
      <c r="N1422" t="str">
        <f t="shared" si="22"/>
        <v>até 5</v>
      </c>
    </row>
    <row r="1423" spans="2:14" ht="15" customHeight="1">
      <c r="B1423" s="16" t="s">
        <v>3426</v>
      </c>
      <c r="C1423" s="17">
        <v>41059.5393287037</v>
      </c>
      <c r="D1423" s="18" t="s">
        <v>1601</v>
      </c>
      <c r="E1423" s="19">
        <v>600000</v>
      </c>
      <c r="F1423" s="19" t="s">
        <v>40</v>
      </c>
      <c r="G1423" s="19">
        <f>Data!$E1423*VLOOKUP(Data!$F1423,tblXrate[],2,FALSE)</f>
        <v>10684.750012465542</v>
      </c>
      <c r="H1423" s="19" t="s">
        <v>83</v>
      </c>
      <c r="I1423" s="19" t="s">
        <v>356</v>
      </c>
      <c r="J1423" s="19" t="s">
        <v>8</v>
      </c>
      <c r="K1423" s="19" t="str">
        <f>VLOOKUP(Data!$J1423,tblCountries[[Actual]:[Mapping]],2,FALSE)</f>
        <v>India</v>
      </c>
      <c r="L1423" s="19" t="s">
        <v>18</v>
      </c>
      <c r="M1423" s="20">
        <v>36</v>
      </c>
      <c r="N1423" t="str">
        <f t="shared" si="22"/>
        <v>25 a 30</v>
      </c>
    </row>
    <row r="1424" spans="2:14" ht="15" customHeight="1">
      <c r="B1424" s="11" t="s">
        <v>3427</v>
      </c>
      <c r="C1424" s="12">
        <v>41059.545972222222</v>
      </c>
      <c r="D1424" s="13">
        <v>30000</v>
      </c>
      <c r="E1424" s="14">
        <v>30000</v>
      </c>
      <c r="F1424" s="14" t="s">
        <v>6</v>
      </c>
      <c r="G1424" s="14">
        <f>Data!$E1424*VLOOKUP(Data!$F1424,tblXrate[],2,FALSE)</f>
        <v>30000</v>
      </c>
      <c r="H1424" s="14" t="s">
        <v>1602</v>
      </c>
      <c r="I1424" s="14" t="s">
        <v>310</v>
      </c>
      <c r="J1424" s="14" t="s">
        <v>179</v>
      </c>
      <c r="K1424" s="14" t="str">
        <f>VLOOKUP(Data!$J1424,tblCountries[[Actual]:[Mapping]],2,FALSE)</f>
        <v>UAE</v>
      </c>
      <c r="L1424" s="14" t="s">
        <v>9</v>
      </c>
      <c r="M1424" s="15">
        <v>8</v>
      </c>
      <c r="N1424" t="str">
        <f t="shared" si="22"/>
        <v>5 a 10</v>
      </c>
    </row>
    <row r="1425" spans="2:14" ht="15" customHeight="1">
      <c r="B1425" s="16" t="s">
        <v>3428</v>
      </c>
      <c r="C1425" s="17">
        <v>41059.556319444448</v>
      </c>
      <c r="D1425" s="18">
        <v>500000</v>
      </c>
      <c r="E1425" s="19">
        <v>500000</v>
      </c>
      <c r="F1425" s="19" t="s">
        <v>40</v>
      </c>
      <c r="G1425" s="19">
        <f>Data!$E1425*VLOOKUP(Data!$F1425,tblXrate[],2,FALSE)</f>
        <v>8903.9583437212841</v>
      </c>
      <c r="H1425" s="19" t="s">
        <v>1603</v>
      </c>
      <c r="I1425" s="19" t="s">
        <v>52</v>
      </c>
      <c r="J1425" s="19" t="s">
        <v>8</v>
      </c>
      <c r="K1425" s="19" t="str">
        <f>VLOOKUP(Data!$J1425,tblCountries[[Actual]:[Mapping]],2,FALSE)</f>
        <v>India</v>
      </c>
      <c r="L1425" s="19" t="s">
        <v>18</v>
      </c>
      <c r="M1425" s="20">
        <v>0</v>
      </c>
      <c r="N1425" t="str">
        <f t="shared" si="22"/>
        <v>até 5</v>
      </c>
    </row>
    <row r="1426" spans="2:14" ht="15" customHeight="1">
      <c r="B1426" s="11" t="s">
        <v>3429</v>
      </c>
      <c r="C1426" s="12">
        <v>41059.559166666666</v>
      </c>
      <c r="D1426" s="13">
        <v>20000</v>
      </c>
      <c r="E1426" s="14">
        <v>20000</v>
      </c>
      <c r="F1426" s="14" t="s">
        <v>6</v>
      </c>
      <c r="G1426" s="14">
        <f>Data!$E1426*VLOOKUP(Data!$F1426,tblXrate[],2,FALSE)</f>
        <v>20000</v>
      </c>
      <c r="H1426" s="14" t="s">
        <v>635</v>
      </c>
      <c r="I1426" s="14" t="s">
        <v>52</v>
      </c>
      <c r="J1426" s="14" t="s">
        <v>8</v>
      </c>
      <c r="K1426" s="14" t="str">
        <f>VLOOKUP(Data!$J1426,tblCountries[[Actual]:[Mapping]],2,FALSE)</f>
        <v>India</v>
      </c>
      <c r="L1426" s="14" t="s">
        <v>186</v>
      </c>
      <c r="M1426" s="15">
        <v>10</v>
      </c>
      <c r="N1426" t="str">
        <f t="shared" si="22"/>
        <v>5 a 10</v>
      </c>
    </row>
    <row r="1427" spans="2:14" ht="15" customHeight="1">
      <c r="B1427" s="16" t="s">
        <v>3430</v>
      </c>
      <c r="C1427" s="17">
        <v>41059.563599537039</v>
      </c>
      <c r="D1427" s="18">
        <v>86000</v>
      </c>
      <c r="E1427" s="19">
        <v>86000</v>
      </c>
      <c r="F1427" s="19" t="s">
        <v>82</v>
      </c>
      <c r="G1427" s="19">
        <f>Data!$E1427*VLOOKUP(Data!$F1427,tblXrate[],2,FALSE)</f>
        <v>87712.230450626681</v>
      </c>
      <c r="H1427" s="19" t="s">
        <v>214</v>
      </c>
      <c r="I1427" s="19" t="s">
        <v>20</v>
      </c>
      <c r="J1427" s="19" t="s">
        <v>84</v>
      </c>
      <c r="K1427" s="19" t="str">
        <f>VLOOKUP(Data!$J1427,tblCountries[[Actual]:[Mapping]],2,FALSE)</f>
        <v>Australia</v>
      </c>
      <c r="L1427" s="19" t="s">
        <v>9</v>
      </c>
      <c r="M1427" s="20">
        <v>10</v>
      </c>
      <c r="N1427" t="str">
        <f t="shared" si="22"/>
        <v>5 a 10</v>
      </c>
    </row>
    <row r="1428" spans="2:14" ht="15" customHeight="1">
      <c r="B1428" s="11" t="s">
        <v>3431</v>
      </c>
      <c r="C1428" s="12">
        <v>41059.567152777781</v>
      </c>
      <c r="D1428" s="13">
        <v>1000000</v>
      </c>
      <c r="E1428" s="14">
        <v>1000000</v>
      </c>
      <c r="F1428" s="14" t="s">
        <v>40</v>
      </c>
      <c r="G1428" s="14">
        <f>Data!$E1428*VLOOKUP(Data!$F1428,tblXrate[],2,FALSE)</f>
        <v>17807.916687442568</v>
      </c>
      <c r="H1428" s="14" t="s">
        <v>1604</v>
      </c>
      <c r="I1428" s="14" t="s">
        <v>52</v>
      </c>
      <c r="J1428" s="14" t="s">
        <v>8</v>
      </c>
      <c r="K1428" s="14" t="str">
        <f>VLOOKUP(Data!$J1428,tblCountries[[Actual]:[Mapping]],2,FALSE)</f>
        <v>India</v>
      </c>
      <c r="L1428" s="14" t="s">
        <v>13</v>
      </c>
      <c r="M1428" s="15">
        <v>6</v>
      </c>
      <c r="N1428" t="str">
        <f t="shared" si="22"/>
        <v>5 a 10</v>
      </c>
    </row>
    <row r="1429" spans="2:14" ht="15" customHeight="1">
      <c r="B1429" s="16" t="s">
        <v>3432</v>
      </c>
      <c r="C1429" s="17">
        <v>41059.56722222222</v>
      </c>
      <c r="D1429" s="18">
        <v>41000</v>
      </c>
      <c r="E1429" s="19">
        <v>41000</v>
      </c>
      <c r="F1429" s="19" t="s">
        <v>6</v>
      </c>
      <c r="G1429" s="19">
        <f>Data!$E1429*VLOOKUP(Data!$F1429,tblXrate[],2,FALSE)</f>
        <v>41000</v>
      </c>
      <c r="H1429" s="19" t="s">
        <v>135</v>
      </c>
      <c r="I1429" s="19" t="s">
        <v>20</v>
      </c>
      <c r="J1429" s="19" t="s">
        <v>654</v>
      </c>
      <c r="K1429" s="19" t="str">
        <f>VLOOKUP(Data!$J1429,tblCountries[[Actual]:[Mapping]],2,FALSE)</f>
        <v>Japan</v>
      </c>
      <c r="L1429" s="19" t="s">
        <v>18</v>
      </c>
      <c r="M1429" s="20">
        <v>2</v>
      </c>
      <c r="N1429" t="str">
        <f t="shared" si="22"/>
        <v>até 5</v>
      </c>
    </row>
    <row r="1430" spans="2:14" ht="15" customHeight="1">
      <c r="B1430" s="11" t="s">
        <v>3433</v>
      </c>
      <c r="C1430" s="12">
        <v>41059.570613425924</v>
      </c>
      <c r="D1430" s="13">
        <v>60000</v>
      </c>
      <c r="E1430" s="14">
        <v>60000</v>
      </c>
      <c r="F1430" s="14" t="s">
        <v>6</v>
      </c>
      <c r="G1430" s="14">
        <f>Data!$E1430*VLOOKUP(Data!$F1430,tblXrate[],2,FALSE)</f>
        <v>60000</v>
      </c>
      <c r="H1430" s="14" t="s">
        <v>1605</v>
      </c>
      <c r="I1430" s="14" t="s">
        <v>52</v>
      </c>
      <c r="J1430" s="14" t="s">
        <v>15</v>
      </c>
      <c r="K1430" s="14" t="str">
        <f>VLOOKUP(Data!$J1430,tblCountries[[Actual]:[Mapping]],2,FALSE)</f>
        <v>USA</v>
      </c>
      <c r="L1430" s="14" t="s">
        <v>18</v>
      </c>
      <c r="M1430" s="15">
        <v>4</v>
      </c>
      <c r="N1430" t="str">
        <f t="shared" si="22"/>
        <v>até 5</v>
      </c>
    </row>
    <row r="1431" spans="2:14" ht="15" customHeight="1">
      <c r="B1431" s="16" t="s">
        <v>3434</v>
      </c>
      <c r="C1431" s="17">
        <v>41059.574895833335</v>
      </c>
      <c r="D1431" s="18" t="s">
        <v>1606</v>
      </c>
      <c r="E1431" s="19">
        <v>264000</v>
      </c>
      <c r="F1431" s="19" t="s">
        <v>585</v>
      </c>
      <c r="G1431" s="19">
        <f>Data!$E1431*VLOOKUP(Data!$F1431,tblXrate[],2,FALSE)</f>
        <v>32187.34988380854</v>
      </c>
      <c r="H1431" s="19" t="s">
        <v>20</v>
      </c>
      <c r="I1431" s="19" t="s">
        <v>20</v>
      </c>
      <c r="J1431" s="19" t="s">
        <v>1607</v>
      </c>
      <c r="K1431" s="19" t="str">
        <f>VLOOKUP(Data!$J1431,tblCountries[[Actual]:[Mapping]],2,FALSE)</f>
        <v>South Africa</v>
      </c>
      <c r="L1431" s="19" t="s">
        <v>13</v>
      </c>
      <c r="M1431" s="20">
        <v>2</v>
      </c>
      <c r="N1431" t="str">
        <f t="shared" si="22"/>
        <v>até 5</v>
      </c>
    </row>
    <row r="1432" spans="2:14" ht="15" customHeight="1">
      <c r="B1432" s="11" t="s">
        <v>3435</v>
      </c>
      <c r="C1432" s="12">
        <v>41059.580868055556</v>
      </c>
      <c r="D1432" s="13">
        <v>50000</v>
      </c>
      <c r="E1432" s="14">
        <v>50000</v>
      </c>
      <c r="F1432" s="14" t="s">
        <v>670</v>
      </c>
      <c r="G1432" s="14">
        <f>Data!$E1432*VLOOKUP(Data!$F1432,tblXrate[],2,FALSE)</f>
        <v>39879.404680246938</v>
      </c>
      <c r="H1432" s="14" t="s">
        <v>1608</v>
      </c>
      <c r="I1432" s="14" t="s">
        <v>279</v>
      </c>
      <c r="J1432" s="14" t="s">
        <v>1609</v>
      </c>
      <c r="K1432" s="14" t="str">
        <f>VLOOKUP(Data!$J1432,tblCountries[[Actual]:[Mapping]],2,FALSE)</f>
        <v>New Zealand</v>
      </c>
      <c r="L1432" s="14" t="s">
        <v>9</v>
      </c>
      <c r="M1432" s="15">
        <v>5</v>
      </c>
      <c r="N1432" t="str">
        <f t="shared" si="22"/>
        <v>até 5</v>
      </c>
    </row>
    <row r="1433" spans="2:14" ht="15" customHeight="1">
      <c r="B1433" s="16" t="s">
        <v>3436</v>
      </c>
      <c r="C1433" s="17">
        <v>41059.581111111111</v>
      </c>
      <c r="D1433" s="18" t="s">
        <v>1610</v>
      </c>
      <c r="E1433" s="19">
        <v>320000</v>
      </c>
      <c r="F1433" s="19" t="s">
        <v>40</v>
      </c>
      <c r="G1433" s="19">
        <f>Data!$E1433*VLOOKUP(Data!$F1433,tblXrate[],2,FALSE)</f>
        <v>5698.5333399816218</v>
      </c>
      <c r="H1433" s="19" t="s">
        <v>20</v>
      </c>
      <c r="I1433" s="19" t="s">
        <v>20</v>
      </c>
      <c r="J1433" s="19" t="s">
        <v>8</v>
      </c>
      <c r="K1433" s="19" t="str">
        <f>VLOOKUP(Data!$J1433,tblCountries[[Actual]:[Mapping]],2,FALSE)</f>
        <v>India</v>
      </c>
      <c r="L1433" s="19" t="s">
        <v>18</v>
      </c>
      <c r="M1433" s="20">
        <v>2</v>
      </c>
      <c r="N1433" t="str">
        <f t="shared" si="22"/>
        <v>até 5</v>
      </c>
    </row>
    <row r="1434" spans="2:14" ht="15" customHeight="1">
      <c r="B1434" s="11" t="s">
        <v>3437</v>
      </c>
      <c r="C1434" s="12">
        <v>41059.589699074073</v>
      </c>
      <c r="D1434" s="13" t="s">
        <v>1611</v>
      </c>
      <c r="E1434" s="14">
        <v>400000</v>
      </c>
      <c r="F1434" s="14" t="s">
        <v>40</v>
      </c>
      <c r="G1434" s="14">
        <f>Data!$E1434*VLOOKUP(Data!$F1434,tblXrate[],2,FALSE)</f>
        <v>7123.1666749770275</v>
      </c>
      <c r="H1434" s="14" t="s">
        <v>986</v>
      </c>
      <c r="I1434" s="14" t="s">
        <v>52</v>
      </c>
      <c r="J1434" s="14" t="s">
        <v>8</v>
      </c>
      <c r="K1434" s="14" t="str">
        <f>VLOOKUP(Data!$J1434,tblCountries[[Actual]:[Mapping]],2,FALSE)</f>
        <v>India</v>
      </c>
      <c r="L1434" s="14" t="s">
        <v>9</v>
      </c>
      <c r="M1434" s="15">
        <v>6</v>
      </c>
      <c r="N1434" t="str">
        <f t="shared" si="22"/>
        <v>5 a 10</v>
      </c>
    </row>
    <row r="1435" spans="2:14" ht="15" customHeight="1">
      <c r="B1435" s="16" t="s">
        <v>3438</v>
      </c>
      <c r="C1435" s="17">
        <v>41059.596608796295</v>
      </c>
      <c r="D1435" s="18" t="s">
        <v>1612</v>
      </c>
      <c r="E1435" s="19">
        <v>250000</v>
      </c>
      <c r="F1435" s="19" t="s">
        <v>40</v>
      </c>
      <c r="G1435" s="19">
        <f>Data!$E1435*VLOOKUP(Data!$F1435,tblXrate[],2,FALSE)</f>
        <v>4451.9791718606421</v>
      </c>
      <c r="H1435" s="19" t="s">
        <v>1613</v>
      </c>
      <c r="I1435" s="19" t="s">
        <v>52</v>
      </c>
      <c r="J1435" s="19" t="s">
        <v>8</v>
      </c>
      <c r="K1435" s="19" t="str">
        <f>VLOOKUP(Data!$J1435,tblCountries[[Actual]:[Mapping]],2,FALSE)</f>
        <v>India</v>
      </c>
      <c r="L1435" s="19" t="s">
        <v>18</v>
      </c>
      <c r="M1435" s="20">
        <v>15</v>
      </c>
      <c r="N1435" t="str">
        <f t="shared" si="22"/>
        <v>10 a 15</v>
      </c>
    </row>
    <row r="1436" spans="2:14" ht="15" customHeight="1">
      <c r="B1436" s="11" t="s">
        <v>3439</v>
      </c>
      <c r="C1436" s="12">
        <v>41059.598576388889</v>
      </c>
      <c r="D1436" s="13">
        <v>360000</v>
      </c>
      <c r="E1436" s="14">
        <v>360000</v>
      </c>
      <c r="F1436" s="14" t="s">
        <v>40</v>
      </c>
      <c r="G1436" s="14">
        <f>Data!$E1436*VLOOKUP(Data!$F1436,tblXrate[],2,FALSE)</f>
        <v>6410.8500074793246</v>
      </c>
      <c r="H1436" s="14" t="s">
        <v>256</v>
      </c>
      <c r="I1436" s="14" t="s">
        <v>20</v>
      </c>
      <c r="J1436" s="14" t="s">
        <v>8</v>
      </c>
      <c r="K1436" s="14" t="str">
        <f>VLOOKUP(Data!$J1436,tblCountries[[Actual]:[Mapping]],2,FALSE)</f>
        <v>India</v>
      </c>
      <c r="L1436" s="14" t="s">
        <v>18</v>
      </c>
      <c r="M1436" s="15">
        <v>6</v>
      </c>
      <c r="N1436" t="str">
        <f t="shared" si="22"/>
        <v>5 a 10</v>
      </c>
    </row>
    <row r="1437" spans="2:14" ht="15" customHeight="1">
      <c r="B1437" s="16" t="s">
        <v>3440</v>
      </c>
      <c r="C1437" s="17">
        <v>41059.603437500002</v>
      </c>
      <c r="D1437" s="18" t="s">
        <v>1614</v>
      </c>
      <c r="E1437" s="19">
        <v>1150000</v>
      </c>
      <c r="F1437" s="19" t="s">
        <v>40</v>
      </c>
      <c r="G1437" s="19">
        <f>Data!$E1437*VLOOKUP(Data!$F1437,tblXrate[],2,FALSE)</f>
        <v>20479.104190558952</v>
      </c>
      <c r="H1437" s="19" t="s">
        <v>201</v>
      </c>
      <c r="I1437" s="19" t="s">
        <v>52</v>
      </c>
      <c r="J1437" s="19" t="s">
        <v>8</v>
      </c>
      <c r="K1437" s="19" t="str">
        <f>VLOOKUP(Data!$J1437,tblCountries[[Actual]:[Mapping]],2,FALSE)</f>
        <v>India</v>
      </c>
      <c r="L1437" s="19" t="s">
        <v>13</v>
      </c>
      <c r="M1437" s="20">
        <v>12</v>
      </c>
      <c r="N1437" t="str">
        <f t="shared" si="22"/>
        <v>10 a 15</v>
      </c>
    </row>
    <row r="1438" spans="2:14" ht="15" customHeight="1">
      <c r="B1438" s="11" t="s">
        <v>3441</v>
      </c>
      <c r="C1438" s="12">
        <v>41059.605243055557</v>
      </c>
      <c r="D1438" s="13">
        <v>620000</v>
      </c>
      <c r="E1438" s="14">
        <v>620000</v>
      </c>
      <c r="F1438" s="14" t="s">
        <v>40</v>
      </c>
      <c r="G1438" s="14">
        <f>Data!$E1438*VLOOKUP(Data!$F1438,tblXrate[],2,FALSE)</f>
        <v>11040.908346214392</v>
      </c>
      <c r="H1438" s="14" t="s">
        <v>1615</v>
      </c>
      <c r="I1438" s="14" t="s">
        <v>20</v>
      </c>
      <c r="J1438" s="14" t="s">
        <v>8</v>
      </c>
      <c r="K1438" s="14" t="str">
        <f>VLOOKUP(Data!$J1438,tblCountries[[Actual]:[Mapping]],2,FALSE)</f>
        <v>India</v>
      </c>
      <c r="L1438" s="14" t="s">
        <v>25</v>
      </c>
      <c r="M1438" s="15">
        <v>5</v>
      </c>
      <c r="N1438" t="str">
        <f t="shared" si="22"/>
        <v>até 5</v>
      </c>
    </row>
    <row r="1439" spans="2:14" ht="15" customHeight="1">
      <c r="B1439" s="16" t="s">
        <v>3442</v>
      </c>
      <c r="C1439" s="17">
        <v>41059.665983796294</v>
      </c>
      <c r="D1439" s="18" t="s">
        <v>1616</v>
      </c>
      <c r="E1439" s="19">
        <v>1000000</v>
      </c>
      <c r="F1439" s="19" t="s">
        <v>40</v>
      </c>
      <c r="G1439" s="19">
        <f>Data!$E1439*VLOOKUP(Data!$F1439,tblXrate[],2,FALSE)</f>
        <v>17807.916687442568</v>
      </c>
      <c r="H1439" s="19" t="s">
        <v>658</v>
      </c>
      <c r="I1439" s="19" t="s">
        <v>67</v>
      </c>
      <c r="J1439" s="19" t="s">
        <v>8</v>
      </c>
      <c r="K1439" s="19" t="str">
        <f>VLOOKUP(Data!$J1439,tblCountries[[Actual]:[Mapping]],2,FALSE)</f>
        <v>India</v>
      </c>
      <c r="L1439" s="19" t="s">
        <v>18</v>
      </c>
      <c r="M1439" s="20">
        <v>7</v>
      </c>
      <c r="N1439" t="str">
        <f t="shared" si="22"/>
        <v>5 a 10</v>
      </c>
    </row>
    <row r="1440" spans="2:14" ht="15" customHeight="1">
      <c r="B1440" s="11" t="s">
        <v>3443</v>
      </c>
      <c r="C1440" s="12">
        <v>41059.675393518519</v>
      </c>
      <c r="D1440" s="13" t="s">
        <v>733</v>
      </c>
      <c r="E1440" s="14">
        <v>200000</v>
      </c>
      <c r="F1440" s="14" t="s">
        <v>40</v>
      </c>
      <c r="G1440" s="14">
        <f>Data!$E1440*VLOOKUP(Data!$F1440,tblXrate[],2,FALSE)</f>
        <v>3561.5833374885137</v>
      </c>
      <c r="H1440" s="14" t="s">
        <v>749</v>
      </c>
      <c r="I1440" s="14" t="s">
        <v>20</v>
      </c>
      <c r="J1440" s="14" t="s">
        <v>8</v>
      </c>
      <c r="K1440" s="14" t="str">
        <f>VLOOKUP(Data!$J1440,tblCountries[[Actual]:[Mapping]],2,FALSE)</f>
        <v>India</v>
      </c>
      <c r="L1440" s="14" t="s">
        <v>9</v>
      </c>
      <c r="M1440" s="15">
        <v>11</v>
      </c>
      <c r="N1440" t="str">
        <f t="shared" si="22"/>
        <v>10 a 15</v>
      </c>
    </row>
    <row r="1441" spans="2:14" ht="15" customHeight="1">
      <c r="B1441" s="16" t="s">
        <v>3444</v>
      </c>
      <c r="C1441" s="17">
        <v>41059.682164351849</v>
      </c>
      <c r="D1441" s="18" t="s">
        <v>1617</v>
      </c>
      <c r="E1441" s="19">
        <v>17000</v>
      </c>
      <c r="F1441" s="19" t="s">
        <v>69</v>
      </c>
      <c r="G1441" s="19">
        <f>Data!$E1441*VLOOKUP(Data!$F1441,tblXrate[],2,FALSE)</f>
        <v>26795.030625143831</v>
      </c>
      <c r="H1441" s="19" t="s">
        <v>1618</v>
      </c>
      <c r="I1441" s="19" t="s">
        <v>20</v>
      </c>
      <c r="J1441" s="19" t="s">
        <v>71</v>
      </c>
      <c r="K1441" s="19" t="str">
        <f>VLOOKUP(Data!$J1441,tblCountries[[Actual]:[Mapping]],2,FALSE)</f>
        <v>UK</v>
      </c>
      <c r="L1441" s="19" t="s">
        <v>18</v>
      </c>
      <c r="M1441" s="20">
        <v>5</v>
      </c>
      <c r="N1441" t="str">
        <f t="shared" si="22"/>
        <v>até 5</v>
      </c>
    </row>
    <row r="1442" spans="2:14" ht="15" customHeight="1">
      <c r="B1442" s="11" t="s">
        <v>3445</v>
      </c>
      <c r="C1442" s="12">
        <v>41059.700370370374</v>
      </c>
      <c r="D1442" s="13">
        <v>1700</v>
      </c>
      <c r="E1442" s="14">
        <v>20400</v>
      </c>
      <c r="F1442" s="14" t="s">
        <v>6</v>
      </c>
      <c r="G1442" s="14">
        <f>Data!$E1442*VLOOKUP(Data!$F1442,tblXrate[],2,FALSE)</f>
        <v>20400</v>
      </c>
      <c r="H1442" s="14" t="s">
        <v>1619</v>
      </c>
      <c r="I1442" s="14" t="s">
        <v>52</v>
      </c>
      <c r="J1442" s="14" t="s">
        <v>1620</v>
      </c>
      <c r="K1442" s="14" t="str">
        <f>VLOOKUP(Data!$J1442,tblCountries[[Actual]:[Mapping]],2,FALSE)</f>
        <v>Myanmar</v>
      </c>
      <c r="L1442" s="14" t="s">
        <v>25</v>
      </c>
      <c r="M1442" s="15">
        <v>10</v>
      </c>
      <c r="N1442" t="str">
        <f t="shared" si="22"/>
        <v>5 a 10</v>
      </c>
    </row>
    <row r="1443" spans="2:14" ht="15" customHeight="1">
      <c r="B1443" s="16" t="s">
        <v>3446</v>
      </c>
      <c r="C1443" s="17">
        <v>41059.700868055559</v>
      </c>
      <c r="D1443" s="18" t="s">
        <v>1251</v>
      </c>
      <c r="E1443" s="19">
        <v>25000</v>
      </c>
      <c r="F1443" s="19" t="s">
        <v>69</v>
      </c>
      <c r="G1443" s="19">
        <f>Data!$E1443*VLOOKUP(Data!$F1443,tblXrate[],2,FALSE)</f>
        <v>39404.456801682099</v>
      </c>
      <c r="H1443" s="19" t="s">
        <v>1621</v>
      </c>
      <c r="I1443" s="19" t="s">
        <v>310</v>
      </c>
      <c r="J1443" s="19" t="s">
        <v>71</v>
      </c>
      <c r="K1443" s="19" t="str">
        <f>VLOOKUP(Data!$J1443,tblCountries[[Actual]:[Mapping]],2,FALSE)</f>
        <v>UK</v>
      </c>
      <c r="L1443" s="19" t="s">
        <v>9</v>
      </c>
      <c r="M1443" s="20">
        <v>35</v>
      </c>
      <c r="N1443" t="str">
        <f t="shared" si="22"/>
        <v>25 a 30</v>
      </c>
    </row>
    <row r="1444" spans="2:14" ht="15" customHeight="1">
      <c r="B1444" s="11" t="s">
        <v>3447</v>
      </c>
      <c r="C1444" s="12">
        <v>41059.705451388887</v>
      </c>
      <c r="D1444" s="13">
        <v>118000</v>
      </c>
      <c r="E1444" s="14">
        <v>118000</v>
      </c>
      <c r="F1444" s="14" t="s">
        <v>22</v>
      </c>
      <c r="G1444" s="14">
        <f>Data!$E1444*VLOOKUP(Data!$F1444,tblXrate[],2,FALSE)</f>
        <v>149907.13380100971</v>
      </c>
      <c r="H1444" s="14" t="s">
        <v>1622</v>
      </c>
      <c r="I1444" s="14" t="s">
        <v>20</v>
      </c>
      <c r="J1444" s="14" t="s">
        <v>1623</v>
      </c>
      <c r="K1444" s="14" t="str">
        <f>VLOOKUP(Data!$J1444,tblCountries[[Actual]:[Mapping]],2,FALSE)</f>
        <v>Europe</v>
      </c>
      <c r="L1444" s="14" t="s">
        <v>9</v>
      </c>
      <c r="M1444" s="15">
        <v>7</v>
      </c>
      <c r="N1444" t="str">
        <f t="shared" si="22"/>
        <v>5 a 10</v>
      </c>
    </row>
    <row r="1445" spans="2:14" ht="15" customHeight="1">
      <c r="B1445" s="16" t="s">
        <v>3448</v>
      </c>
      <c r="C1445" s="17">
        <v>41059.709143518521</v>
      </c>
      <c r="D1445" s="18">
        <v>230000</v>
      </c>
      <c r="E1445" s="19">
        <v>230000</v>
      </c>
      <c r="F1445" s="19" t="s">
        <v>40</v>
      </c>
      <c r="G1445" s="19">
        <f>Data!$E1445*VLOOKUP(Data!$F1445,tblXrate[],2,FALSE)</f>
        <v>4095.8208381117906</v>
      </c>
      <c r="H1445" s="19" t="s">
        <v>1624</v>
      </c>
      <c r="I1445" s="19" t="s">
        <v>20</v>
      </c>
      <c r="J1445" s="19" t="s">
        <v>8</v>
      </c>
      <c r="K1445" s="19" t="str">
        <f>VLOOKUP(Data!$J1445,tblCountries[[Actual]:[Mapping]],2,FALSE)</f>
        <v>India</v>
      </c>
      <c r="L1445" s="19" t="s">
        <v>9</v>
      </c>
      <c r="M1445" s="20">
        <v>1.6</v>
      </c>
      <c r="N1445" t="str">
        <f t="shared" si="22"/>
        <v>até 5</v>
      </c>
    </row>
    <row r="1446" spans="2:14" ht="15" customHeight="1">
      <c r="B1446" s="11" t="s">
        <v>3449</v>
      </c>
      <c r="C1446" s="12">
        <v>41059.711724537039</v>
      </c>
      <c r="D1446" s="13" t="s">
        <v>1625</v>
      </c>
      <c r="E1446" s="14">
        <v>125000</v>
      </c>
      <c r="F1446" s="14" t="s">
        <v>82</v>
      </c>
      <c r="G1446" s="14">
        <f>Data!$E1446*VLOOKUP(Data!$F1446,tblXrate[],2,FALSE)</f>
        <v>127488.70705032947</v>
      </c>
      <c r="H1446" s="14" t="s">
        <v>1626</v>
      </c>
      <c r="I1446" s="14" t="s">
        <v>310</v>
      </c>
      <c r="J1446" s="14" t="s">
        <v>84</v>
      </c>
      <c r="K1446" s="14" t="str">
        <f>VLOOKUP(Data!$J1446,tblCountries[[Actual]:[Mapping]],2,FALSE)</f>
        <v>Australia</v>
      </c>
      <c r="L1446" s="14" t="s">
        <v>9</v>
      </c>
      <c r="M1446" s="15">
        <v>7</v>
      </c>
      <c r="N1446" t="str">
        <f t="shared" si="22"/>
        <v>5 a 10</v>
      </c>
    </row>
    <row r="1447" spans="2:14" ht="15" customHeight="1">
      <c r="B1447" s="16" t="s">
        <v>3450</v>
      </c>
      <c r="C1447" s="17">
        <v>41059.713738425926</v>
      </c>
      <c r="D1447" s="18" t="s">
        <v>1627</v>
      </c>
      <c r="E1447" s="19">
        <v>37000</v>
      </c>
      <c r="F1447" s="19" t="s">
        <v>69</v>
      </c>
      <c r="G1447" s="19">
        <f>Data!$E1447*VLOOKUP(Data!$F1447,tblXrate[],2,FALSE)</f>
        <v>58318.59606648951</v>
      </c>
      <c r="H1447" s="19" t="s">
        <v>1628</v>
      </c>
      <c r="I1447" s="19" t="s">
        <v>52</v>
      </c>
      <c r="J1447" s="19" t="s">
        <v>71</v>
      </c>
      <c r="K1447" s="19" t="str">
        <f>VLOOKUP(Data!$J1447,tblCountries[[Actual]:[Mapping]],2,FALSE)</f>
        <v>UK</v>
      </c>
      <c r="L1447" s="19" t="s">
        <v>13</v>
      </c>
      <c r="M1447" s="20">
        <v>20</v>
      </c>
      <c r="N1447" t="str">
        <f t="shared" si="22"/>
        <v>15 a 20</v>
      </c>
    </row>
    <row r="1448" spans="2:14" ht="15" customHeight="1">
      <c r="B1448" s="11" t="s">
        <v>3451</v>
      </c>
      <c r="C1448" s="12">
        <v>41059.718368055554</v>
      </c>
      <c r="D1448" s="13" t="s">
        <v>1629</v>
      </c>
      <c r="E1448" s="14">
        <v>78000</v>
      </c>
      <c r="F1448" s="14" t="s">
        <v>585</v>
      </c>
      <c r="G1448" s="14">
        <f>Data!$E1448*VLOOKUP(Data!$F1448,tblXrate[],2,FALSE)</f>
        <v>9509.8988293070688</v>
      </c>
      <c r="H1448" s="14" t="s">
        <v>1630</v>
      </c>
      <c r="I1448" s="14" t="s">
        <v>488</v>
      </c>
      <c r="J1448" s="14" t="s">
        <v>48</v>
      </c>
      <c r="K1448" s="14" t="str">
        <f>VLOOKUP(Data!$J1448,tblCountries[[Actual]:[Mapping]],2,FALSE)</f>
        <v>South Africa</v>
      </c>
      <c r="L1448" s="14" t="s">
        <v>9</v>
      </c>
      <c r="M1448" s="15">
        <v>2</v>
      </c>
      <c r="N1448" t="str">
        <f t="shared" si="22"/>
        <v>até 5</v>
      </c>
    </row>
    <row r="1449" spans="2:14" ht="15" customHeight="1">
      <c r="B1449" s="16" t="s">
        <v>3452</v>
      </c>
      <c r="C1449" s="17">
        <v>41059.721273148149</v>
      </c>
      <c r="D1449" s="18" t="s">
        <v>1631</v>
      </c>
      <c r="E1449" s="19">
        <v>720000</v>
      </c>
      <c r="F1449" s="19" t="s">
        <v>40</v>
      </c>
      <c r="G1449" s="19">
        <f>Data!$E1449*VLOOKUP(Data!$F1449,tblXrate[],2,FALSE)</f>
        <v>12821.700014958649</v>
      </c>
      <c r="H1449" s="19" t="s">
        <v>1632</v>
      </c>
      <c r="I1449" s="19" t="s">
        <v>20</v>
      </c>
      <c r="J1449" s="19" t="s">
        <v>8</v>
      </c>
      <c r="K1449" s="19" t="str">
        <f>VLOOKUP(Data!$J1449,tblCountries[[Actual]:[Mapping]],2,FALSE)</f>
        <v>India</v>
      </c>
      <c r="L1449" s="19" t="s">
        <v>9</v>
      </c>
      <c r="M1449" s="20">
        <v>3</v>
      </c>
      <c r="N1449" t="str">
        <f t="shared" si="22"/>
        <v>até 5</v>
      </c>
    </row>
    <row r="1450" spans="2:14" ht="15" customHeight="1">
      <c r="B1450" s="11" t="s">
        <v>3453</v>
      </c>
      <c r="C1450" s="12">
        <v>41059.760740740741</v>
      </c>
      <c r="D1450" s="13">
        <v>4000</v>
      </c>
      <c r="E1450" s="14">
        <v>4000</v>
      </c>
      <c r="F1450" s="14" t="s">
        <v>6</v>
      </c>
      <c r="G1450" s="14">
        <f>Data!$E1450*VLOOKUP(Data!$F1450,tblXrate[],2,FALSE)</f>
        <v>4000</v>
      </c>
      <c r="H1450" s="14" t="s">
        <v>1633</v>
      </c>
      <c r="I1450" s="14" t="s">
        <v>20</v>
      </c>
      <c r="J1450" s="14" t="s">
        <v>8</v>
      </c>
      <c r="K1450" s="14" t="str">
        <f>VLOOKUP(Data!$J1450,tblCountries[[Actual]:[Mapping]],2,FALSE)</f>
        <v>India</v>
      </c>
      <c r="L1450" s="14" t="s">
        <v>13</v>
      </c>
      <c r="M1450" s="15">
        <v>6</v>
      </c>
      <c r="N1450" t="str">
        <f t="shared" si="22"/>
        <v>5 a 10</v>
      </c>
    </row>
    <row r="1451" spans="2:14" ht="15" customHeight="1">
      <c r="B1451" s="16" t="s">
        <v>3454</v>
      </c>
      <c r="C1451" s="17">
        <v>41059.76116898148</v>
      </c>
      <c r="D1451" s="18">
        <v>42000</v>
      </c>
      <c r="E1451" s="19">
        <v>42000</v>
      </c>
      <c r="F1451" s="19" t="s">
        <v>6</v>
      </c>
      <c r="G1451" s="19">
        <f>Data!$E1451*VLOOKUP(Data!$F1451,tblXrate[],2,FALSE)</f>
        <v>42000</v>
      </c>
      <c r="H1451" s="19" t="s">
        <v>1634</v>
      </c>
      <c r="I1451" s="19" t="s">
        <v>20</v>
      </c>
      <c r="J1451" s="19" t="s">
        <v>15</v>
      </c>
      <c r="K1451" s="19" t="str">
        <f>VLOOKUP(Data!$J1451,tblCountries[[Actual]:[Mapping]],2,FALSE)</f>
        <v>USA</v>
      </c>
      <c r="L1451" s="19" t="s">
        <v>13</v>
      </c>
      <c r="M1451" s="20">
        <v>2</v>
      </c>
      <c r="N1451" t="str">
        <f t="shared" si="22"/>
        <v>até 5</v>
      </c>
    </row>
    <row r="1452" spans="2:14" ht="15" customHeight="1">
      <c r="B1452" s="11" t="s">
        <v>3455</v>
      </c>
      <c r="C1452" s="12">
        <v>41059.782835648148</v>
      </c>
      <c r="D1452" s="13" t="s">
        <v>1635</v>
      </c>
      <c r="E1452" s="14">
        <v>3200</v>
      </c>
      <c r="F1452" s="14" t="s">
        <v>6</v>
      </c>
      <c r="G1452" s="14">
        <f>Data!$E1452*VLOOKUP(Data!$F1452,tblXrate[],2,FALSE)</f>
        <v>3200</v>
      </c>
      <c r="H1452" s="14" t="s">
        <v>1636</v>
      </c>
      <c r="I1452" s="14" t="s">
        <v>52</v>
      </c>
      <c r="J1452" s="14" t="s">
        <v>8</v>
      </c>
      <c r="K1452" s="14" t="str">
        <f>VLOOKUP(Data!$J1452,tblCountries[[Actual]:[Mapping]],2,FALSE)</f>
        <v>India</v>
      </c>
      <c r="L1452" s="14" t="s">
        <v>13</v>
      </c>
      <c r="M1452" s="15">
        <v>19</v>
      </c>
      <c r="N1452" t="str">
        <f t="shared" si="22"/>
        <v>15 a 20</v>
      </c>
    </row>
    <row r="1453" spans="2:14" ht="15" customHeight="1">
      <c r="B1453" s="16" t="s">
        <v>3456</v>
      </c>
      <c r="C1453" s="17">
        <v>41059.786076388889</v>
      </c>
      <c r="D1453" s="18">
        <v>60000</v>
      </c>
      <c r="E1453" s="19">
        <v>60000</v>
      </c>
      <c r="F1453" s="19" t="s">
        <v>6</v>
      </c>
      <c r="G1453" s="19">
        <f>Data!$E1453*VLOOKUP(Data!$F1453,tblXrate[],2,FALSE)</f>
        <v>60000</v>
      </c>
      <c r="H1453" s="19" t="s">
        <v>1637</v>
      </c>
      <c r="I1453" s="19" t="s">
        <v>20</v>
      </c>
      <c r="J1453" s="19" t="s">
        <v>1638</v>
      </c>
      <c r="K1453" s="19" t="str">
        <f>VLOOKUP(Data!$J1453,tblCountries[[Actual]:[Mapping]],2,FALSE)</f>
        <v>Turkey</v>
      </c>
      <c r="L1453" s="19" t="s">
        <v>18</v>
      </c>
      <c r="M1453" s="20">
        <v>10</v>
      </c>
      <c r="N1453" t="str">
        <f t="shared" si="22"/>
        <v>5 a 10</v>
      </c>
    </row>
    <row r="1454" spans="2:14" ht="15" customHeight="1">
      <c r="B1454" s="11" t="s">
        <v>3457</v>
      </c>
      <c r="C1454" s="12">
        <v>41059.792592592596</v>
      </c>
      <c r="D1454" s="13">
        <v>85000</v>
      </c>
      <c r="E1454" s="14">
        <v>85000</v>
      </c>
      <c r="F1454" s="14" t="s">
        <v>6</v>
      </c>
      <c r="G1454" s="14">
        <f>Data!$E1454*VLOOKUP(Data!$F1454,tblXrate[],2,FALSE)</f>
        <v>85000</v>
      </c>
      <c r="H1454" s="14" t="s">
        <v>1639</v>
      </c>
      <c r="I1454" s="14" t="s">
        <v>20</v>
      </c>
      <c r="J1454" s="14" t="s">
        <v>15</v>
      </c>
      <c r="K1454" s="14" t="str">
        <f>VLOOKUP(Data!$J1454,tblCountries[[Actual]:[Mapping]],2,FALSE)</f>
        <v>USA</v>
      </c>
      <c r="L1454" s="14" t="s">
        <v>9</v>
      </c>
      <c r="M1454" s="15">
        <v>9</v>
      </c>
      <c r="N1454" t="str">
        <f t="shared" si="22"/>
        <v>5 a 10</v>
      </c>
    </row>
    <row r="1455" spans="2:14" ht="15" customHeight="1">
      <c r="B1455" s="16" t="s">
        <v>3458</v>
      </c>
      <c r="C1455" s="17">
        <v>41059.794953703706</v>
      </c>
      <c r="D1455" s="18">
        <v>109000</v>
      </c>
      <c r="E1455" s="19">
        <v>109000</v>
      </c>
      <c r="F1455" s="19" t="s">
        <v>6</v>
      </c>
      <c r="G1455" s="19">
        <f>Data!$E1455*VLOOKUP(Data!$F1455,tblXrate[],2,FALSE)</f>
        <v>109000</v>
      </c>
      <c r="H1455" s="19" t="s">
        <v>1640</v>
      </c>
      <c r="I1455" s="19" t="s">
        <v>52</v>
      </c>
      <c r="J1455" s="19" t="s">
        <v>15</v>
      </c>
      <c r="K1455" s="19" t="str">
        <f>VLOOKUP(Data!$J1455,tblCountries[[Actual]:[Mapping]],2,FALSE)</f>
        <v>USA</v>
      </c>
      <c r="L1455" s="19" t="s">
        <v>9</v>
      </c>
      <c r="M1455" s="20">
        <v>15</v>
      </c>
      <c r="N1455" t="str">
        <f t="shared" si="22"/>
        <v>10 a 15</v>
      </c>
    </row>
    <row r="1456" spans="2:14" ht="15" customHeight="1">
      <c r="B1456" s="11" t="s">
        <v>3459</v>
      </c>
      <c r="C1456" s="12">
        <v>41059.81082175926</v>
      </c>
      <c r="D1456" s="13" t="s">
        <v>1641</v>
      </c>
      <c r="E1456" s="14">
        <v>60000</v>
      </c>
      <c r="F1456" s="14" t="s">
        <v>22</v>
      </c>
      <c r="G1456" s="14">
        <f>Data!$E1456*VLOOKUP(Data!$F1456,tblXrate[],2,FALSE)</f>
        <v>76223.966339496474</v>
      </c>
      <c r="H1456" s="14" t="s">
        <v>108</v>
      </c>
      <c r="I1456" s="14" t="s">
        <v>20</v>
      </c>
      <c r="J1456" s="14" t="s">
        <v>1351</v>
      </c>
      <c r="K1456" s="14" t="str">
        <f>VLOOKUP(Data!$J1456,tblCountries[[Actual]:[Mapping]],2,FALSE)</f>
        <v>italy</v>
      </c>
      <c r="L1456" s="14" t="s">
        <v>13</v>
      </c>
      <c r="M1456" s="15">
        <v>14</v>
      </c>
      <c r="N1456" t="str">
        <f t="shared" si="22"/>
        <v>10 a 15</v>
      </c>
    </row>
    <row r="1457" spans="2:14" ht="15" customHeight="1">
      <c r="B1457" s="16" t="s">
        <v>3460</v>
      </c>
      <c r="C1457" s="17">
        <v>41059.821412037039</v>
      </c>
      <c r="D1457" s="18">
        <v>77000</v>
      </c>
      <c r="E1457" s="19">
        <v>77000</v>
      </c>
      <c r="F1457" s="19" t="s">
        <v>6</v>
      </c>
      <c r="G1457" s="19">
        <f>Data!$E1457*VLOOKUP(Data!$F1457,tblXrate[],2,FALSE)</f>
        <v>77000</v>
      </c>
      <c r="H1457" s="19" t="s">
        <v>1642</v>
      </c>
      <c r="I1457" s="19" t="s">
        <v>279</v>
      </c>
      <c r="J1457" s="19" t="s">
        <v>15</v>
      </c>
      <c r="K1457" s="19" t="str">
        <f>VLOOKUP(Data!$J1457,tblCountries[[Actual]:[Mapping]],2,FALSE)</f>
        <v>USA</v>
      </c>
      <c r="L1457" s="19" t="s">
        <v>18</v>
      </c>
      <c r="M1457" s="20">
        <v>13</v>
      </c>
      <c r="N1457" t="str">
        <f t="shared" si="22"/>
        <v>10 a 15</v>
      </c>
    </row>
    <row r="1458" spans="2:14" ht="15" customHeight="1">
      <c r="B1458" s="11" t="s">
        <v>3461</v>
      </c>
      <c r="C1458" s="12">
        <v>41059.822025462963</v>
      </c>
      <c r="D1458" s="13">
        <v>25000</v>
      </c>
      <c r="E1458" s="14">
        <v>25000</v>
      </c>
      <c r="F1458" s="14" t="s">
        <v>6</v>
      </c>
      <c r="G1458" s="14">
        <f>Data!$E1458*VLOOKUP(Data!$F1458,tblXrate[],2,FALSE)</f>
        <v>25000</v>
      </c>
      <c r="H1458" s="14" t="s">
        <v>214</v>
      </c>
      <c r="I1458" s="14" t="s">
        <v>20</v>
      </c>
      <c r="J1458" s="14" t="s">
        <v>8</v>
      </c>
      <c r="K1458" s="14" t="str">
        <f>VLOOKUP(Data!$J1458,tblCountries[[Actual]:[Mapping]],2,FALSE)</f>
        <v>India</v>
      </c>
      <c r="L1458" s="14" t="s">
        <v>13</v>
      </c>
      <c r="M1458" s="15">
        <v>4</v>
      </c>
      <c r="N1458" t="str">
        <f t="shared" si="22"/>
        <v>até 5</v>
      </c>
    </row>
    <row r="1459" spans="2:14" ht="15" customHeight="1">
      <c r="B1459" s="16" t="s">
        <v>3462</v>
      </c>
      <c r="C1459" s="17">
        <v>41059.847118055557</v>
      </c>
      <c r="D1459" s="18">
        <v>64000</v>
      </c>
      <c r="E1459" s="19">
        <v>64000</v>
      </c>
      <c r="F1459" s="19" t="s">
        <v>6</v>
      </c>
      <c r="G1459" s="19">
        <f>Data!$E1459*VLOOKUP(Data!$F1459,tblXrate[],2,FALSE)</f>
        <v>64000</v>
      </c>
      <c r="H1459" s="19" t="s">
        <v>564</v>
      </c>
      <c r="I1459" s="19" t="s">
        <v>52</v>
      </c>
      <c r="J1459" s="19" t="s">
        <v>15</v>
      </c>
      <c r="K1459" s="19" t="str">
        <f>VLOOKUP(Data!$J1459,tblCountries[[Actual]:[Mapping]],2,FALSE)</f>
        <v>USA</v>
      </c>
      <c r="L1459" s="19" t="s">
        <v>18</v>
      </c>
      <c r="M1459" s="20">
        <v>12</v>
      </c>
      <c r="N1459" t="str">
        <f t="shared" si="22"/>
        <v>10 a 15</v>
      </c>
    </row>
    <row r="1460" spans="2:14" ht="15" customHeight="1">
      <c r="B1460" s="11" t="s">
        <v>3463</v>
      </c>
      <c r="C1460" s="12">
        <v>41059.851504629631</v>
      </c>
      <c r="D1460" s="13">
        <v>146633</v>
      </c>
      <c r="E1460" s="14">
        <v>146633</v>
      </c>
      <c r="F1460" s="14" t="s">
        <v>69</v>
      </c>
      <c r="G1460" s="14">
        <f>Data!$E1460*VLOOKUP(Data!$F1460,tblXrate[],2,FALSE)</f>
        <v>231119.74856804207</v>
      </c>
      <c r="H1460" s="14" t="s">
        <v>1643</v>
      </c>
      <c r="I1460" s="14" t="s">
        <v>279</v>
      </c>
      <c r="J1460" s="14" t="s">
        <v>71</v>
      </c>
      <c r="K1460" s="14" t="str">
        <f>VLOOKUP(Data!$J1460,tblCountries[[Actual]:[Mapping]],2,FALSE)</f>
        <v>UK</v>
      </c>
      <c r="L1460" s="14" t="s">
        <v>18</v>
      </c>
      <c r="M1460" s="15">
        <v>10</v>
      </c>
      <c r="N1460" t="str">
        <f t="shared" si="22"/>
        <v>5 a 10</v>
      </c>
    </row>
    <row r="1461" spans="2:14" ht="15" customHeight="1">
      <c r="B1461" s="16" t="s">
        <v>3464</v>
      </c>
      <c r="C1461" s="17">
        <v>41059.861631944441</v>
      </c>
      <c r="D1461" s="18">
        <v>76000</v>
      </c>
      <c r="E1461" s="19">
        <v>76000</v>
      </c>
      <c r="F1461" s="19" t="s">
        <v>6</v>
      </c>
      <c r="G1461" s="19">
        <f>Data!$E1461*VLOOKUP(Data!$F1461,tblXrate[],2,FALSE)</f>
        <v>76000</v>
      </c>
      <c r="H1461" s="19" t="s">
        <v>688</v>
      </c>
      <c r="I1461" s="19" t="s">
        <v>20</v>
      </c>
      <c r="J1461" s="19" t="s">
        <v>15</v>
      </c>
      <c r="K1461" s="19" t="str">
        <f>VLOOKUP(Data!$J1461,tblCountries[[Actual]:[Mapping]],2,FALSE)</f>
        <v>USA</v>
      </c>
      <c r="L1461" s="19" t="s">
        <v>13</v>
      </c>
      <c r="M1461" s="20">
        <v>10</v>
      </c>
      <c r="N1461" t="str">
        <f t="shared" si="22"/>
        <v>5 a 10</v>
      </c>
    </row>
    <row r="1462" spans="2:14" ht="15" customHeight="1">
      <c r="B1462" s="11" t="s">
        <v>3465</v>
      </c>
      <c r="C1462" s="12">
        <v>41059.862812500003</v>
      </c>
      <c r="D1462" s="13">
        <v>10000</v>
      </c>
      <c r="E1462" s="14">
        <v>10000</v>
      </c>
      <c r="F1462" s="14" t="s">
        <v>69</v>
      </c>
      <c r="G1462" s="14">
        <f>Data!$E1462*VLOOKUP(Data!$F1462,tblXrate[],2,FALSE)</f>
        <v>15761.782720672842</v>
      </c>
      <c r="H1462" s="14" t="s">
        <v>20</v>
      </c>
      <c r="I1462" s="14" t="s">
        <v>20</v>
      </c>
      <c r="J1462" s="14" t="s">
        <v>71</v>
      </c>
      <c r="K1462" s="14" t="str">
        <f>VLOOKUP(Data!$J1462,tblCountries[[Actual]:[Mapping]],2,FALSE)</f>
        <v>UK</v>
      </c>
      <c r="L1462" s="14" t="s">
        <v>18</v>
      </c>
      <c r="M1462" s="15">
        <v>8</v>
      </c>
      <c r="N1462" t="str">
        <f t="shared" si="22"/>
        <v>5 a 10</v>
      </c>
    </row>
    <row r="1463" spans="2:14" ht="15" customHeight="1">
      <c r="B1463" s="16" t="s">
        <v>3466</v>
      </c>
      <c r="C1463" s="17">
        <v>41059.863043981481</v>
      </c>
      <c r="D1463" s="18" t="s">
        <v>1644</v>
      </c>
      <c r="E1463" s="19">
        <v>165000</v>
      </c>
      <c r="F1463" s="19" t="s">
        <v>82</v>
      </c>
      <c r="G1463" s="19">
        <f>Data!$E1463*VLOOKUP(Data!$F1463,tblXrate[],2,FALSE)</f>
        <v>168285.09330643489</v>
      </c>
      <c r="H1463" s="19" t="s">
        <v>279</v>
      </c>
      <c r="I1463" s="19" t="s">
        <v>279</v>
      </c>
      <c r="J1463" s="19" t="s">
        <v>84</v>
      </c>
      <c r="K1463" s="19" t="str">
        <f>VLOOKUP(Data!$J1463,tblCountries[[Actual]:[Mapping]],2,FALSE)</f>
        <v>Australia</v>
      </c>
      <c r="L1463" s="19" t="s">
        <v>18</v>
      </c>
      <c r="M1463" s="20">
        <v>17</v>
      </c>
      <c r="N1463" t="str">
        <f t="shared" si="22"/>
        <v>15 a 20</v>
      </c>
    </row>
    <row r="1464" spans="2:14" ht="15" customHeight="1">
      <c r="B1464" s="11" t="s">
        <v>3467</v>
      </c>
      <c r="C1464" s="12">
        <v>41059.866608796299</v>
      </c>
      <c r="D1464" s="13" t="s">
        <v>1645</v>
      </c>
      <c r="E1464" s="14">
        <v>50000</v>
      </c>
      <c r="F1464" s="14" t="s">
        <v>6</v>
      </c>
      <c r="G1464" s="14">
        <f>Data!$E1464*VLOOKUP(Data!$F1464,tblXrate[],2,FALSE)</f>
        <v>50000</v>
      </c>
      <c r="H1464" s="14" t="s">
        <v>282</v>
      </c>
      <c r="I1464" s="14" t="s">
        <v>20</v>
      </c>
      <c r="J1464" s="14" t="s">
        <v>1176</v>
      </c>
      <c r="K1464" s="14" t="str">
        <f>VLOOKUP(Data!$J1464,tblCountries[[Actual]:[Mapping]],2,FALSE)</f>
        <v>Kuwait</v>
      </c>
      <c r="L1464" s="14" t="s">
        <v>9</v>
      </c>
      <c r="M1464" s="15">
        <v>13</v>
      </c>
      <c r="N1464" t="str">
        <f t="shared" si="22"/>
        <v>10 a 15</v>
      </c>
    </row>
    <row r="1465" spans="2:14" ht="15" customHeight="1">
      <c r="B1465" s="16" t="s">
        <v>3468</v>
      </c>
      <c r="C1465" s="17">
        <v>41059.87027777778</v>
      </c>
      <c r="D1465" s="18" t="s">
        <v>1646</v>
      </c>
      <c r="E1465" s="19">
        <v>7200</v>
      </c>
      <c r="F1465" s="19" t="s">
        <v>6</v>
      </c>
      <c r="G1465" s="19">
        <f>Data!$E1465*VLOOKUP(Data!$F1465,tblXrate[],2,FALSE)</f>
        <v>7200</v>
      </c>
      <c r="H1465" s="19" t="s">
        <v>1647</v>
      </c>
      <c r="I1465" s="19" t="s">
        <v>488</v>
      </c>
      <c r="J1465" s="19" t="s">
        <v>184</v>
      </c>
      <c r="K1465" s="19" t="str">
        <f>VLOOKUP(Data!$J1465,tblCountries[[Actual]:[Mapping]],2,FALSE)</f>
        <v>Colombia</v>
      </c>
      <c r="L1465" s="19" t="s">
        <v>9</v>
      </c>
      <c r="M1465" s="20">
        <v>8</v>
      </c>
      <c r="N1465" t="str">
        <f t="shared" si="22"/>
        <v>5 a 10</v>
      </c>
    </row>
    <row r="1466" spans="2:14" ht="15" customHeight="1">
      <c r="B1466" s="11" t="s">
        <v>3469</v>
      </c>
      <c r="C1466" s="12">
        <v>41059.880486111113</v>
      </c>
      <c r="D1466" s="13">
        <v>42000</v>
      </c>
      <c r="E1466" s="14">
        <v>42000</v>
      </c>
      <c r="F1466" s="14" t="s">
        <v>22</v>
      </c>
      <c r="G1466" s="14">
        <f>Data!$E1466*VLOOKUP(Data!$F1466,tblXrate[],2,FALSE)</f>
        <v>53356.776437647524</v>
      </c>
      <c r="H1466" s="14" t="s">
        <v>1648</v>
      </c>
      <c r="I1466" s="14" t="s">
        <v>356</v>
      </c>
      <c r="J1466" s="14" t="s">
        <v>24</v>
      </c>
      <c r="K1466" s="14" t="str">
        <f>VLOOKUP(Data!$J1466,tblCountries[[Actual]:[Mapping]],2,FALSE)</f>
        <v>Germany</v>
      </c>
      <c r="L1466" s="14" t="s">
        <v>13</v>
      </c>
      <c r="M1466" s="15">
        <v>7</v>
      </c>
      <c r="N1466" t="str">
        <f t="shared" si="22"/>
        <v>5 a 10</v>
      </c>
    </row>
    <row r="1467" spans="2:14" ht="15" customHeight="1">
      <c r="B1467" s="16" t="s">
        <v>3470</v>
      </c>
      <c r="C1467" s="17">
        <v>41059.888553240744</v>
      </c>
      <c r="D1467" s="18">
        <v>45000</v>
      </c>
      <c r="E1467" s="19">
        <v>45000</v>
      </c>
      <c r="F1467" s="19" t="s">
        <v>6</v>
      </c>
      <c r="G1467" s="19">
        <f>Data!$E1467*VLOOKUP(Data!$F1467,tblXrate[],2,FALSE)</f>
        <v>45000</v>
      </c>
      <c r="H1467" s="19" t="s">
        <v>1144</v>
      </c>
      <c r="I1467" s="19" t="s">
        <v>67</v>
      </c>
      <c r="J1467" s="19" t="s">
        <v>15</v>
      </c>
      <c r="K1467" s="19" t="str">
        <f>VLOOKUP(Data!$J1467,tblCountries[[Actual]:[Mapping]],2,FALSE)</f>
        <v>USA</v>
      </c>
      <c r="L1467" s="19" t="s">
        <v>18</v>
      </c>
      <c r="M1467" s="20">
        <v>10</v>
      </c>
      <c r="N1467" t="str">
        <f t="shared" si="22"/>
        <v>5 a 10</v>
      </c>
    </row>
    <row r="1468" spans="2:14" ht="15" customHeight="1">
      <c r="B1468" s="11" t="s">
        <v>3471</v>
      </c>
      <c r="C1468" s="12">
        <v>41059.893101851849</v>
      </c>
      <c r="D1468" s="13">
        <v>5000</v>
      </c>
      <c r="E1468" s="14">
        <v>5000</v>
      </c>
      <c r="F1468" s="14" t="s">
        <v>6</v>
      </c>
      <c r="G1468" s="14">
        <f>Data!$E1468*VLOOKUP(Data!$F1468,tblXrate[],2,FALSE)</f>
        <v>5000</v>
      </c>
      <c r="H1468" s="14" t="s">
        <v>1649</v>
      </c>
      <c r="I1468" s="14" t="s">
        <v>52</v>
      </c>
      <c r="J1468" s="14" t="s">
        <v>8</v>
      </c>
      <c r="K1468" s="14" t="str">
        <f>VLOOKUP(Data!$J1468,tblCountries[[Actual]:[Mapping]],2,FALSE)</f>
        <v>India</v>
      </c>
      <c r="L1468" s="14" t="s">
        <v>13</v>
      </c>
      <c r="M1468" s="15">
        <v>4</v>
      </c>
      <c r="N1468" t="str">
        <f t="shared" si="22"/>
        <v>até 5</v>
      </c>
    </row>
    <row r="1469" spans="2:14" ht="15" customHeight="1">
      <c r="B1469" s="16" t="s">
        <v>3472</v>
      </c>
      <c r="C1469" s="17">
        <v>41059.906319444446</v>
      </c>
      <c r="D1469" s="18">
        <v>74000</v>
      </c>
      <c r="E1469" s="19">
        <v>74000</v>
      </c>
      <c r="F1469" s="19" t="s">
        <v>82</v>
      </c>
      <c r="G1469" s="19">
        <f>Data!$E1469*VLOOKUP(Data!$F1469,tblXrate[],2,FALSE)</f>
        <v>75473.31457379504</v>
      </c>
      <c r="H1469" s="19" t="s">
        <v>1650</v>
      </c>
      <c r="I1469" s="19" t="s">
        <v>20</v>
      </c>
      <c r="J1469" s="19" t="s">
        <v>84</v>
      </c>
      <c r="K1469" s="19" t="str">
        <f>VLOOKUP(Data!$J1469,tblCountries[[Actual]:[Mapping]],2,FALSE)</f>
        <v>Australia</v>
      </c>
      <c r="L1469" s="19" t="s">
        <v>13</v>
      </c>
      <c r="M1469" s="20">
        <v>20</v>
      </c>
      <c r="N1469" t="str">
        <f t="shared" si="22"/>
        <v>15 a 20</v>
      </c>
    </row>
    <row r="1470" spans="2:14" ht="15" customHeight="1">
      <c r="B1470" s="11" t="s">
        <v>3473</v>
      </c>
      <c r="C1470" s="12">
        <v>41059.92454861111</v>
      </c>
      <c r="D1470" s="13" t="s">
        <v>816</v>
      </c>
      <c r="E1470" s="14">
        <v>15000</v>
      </c>
      <c r="F1470" s="14" t="s">
        <v>6</v>
      </c>
      <c r="G1470" s="14">
        <f>Data!$E1470*VLOOKUP(Data!$F1470,tblXrate[],2,FALSE)</f>
        <v>15000</v>
      </c>
      <c r="H1470" s="14" t="s">
        <v>52</v>
      </c>
      <c r="I1470" s="14" t="s">
        <v>52</v>
      </c>
      <c r="J1470" s="14" t="s">
        <v>73</v>
      </c>
      <c r="K1470" s="14" t="str">
        <f>VLOOKUP(Data!$J1470,tblCountries[[Actual]:[Mapping]],2,FALSE)</f>
        <v>Romania</v>
      </c>
      <c r="L1470" s="14" t="s">
        <v>18</v>
      </c>
      <c r="M1470" s="15">
        <v>5</v>
      </c>
      <c r="N1470" t="str">
        <f t="shared" si="22"/>
        <v>até 5</v>
      </c>
    </row>
    <row r="1471" spans="2:14" ht="15" customHeight="1">
      <c r="B1471" s="16" t="s">
        <v>3474</v>
      </c>
      <c r="C1471" s="17">
        <v>41059.938576388886</v>
      </c>
      <c r="D1471" s="18" t="s">
        <v>1651</v>
      </c>
      <c r="E1471" s="19">
        <v>33500</v>
      </c>
      <c r="F1471" s="19" t="s">
        <v>22</v>
      </c>
      <c r="G1471" s="19">
        <f>Data!$E1471*VLOOKUP(Data!$F1471,tblXrate[],2,FALSE)</f>
        <v>42558.381206218859</v>
      </c>
      <c r="H1471" s="19" t="s">
        <v>1652</v>
      </c>
      <c r="I1471" s="19" t="s">
        <v>488</v>
      </c>
      <c r="J1471" s="19" t="s">
        <v>24</v>
      </c>
      <c r="K1471" s="19" t="str">
        <f>VLOOKUP(Data!$J1471,tblCountries[[Actual]:[Mapping]],2,FALSE)</f>
        <v>Germany</v>
      </c>
      <c r="L1471" s="19" t="s">
        <v>13</v>
      </c>
      <c r="M1471" s="20">
        <v>8</v>
      </c>
      <c r="N1471" t="str">
        <f t="shared" si="22"/>
        <v>5 a 10</v>
      </c>
    </row>
    <row r="1472" spans="2:14" ht="15" customHeight="1">
      <c r="B1472" s="11" t="s">
        <v>3475</v>
      </c>
      <c r="C1472" s="12">
        <v>41059.938599537039</v>
      </c>
      <c r="D1472" s="13" t="s">
        <v>1653</v>
      </c>
      <c r="E1472" s="14">
        <v>61000</v>
      </c>
      <c r="F1472" s="14" t="s">
        <v>6</v>
      </c>
      <c r="G1472" s="14">
        <f>Data!$E1472*VLOOKUP(Data!$F1472,tblXrate[],2,FALSE)</f>
        <v>61000</v>
      </c>
      <c r="H1472" s="14" t="s">
        <v>14</v>
      </c>
      <c r="I1472" s="14" t="s">
        <v>20</v>
      </c>
      <c r="J1472" s="14" t="s">
        <v>15</v>
      </c>
      <c r="K1472" s="14" t="str">
        <f>VLOOKUP(Data!$J1472,tblCountries[[Actual]:[Mapping]],2,FALSE)</f>
        <v>USA</v>
      </c>
      <c r="L1472" s="14" t="s">
        <v>9</v>
      </c>
      <c r="M1472" s="15">
        <v>5</v>
      </c>
      <c r="N1472" t="str">
        <f t="shared" si="22"/>
        <v>até 5</v>
      </c>
    </row>
    <row r="1473" spans="2:14" ht="15" customHeight="1">
      <c r="B1473" s="16" t="s">
        <v>3476</v>
      </c>
      <c r="C1473" s="17">
        <v>41059.939131944448</v>
      </c>
      <c r="D1473" s="18">
        <v>66000</v>
      </c>
      <c r="E1473" s="19">
        <v>66000</v>
      </c>
      <c r="F1473" s="19" t="s">
        <v>6</v>
      </c>
      <c r="G1473" s="19">
        <f>Data!$E1473*VLOOKUP(Data!$F1473,tblXrate[],2,FALSE)</f>
        <v>66000</v>
      </c>
      <c r="H1473" s="19" t="s">
        <v>1654</v>
      </c>
      <c r="I1473" s="19" t="s">
        <v>20</v>
      </c>
      <c r="J1473" s="19" t="s">
        <v>15</v>
      </c>
      <c r="K1473" s="19" t="str">
        <f>VLOOKUP(Data!$J1473,tblCountries[[Actual]:[Mapping]],2,FALSE)</f>
        <v>USA</v>
      </c>
      <c r="L1473" s="19" t="s">
        <v>9</v>
      </c>
      <c r="M1473" s="20">
        <v>2</v>
      </c>
      <c r="N1473" t="str">
        <f t="shared" si="22"/>
        <v>até 5</v>
      </c>
    </row>
    <row r="1474" spans="2:14" ht="15" customHeight="1">
      <c r="B1474" s="11" t="s">
        <v>3477</v>
      </c>
      <c r="C1474" s="12">
        <v>41059.958148148151</v>
      </c>
      <c r="D1474" s="13" t="s">
        <v>1655</v>
      </c>
      <c r="E1474" s="14">
        <v>278000</v>
      </c>
      <c r="F1474" s="14" t="s">
        <v>40</v>
      </c>
      <c r="G1474" s="14">
        <f>Data!$E1474*VLOOKUP(Data!$F1474,tblXrate[],2,FALSE)</f>
        <v>4950.6008391090336</v>
      </c>
      <c r="H1474" s="14" t="s">
        <v>721</v>
      </c>
      <c r="I1474" s="14" t="s">
        <v>3999</v>
      </c>
      <c r="J1474" s="14" t="s">
        <v>8</v>
      </c>
      <c r="K1474" s="14" t="str">
        <f>VLOOKUP(Data!$J1474,tblCountries[[Actual]:[Mapping]],2,FALSE)</f>
        <v>India</v>
      </c>
      <c r="L1474" s="14" t="s">
        <v>13</v>
      </c>
      <c r="M1474" s="15">
        <v>8</v>
      </c>
      <c r="N1474" t="str">
        <f t="shared" si="22"/>
        <v>5 a 10</v>
      </c>
    </row>
    <row r="1475" spans="2:14" ht="15" customHeight="1">
      <c r="B1475" s="16" t="s">
        <v>3478</v>
      </c>
      <c r="C1475" s="17">
        <v>41059.959583333337</v>
      </c>
      <c r="D1475" s="18">
        <v>55000</v>
      </c>
      <c r="E1475" s="19">
        <v>55000</v>
      </c>
      <c r="F1475" s="19" t="s">
        <v>6</v>
      </c>
      <c r="G1475" s="19">
        <f>Data!$E1475*VLOOKUP(Data!$F1475,tblXrate[],2,FALSE)</f>
        <v>55000</v>
      </c>
      <c r="H1475" s="19" t="s">
        <v>1656</v>
      </c>
      <c r="I1475" s="19" t="s">
        <v>52</v>
      </c>
      <c r="J1475" s="19" t="s">
        <v>15</v>
      </c>
      <c r="K1475" s="19" t="str">
        <f>VLOOKUP(Data!$J1475,tblCountries[[Actual]:[Mapping]],2,FALSE)</f>
        <v>USA</v>
      </c>
      <c r="L1475" s="19" t="s">
        <v>18</v>
      </c>
      <c r="M1475" s="20">
        <v>14</v>
      </c>
      <c r="N1475" t="str">
        <f t="shared" si="22"/>
        <v>10 a 15</v>
      </c>
    </row>
    <row r="1476" spans="2:14" ht="15" customHeight="1">
      <c r="B1476" s="11" t="s">
        <v>3479</v>
      </c>
      <c r="C1476" s="12">
        <v>41059.976388888892</v>
      </c>
      <c r="D1476" s="13">
        <v>32000</v>
      </c>
      <c r="E1476" s="14">
        <v>32000</v>
      </c>
      <c r="F1476" s="14" t="s">
        <v>6</v>
      </c>
      <c r="G1476" s="14">
        <f>Data!$E1476*VLOOKUP(Data!$F1476,tblXrate[],2,FALSE)</f>
        <v>32000</v>
      </c>
      <c r="H1476" s="14" t="s">
        <v>1657</v>
      </c>
      <c r="I1476" s="14" t="s">
        <v>3999</v>
      </c>
      <c r="J1476" s="14" t="s">
        <v>15</v>
      </c>
      <c r="K1476" s="14" t="str">
        <f>VLOOKUP(Data!$J1476,tblCountries[[Actual]:[Mapping]],2,FALSE)</f>
        <v>USA</v>
      </c>
      <c r="L1476" s="14" t="s">
        <v>9</v>
      </c>
      <c r="M1476" s="15">
        <v>10</v>
      </c>
      <c r="N1476" t="str">
        <f t="shared" si="22"/>
        <v>5 a 10</v>
      </c>
    </row>
    <row r="1477" spans="2:14" ht="15" customHeight="1">
      <c r="B1477" s="16" t="s">
        <v>3480</v>
      </c>
      <c r="C1477" s="17">
        <v>41059.979143518518</v>
      </c>
      <c r="D1477" s="18">
        <v>18000</v>
      </c>
      <c r="E1477" s="19">
        <v>18000</v>
      </c>
      <c r="F1477" s="19" t="s">
        <v>6</v>
      </c>
      <c r="G1477" s="19">
        <f>Data!$E1477*VLOOKUP(Data!$F1477,tblXrate[],2,FALSE)</f>
        <v>18000</v>
      </c>
      <c r="H1477" s="19" t="s">
        <v>1658</v>
      </c>
      <c r="I1477" s="19" t="s">
        <v>20</v>
      </c>
      <c r="J1477" s="19" t="s">
        <v>8</v>
      </c>
      <c r="K1477" s="19" t="str">
        <f>VLOOKUP(Data!$J1477,tblCountries[[Actual]:[Mapping]],2,FALSE)</f>
        <v>India</v>
      </c>
      <c r="L1477" s="19" t="s">
        <v>13</v>
      </c>
      <c r="M1477" s="20">
        <v>6</v>
      </c>
      <c r="N1477" t="str">
        <f t="shared" si="22"/>
        <v>5 a 10</v>
      </c>
    </row>
    <row r="1478" spans="2:14" ht="15" customHeight="1">
      <c r="B1478" s="11" t="s">
        <v>3481</v>
      </c>
      <c r="C1478" s="12">
        <v>41059.999560185184</v>
      </c>
      <c r="D1478" s="13" t="s">
        <v>1659</v>
      </c>
      <c r="E1478" s="14">
        <v>650000</v>
      </c>
      <c r="F1478" s="14" t="s">
        <v>40</v>
      </c>
      <c r="G1478" s="14">
        <f>Data!$E1478*VLOOKUP(Data!$F1478,tblXrate[],2,FALSE)</f>
        <v>11575.14584683767</v>
      </c>
      <c r="H1478" s="14" t="s">
        <v>1660</v>
      </c>
      <c r="I1478" s="14" t="s">
        <v>20</v>
      </c>
      <c r="J1478" s="14" t="s">
        <v>8</v>
      </c>
      <c r="K1478" s="14" t="str">
        <f>VLOOKUP(Data!$J1478,tblCountries[[Actual]:[Mapping]],2,FALSE)</f>
        <v>India</v>
      </c>
      <c r="L1478" s="14" t="s">
        <v>9</v>
      </c>
      <c r="M1478" s="15">
        <v>21</v>
      </c>
      <c r="N1478" t="str">
        <f t="shared" si="22"/>
        <v>20  a 25</v>
      </c>
    </row>
    <row r="1479" spans="2:14" ht="15" customHeight="1">
      <c r="B1479" s="16" t="s">
        <v>3482</v>
      </c>
      <c r="C1479" s="17">
        <v>41060.025347222225</v>
      </c>
      <c r="D1479" s="18">
        <v>50000</v>
      </c>
      <c r="E1479" s="19">
        <v>50000</v>
      </c>
      <c r="F1479" s="19" t="s">
        <v>22</v>
      </c>
      <c r="G1479" s="19">
        <f>Data!$E1479*VLOOKUP(Data!$F1479,tblXrate[],2,FALSE)</f>
        <v>63519.971949580387</v>
      </c>
      <c r="H1479" s="19" t="s">
        <v>932</v>
      </c>
      <c r="I1479" s="19" t="s">
        <v>310</v>
      </c>
      <c r="J1479" s="19" t="s">
        <v>895</v>
      </c>
      <c r="K1479" s="19" t="str">
        <f>VLOOKUP(Data!$J1479,tblCountries[[Actual]:[Mapping]],2,FALSE)</f>
        <v>italy</v>
      </c>
      <c r="L1479" s="19" t="s">
        <v>13</v>
      </c>
      <c r="M1479" s="20">
        <v>15</v>
      </c>
      <c r="N1479" t="str">
        <f t="shared" si="22"/>
        <v>10 a 15</v>
      </c>
    </row>
    <row r="1480" spans="2:14" ht="15" customHeight="1">
      <c r="B1480" s="11" t="s">
        <v>3483</v>
      </c>
      <c r="C1480" s="12">
        <v>41060.032581018517</v>
      </c>
      <c r="D1480" s="13" t="s">
        <v>1661</v>
      </c>
      <c r="E1480" s="14">
        <v>4000000</v>
      </c>
      <c r="F1480" s="14" t="s">
        <v>40</v>
      </c>
      <c r="G1480" s="14">
        <f>Data!$E1480*VLOOKUP(Data!$F1480,tblXrate[],2,FALSE)</f>
        <v>71231.666749770273</v>
      </c>
      <c r="H1480" s="14" t="s">
        <v>1662</v>
      </c>
      <c r="I1480" s="14" t="s">
        <v>67</v>
      </c>
      <c r="J1480" s="14" t="s">
        <v>8</v>
      </c>
      <c r="K1480" s="14" t="str">
        <f>VLOOKUP(Data!$J1480,tblCountries[[Actual]:[Mapping]],2,FALSE)</f>
        <v>India</v>
      </c>
      <c r="L1480" s="14" t="s">
        <v>13</v>
      </c>
      <c r="M1480" s="15">
        <v>5</v>
      </c>
      <c r="N1480" t="str">
        <f t="shared" ref="N1480:N1543" si="23">VLOOKUP(M1480,$O$1:$Q$6,3,1)</f>
        <v>até 5</v>
      </c>
    </row>
    <row r="1481" spans="2:14" ht="15" customHeight="1">
      <c r="B1481" s="16" t="s">
        <v>3484</v>
      </c>
      <c r="C1481" s="17">
        <v>41060.047986111109</v>
      </c>
      <c r="D1481" s="18" t="s">
        <v>1663</v>
      </c>
      <c r="E1481" s="19">
        <v>10000</v>
      </c>
      <c r="F1481" s="19" t="s">
        <v>6</v>
      </c>
      <c r="G1481" s="19">
        <f>Data!$E1481*VLOOKUP(Data!$F1481,tblXrate[],2,FALSE)</f>
        <v>10000</v>
      </c>
      <c r="H1481" s="19" t="s">
        <v>1664</v>
      </c>
      <c r="I1481" s="19" t="s">
        <v>20</v>
      </c>
      <c r="J1481" s="19" t="s">
        <v>143</v>
      </c>
      <c r="K1481" s="19" t="str">
        <f>VLOOKUP(Data!$J1481,tblCountries[[Actual]:[Mapping]],2,FALSE)</f>
        <v>Brazil</v>
      </c>
      <c r="L1481" s="19" t="s">
        <v>9</v>
      </c>
      <c r="M1481" s="20">
        <v>1</v>
      </c>
      <c r="N1481" t="str">
        <f t="shared" si="23"/>
        <v>até 5</v>
      </c>
    </row>
    <row r="1482" spans="2:14" ht="15" customHeight="1">
      <c r="B1482" s="11" t="s">
        <v>3485</v>
      </c>
      <c r="C1482" s="12">
        <v>41060.053657407407</v>
      </c>
      <c r="D1482" s="13">
        <v>74300</v>
      </c>
      <c r="E1482" s="14">
        <v>74300</v>
      </c>
      <c r="F1482" s="14" t="s">
        <v>6</v>
      </c>
      <c r="G1482" s="14">
        <f>Data!$E1482*VLOOKUP(Data!$F1482,tblXrate[],2,FALSE)</f>
        <v>74300</v>
      </c>
      <c r="H1482" s="14" t="s">
        <v>1665</v>
      </c>
      <c r="I1482" s="14" t="s">
        <v>20</v>
      </c>
      <c r="J1482" s="14" t="s">
        <v>15</v>
      </c>
      <c r="K1482" s="14" t="str">
        <f>VLOOKUP(Data!$J1482,tblCountries[[Actual]:[Mapping]],2,FALSE)</f>
        <v>USA</v>
      </c>
      <c r="L1482" s="14" t="s">
        <v>9</v>
      </c>
      <c r="M1482" s="15">
        <v>3</v>
      </c>
      <c r="N1482" t="str">
        <f t="shared" si="23"/>
        <v>até 5</v>
      </c>
    </row>
    <row r="1483" spans="2:14" ht="15" customHeight="1">
      <c r="B1483" s="16" t="s">
        <v>3486</v>
      </c>
      <c r="C1483" s="17">
        <v>41060.054027777776</v>
      </c>
      <c r="D1483" s="18">
        <v>1500000</v>
      </c>
      <c r="E1483" s="19">
        <v>1500000</v>
      </c>
      <c r="F1483" s="19" t="s">
        <v>40</v>
      </c>
      <c r="G1483" s="19">
        <f>Data!$E1483*VLOOKUP(Data!$F1483,tblXrate[],2,FALSE)</f>
        <v>26711.875031163851</v>
      </c>
      <c r="H1483" s="19" t="s">
        <v>1666</v>
      </c>
      <c r="I1483" s="19" t="s">
        <v>356</v>
      </c>
      <c r="J1483" s="19" t="s">
        <v>8</v>
      </c>
      <c r="K1483" s="19" t="str">
        <f>VLOOKUP(Data!$J1483,tblCountries[[Actual]:[Mapping]],2,FALSE)</f>
        <v>India</v>
      </c>
      <c r="L1483" s="19" t="s">
        <v>9</v>
      </c>
      <c r="M1483" s="20">
        <v>10</v>
      </c>
      <c r="N1483" t="str">
        <f t="shared" si="23"/>
        <v>5 a 10</v>
      </c>
    </row>
    <row r="1484" spans="2:14" ht="15" customHeight="1">
      <c r="B1484" s="11" t="s">
        <v>3487</v>
      </c>
      <c r="C1484" s="12">
        <v>41060.073472222219</v>
      </c>
      <c r="D1484" s="13" t="s">
        <v>1667</v>
      </c>
      <c r="E1484" s="14">
        <v>536000</v>
      </c>
      <c r="F1484" s="14" t="s">
        <v>40</v>
      </c>
      <c r="G1484" s="14">
        <f>Data!$E1484*VLOOKUP(Data!$F1484,tblXrate[],2,FALSE)</f>
        <v>9545.0433444692171</v>
      </c>
      <c r="H1484" s="14" t="s">
        <v>91</v>
      </c>
      <c r="I1484" s="14" t="s">
        <v>52</v>
      </c>
      <c r="J1484" s="14" t="s">
        <v>8</v>
      </c>
      <c r="K1484" s="14" t="str">
        <f>VLOOKUP(Data!$J1484,tblCountries[[Actual]:[Mapping]],2,FALSE)</f>
        <v>India</v>
      </c>
      <c r="L1484" s="14" t="s">
        <v>9</v>
      </c>
      <c r="M1484" s="15">
        <v>4</v>
      </c>
      <c r="N1484" t="str">
        <f t="shared" si="23"/>
        <v>até 5</v>
      </c>
    </row>
    <row r="1485" spans="2:14" ht="15" customHeight="1">
      <c r="B1485" s="16" t="s">
        <v>3488</v>
      </c>
      <c r="C1485" s="17">
        <v>41060.076689814814</v>
      </c>
      <c r="D1485" s="18">
        <v>95000</v>
      </c>
      <c r="E1485" s="19">
        <v>95000</v>
      </c>
      <c r="F1485" s="19" t="s">
        <v>6</v>
      </c>
      <c r="G1485" s="19">
        <f>Data!$E1485*VLOOKUP(Data!$F1485,tblXrate[],2,FALSE)</f>
        <v>95000</v>
      </c>
      <c r="H1485" s="19" t="s">
        <v>266</v>
      </c>
      <c r="I1485" s="19" t="s">
        <v>20</v>
      </c>
      <c r="J1485" s="19" t="s">
        <v>15</v>
      </c>
      <c r="K1485" s="19" t="str">
        <f>VLOOKUP(Data!$J1485,tblCountries[[Actual]:[Mapping]],2,FALSE)</f>
        <v>USA</v>
      </c>
      <c r="L1485" s="19" t="s">
        <v>9</v>
      </c>
      <c r="M1485" s="20">
        <v>15</v>
      </c>
      <c r="N1485" t="str">
        <f t="shared" si="23"/>
        <v>10 a 15</v>
      </c>
    </row>
    <row r="1486" spans="2:14" ht="15" customHeight="1">
      <c r="B1486" s="11" t="s">
        <v>3489</v>
      </c>
      <c r="C1486" s="12">
        <v>41060.100428240738</v>
      </c>
      <c r="D1486" s="13">
        <v>64300</v>
      </c>
      <c r="E1486" s="14">
        <v>64300</v>
      </c>
      <c r="F1486" s="14" t="s">
        <v>6</v>
      </c>
      <c r="G1486" s="14">
        <f>Data!$E1486*VLOOKUP(Data!$F1486,tblXrate[],2,FALSE)</f>
        <v>64300</v>
      </c>
      <c r="H1486" s="14" t="s">
        <v>1668</v>
      </c>
      <c r="I1486" s="14" t="s">
        <v>310</v>
      </c>
      <c r="J1486" s="14" t="s">
        <v>15</v>
      </c>
      <c r="K1486" s="14" t="str">
        <f>VLOOKUP(Data!$J1486,tblCountries[[Actual]:[Mapping]],2,FALSE)</f>
        <v>USA</v>
      </c>
      <c r="L1486" s="14" t="s">
        <v>9</v>
      </c>
      <c r="M1486" s="15">
        <v>15</v>
      </c>
      <c r="N1486" t="str">
        <f t="shared" si="23"/>
        <v>10 a 15</v>
      </c>
    </row>
    <row r="1487" spans="2:14" ht="15" customHeight="1">
      <c r="B1487" s="16" t="s">
        <v>3490</v>
      </c>
      <c r="C1487" s="17">
        <v>41060.109131944446</v>
      </c>
      <c r="D1487" s="18">
        <v>250000</v>
      </c>
      <c r="E1487" s="19">
        <v>250000</v>
      </c>
      <c r="F1487" s="19" t="s">
        <v>6</v>
      </c>
      <c r="G1487" s="19">
        <f>Data!$E1487*VLOOKUP(Data!$F1487,tblXrate[],2,FALSE)</f>
        <v>250000</v>
      </c>
      <c r="H1487" s="19" t="s">
        <v>83</v>
      </c>
      <c r="I1487" s="19" t="s">
        <v>356</v>
      </c>
      <c r="J1487" s="19" t="s">
        <v>15</v>
      </c>
      <c r="K1487" s="19" t="str">
        <f>VLOOKUP(Data!$J1487,tblCountries[[Actual]:[Mapping]],2,FALSE)</f>
        <v>USA</v>
      </c>
      <c r="L1487" s="19" t="s">
        <v>13</v>
      </c>
      <c r="M1487" s="20">
        <v>20</v>
      </c>
      <c r="N1487" t="str">
        <f t="shared" si="23"/>
        <v>15 a 20</v>
      </c>
    </row>
    <row r="1488" spans="2:14" ht="15" customHeight="1">
      <c r="B1488" s="11" t="s">
        <v>3491</v>
      </c>
      <c r="C1488" s="12">
        <v>41060.129965277774</v>
      </c>
      <c r="D1488" s="13">
        <v>89000</v>
      </c>
      <c r="E1488" s="14">
        <v>89000</v>
      </c>
      <c r="F1488" s="14" t="s">
        <v>6</v>
      </c>
      <c r="G1488" s="14">
        <f>Data!$E1488*VLOOKUP(Data!$F1488,tblXrate[],2,FALSE)</f>
        <v>89000</v>
      </c>
      <c r="H1488" s="14" t="s">
        <v>642</v>
      </c>
      <c r="I1488" s="14" t="s">
        <v>52</v>
      </c>
      <c r="J1488" s="14" t="s">
        <v>15</v>
      </c>
      <c r="K1488" s="14" t="str">
        <f>VLOOKUP(Data!$J1488,tblCountries[[Actual]:[Mapping]],2,FALSE)</f>
        <v>USA</v>
      </c>
      <c r="L1488" s="14" t="s">
        <v>18</v>
      </c>
      <c r="M1488" s="15">
        <v>10</v>
      </c>
      <c r="N1488" t="str">
        <f t="shared" si="23"/>
        <v>5 a 10</v>
      </c>
    </row>
    <row r="1489" spans="2:14" ht="15" customHeight="1">
      <c r="B1489" s="16" t="s">
        <v>3492</v>
      </c>
      <c r="C1489" s="17">
        <v>41060.175219907411</v>
      </c>
      <c r="D1489" s="18">
        <v>75000</v>
      </c>
      <c r="E1489" s="19">
        <v>75000</v>
      </c>
      <c r="F1489" s="19" t="s">
        <v>6</v>
      </c>
      <c r="G1489" s="19">
        <f>Data!$E1489*VLOOKUP(Data!$F1489,tblXrate[],2,FALSE)</f>
        <v>75000</v>
      </c>
      <c r="H1489" s="19" t="s">
        <v>14</v>
      </c>
      <c r="I1489" s="19" t="s">
        <v>20</v>
      </c>
      <c r="J1489" s="19" t="s">
        <v>15</v>
      </c>
      <c r="K1489" s="19" t="str">
        <f>VLOOKUP(Data!$J1489,tblCountries[[Actual]:[Mapping]],2,FALSE)</f>
        <v>USA</v>
      </c>
      <c r="L1489" s="19" t="s">
        <v>13</v>
      </c>
      <c r="M1489" s="20">
        <v>1.5</v>
      </c>
      <c r="N1489" t="str">
        <f t="shared" si="23"/>
        <v>até 5</v>
      </c>
    </row>
    <row r="1490" spans="2:14" ht="15" customHeight="1">
      <c r="B1490" s="11" t="s">
        <v>3493</v>
      </c>
      <c r="C1490" s="12">
        <v>41060.210405092592</v>
      </c>
      <c r="D1490" s="13">
        <v>45000</v>
      </c>
      <c r="E1490" s="14">
        <v>45000</v>
      </c>
      <c r="F1490" s="14" t="s">
        <v>6</v>
      </c>
      <c r="G1490" s="14">
        <f>Data!$E1490*VLOOKUP(Data!$F1490,tblXrate[],2,FALSE)</f>
        <v>45000</v>
      </c>
      <c r="H1490" s="14" t="s">
        <v>1669</v>
      </c>
      <c r="I1490" s="14" t="s">
        <v>20</v>
      </c>
      <c r="J1490" s="14" t="s">
        <v>15</v>
      </c>
      <c r="K1490" s="14" t="str">
        <f>VLOOKUP(Data!$J1490,tblCountries[[Actual]:[Mapping]],2,FALSE)</f>
        <v>USA</v>
      </c>
      <c r="L1490" s="14" t="s">
        <v>13</v>
      </c>
      <c r="M1490" s="15">
        <v>5</v>
      </c>
      <c r="N1490" t="str">
        <f t="shared" si="23"/>
        <v>até 5</v>
      </c>
    </row>
    <row r="1491" spans="2:14" ht="15" customHeight="1">
      <c r="B1491" s="16" t="s">
        <v>3494</v>
      </c>
      <c r="C1491" s="17">
        <v>41060.224976851852</v>
      </c>
      <c r="D1491" s="18">
        <v>127500</v>
      </c>
      <c r="E1491" s="19">
        <v>127500</v>
      </c>
      <c r="F1491" s="19" t="s">
        <v>6</v>
      </c>
      <c r="G1491" s="19">
        <f>Data!$E1491*VLOOKUP(Data!$F1491,tblXrate[],2,FALSE)</f>
        <v>127500</v>
      </c>
      <c r="H1491" s="19" t="s">
        <v>1670</v>
      </c>
      <c r="I1491" s="19" t="s">
        <v>4001</v>
      </c>
      <c r="J1491" s="19" t="s">
        <v>15</v>
      </c>
      <c r="K1491" s="19" t="str">
        <f>VLOOKUP(Data!$J1491,tblCountries[[Actual]:[Mapping]],2,FALSE)</f>
        <v>USA</v>
      </c>
      <c r="L1491" s="19" t="s">
        <v>13</v>
      </c>
      <c r="M1491" s="20">
        <v>22</v>
      </c>
      <c r="N1491" t="str">
        <f t="shared" si="23"/>
        <v>20  a 25</v>
      </c>
    </row>
    <row r="1492" spans="2:14" ht="15" customHeight="1">
      <c r="B1492" s="11" t="s">
        <v>3495</v>
      </c>
      <c r="C1492" s="12">
        <v>41060.230486111112</v>
      </c>
      <c r="D1492" s="13">
        <v>170000</v>
      </c>
      <c r="E1492" s="14">
        <v>170000</v>
      </c>
      <c r="F1492" s="14" t="s">
        <v>6</v>
      </c>
      <c r="G1492" s="14">
        <f>Data!$E1492*VLOOKUP(Data!$F1492,tblXrate[],2,FALSE)</f>
        <v>170000</v>
      </c>
      <c r="H1492" s="14" t="s">
        <v>29</v>
      </c>
      <c r="I1492" s="14" t="s">
        <v>4001</v>
      </c>
      <c r="J1492" s="14" t="s">
        <v>15</v>
      </c>
      <c r="K1492" s="14" t="str">
        <f>VLOOKUP(Data!$J1492,tblCountries[[Actual]:[Mapping]],2,FALSE)</f>
        <v>USA</v>
      </c>
      <c r="L1492" s="14" t="s">
        <v>18</v>
      </c>
      <c r="M1492" s="15">
        <v>18</v>
      </c>
      <c r="N1492" t="str">
        <f t="shared" si="23"/>
        <v>15 a 20</v>
      </c>
    </row>
    <row r="1493" spans="2:14" ht="15" customHeight="1">
      <c r="B1493" s="16" t="s">
        <v>3496</v>
      </c>
      <c r="C1493" s="17">
        <v>41060.234363425923</v>
      </c>
      <c r="D1493" s="18">
        <v>800</v>
      </c>
      <c r="E1493" s="19">
        <v>9600</v>
      </c>
      <c r="F1493" s="19" t="s">
        <v>6</v>
      </c>
      <c r="G1493" s="19">
        <f>Data!$E1493*VLOOKUP(Data!$F1493,tblXrate[],2,FALSE)</f>
        <v>9600</v>
      </c>
      <c r="H1493" s="19" t="s">
        <v>855</v>
      </c>
      <c r="I1493" s="19" t="s">
        <v>20</v>
      </c>
      <c r="J1493" s="19" t="s">
        <v>1671</v>
      </c>
      <c r="K1493" s="19" t="str">
        <f>VLOOKUP(Data!$J1493,tblCountries[[Actual]:[Mapping]],2,FALSE)</f>
        <v>Bolivia</v>
      </c>
      <c r="L1493" s="19" t="s">
        <v>13</v>
      </c>
      <c r="M1493" s="20">
        <v>2</v>
      </c>
      <c r="N1493" t="str">
        <f t="shared" si="23"/>
        <v>até 5</v>
      </c>
    </row>
    <row r="1494" spans="2:14" ht="15" customHeight="1">
      <c r="B1494" s="11" t="s">
        <v>3497</v>
      </c>
      <c r="C1494" s="12">
        <v>41060.259513888886</v>
      </c>
      <c r="D1494" s="13">
        <v>62000</v>
      </c>
      <c r="E1494" s="14">
        <v>62000</v>
      </c>
      <c r="F1494" s="14" t="s">
        <v>6</v>
      </c>
      <c r="G1494" s="14">
        <f>Data!$E1494*VLOOKUP(Data!$F1494,tblXrate[],2,FALSE)</f>
        <v>62000</v>
      </c>
      <c r="H1494" s="14" t="s">
        <v>1672</v>
      </c>
      <c r="I1494" s="14" t="s">
        <v>20</v>
      </c>
      <c r="J1494" s="14" t="s">
        <v>15</v>
      </c>
      <c r="K1494" s="14" t="str">
        <f>VLOOKUP(Data!$J1494,tblCountries[[Actual]:[Mapping]],2,FALSE)</f>
        <v>USA</v>
      </c>
      <c r="L1494" s="14" t="s">
        <v>13</v>
      </c>
      <c r="M1494" s="15">
        <v>27</v>
      </c>
      <c r="N1494" t="str">
        <f t="shared" si="23"/>
        <v>25 a 30</v>
      </c>
    </row>
    <row r="1495" spans="2:14" ht="15" customHeight="1">
      <c r="B1495" s="16" t="s">
        <v>3498</v>
      </c>
      <c r="C1495" s="17">
        <v>41060.266076388885</v>
      </c>
      <c r="D1495" s="18">
        <v>22000</v>
      </c>
      <c r="E1495" s="19">
        <v>22000</v>
      </c>
      <c r="F1495" s="19" t="s">
        <v>6</v>
      </c>
      <c r="G1495" s="19">
        <f>Data!$E1495*VLOOKUP(Data!$F1495,tblXrate[],2,FALSE)</f>
        <v>22000</v>
      </c>
      <c r="H1495" s="19" t="s">
        <v>1673</v>
      </c>
      <c r="I1495" s="19" t="s">
        <v>52</v>
      </c>
      <c r="J1495" s="19" t="s">
        <v>15</v>
      </c>
      <c r="K1495" s="19" t="str">
        <f>VLOOKUP(Data!$J1495,tblCountries[[Actual]:[Mapping]],2,FALSE)</f>
        <v>USA</v>
      </c>
      <c r="L1495" s="19" t="s">
        <v>9</v>
      </c>
      <c r="M1495" s="20">
        <v>3</v>
      </c>
      <c r="N1495" t="str">
        <f t="shared" si="23"/>
        <v>até 5</v>
      </c>
    </row>
    <row r="1496" spans="2:14" ht="15" customHeight="1">
      <c r="B1496" s="11" t="s">
        <v>3499</v>
      </c>
      <c r="C1496" s="12">
        <v>41060.266608796293</v>
      </c>
      <c r="D1496" s="13">
        <v>45000</v>
      </c>
      <c r="E1496" s="14">
        <v>45000</v>
      </c>
      <c r="F1496" s="14" t="s">
        <v>6</v>
      </c>
      <c r="G1496" s="14">
        <f>Data!$E1496*VLOOKUP(Data!$F1496,tblXrate[],2,FALSE)</f>
        <v>45000</v>
      </c>
      <c r="H1496" s="14" t="s">
        <v>207</v>
      </c>
      <c r="I1496" s="14" t="s">
        <v>20</v>
      </c>
      <c r="J1496" s="14" t="s">
        <v>15</v>
      </c>
      <c r="K1496" s="14" t="str">
        <f>VLOOKUP(Data!$J1496,tblCountries[[Actual]:[Mapping]],2,FALSE)</f>
        <v>USA</v>
      </c>
      <c r="L1496" s="14" t="s">
        <v>9</v>
      </c>
      <c r="M1496" s="15">
        <v>8</v>
      </c>
      <c r="N1496" t="str">
        <f t="shared" si="23"/>
        <v>5 a 10</v>
      </c>
    </row>
    <row r="1497" spans="2:14" ht="15" customHeight="1">
      <c r="B1497" s="16" t="s">
        <v>3500</v>
      </c>
      <c r="C1497" s="17">
        <v>41060.303888888891</v>
      </c>
      <c r="D1497" s="18">
        <v>145000</v>
      </c>
      <c r="E1497" s="19">
        <v>145000</v>
      </c>
      <c r="F1497" s="19" t="s">
        <v>6</v>
      </c>
      <c r="G1497" s="19">
        <f>Data!$E1497*VLOOKUP(Data!$F1497,tblXrate[],2,FALSE)</f>
        <v>145000</v>
      </c>
      <c r="H1497" s="19" t="s">
        <v>616</v>
      </c>
      <c r="I1497" s="19" t="s">
        <v>20</v>
      </c>
      <c r="J1497" s="19" t="s">
        <v>15</v>
      </c>
      <c r="K1497" s="19" t="str">
        <f>VLOOKUP(Data!$J1497,tblCountries[[Actual]:[Mapping]],2,FALSE)</f>
        <v>USA</v>
      </c>
      <c r="L1497" s="19" t="s">
        <v>9</v>
      </c>
      <c r="M1497" s="20">
        <v>6</v>
      </c>
      <c r="N1497" t="str">
        <f t="shared" si="23"/>
        <v>5 a 10</v>
      </c>
    </row>
    <row r="1498" spans="2:14" ht="15" customHeight="1">
      <c r="B1498" s="11" t="s">
        <v>3501</v>
      </c>
      <c r="C1498" s="12">
        <v>41060.347256944442</v>
      </c>
      <c r="D1498" s="13">
        <v>89000</v>
      </c>
      <c r="E1498" s="14">
        <v>89000</v>
      </c>
      <c r="F1498" s="14" t="s">
        <v>6</v>
      </c>
      <c r="G1498" s="14">
        <f>Data!$E1498*VLOOKUP(Data!$F1498,tblXrate[],2,FALSE)</f>
        <v>89000</v>
      </c>
      <c r="H1498" s="14" t="s">
        <v>1288</v>
      </c>
      <c r="I1498" s="14" t="s">
        <v>20</v>
      </c>
      <c r="J1498" s="14" t="s">
        <v>15</v>
      </c>
      <c r="K1498" s="14" t="str">
        <f>VLOOKUP(Data!$J1498,tblCountries[[Actual]:[Mapping]],2,FALSE)</f>
        <v>USA</v>
      </c>
      <c r="L1498" s="14" t="s">
        <v>13</v>
      </c>
      <c r="M1498" s="15">
        <v>14</v>
      </c>
      <c r="N1498" t="str">
        <f t="shared" si="23"/>
        <v>10 a 15</v>
      </c>
    </row>
    <row r="1499" spans="2:14" ht="15" customHeight="1">
      <c r="B1499" s="16" t="s">
        <v>3502</v>
      </c>
      <c r="C1499" s="17">
        <v>41060.394502314812</v>
      </c>
      <c r="D1499" s="18">
        <v>38000</v>
      </c>
      <c r="E1499" s="19">
        <v>38000</v>
      </c>
      <c r="F1499" s="19" t="s">
        <v>6</v>
      </c>
      <c r="G1499" s="19">
        <f>Data!$E1499*VLOOKUP(Data!$F1499,tblXrate[],2,FALSE)</f>
        <v>38000</v>
      </c>
      <c r="H1499" s="19" t="s">
        <v>310</v>
      </c>
      <c r="I1499" s="19" t="s">
        <v>310</v>
      </c>
      <c r="J1499" s="19" t="s">
        <v>15</v>
      </c>
      <c r="K1499" s="19" t="str">
        <f>VLOOKUP(Data!$J1499,tblCountries[[Actual]:[Mapping]],2,FALSE)</f>
        <v>USA</v>
      </c>
      <c r="L1499" s="19" t="s">
        <v>9</v>
      </c>
      <c r="M1499" s="20">
        <v>11</v>
      </c>
      <c r="N1499" t="str">
        <f t="shared" si="23"/>
        <v>10 a 15</v>
      </c>
    </row>
    <row r="1500" spans="2:14" ht="15" customHeight="1">
      <c r="B1500" s="11" t="s">
        <v>3503</v>
      </c>
      <c r="C1500" s="12">
        <v>41060.406354166669</v>
      </c>
      <c r="D1500" s="13">
        <v>50000</v>
      </c>
      <c r="E1500" s="14">
        <v>50000</v>
      </c>
      <c r="F1500" s="14" t="s">
        <v>86</v>
      </c>
      <c r="G1500" s="14">
        <f>Data!$E1500*VLOOKUP(Data!$F1500,tblXrate[],2,FALSE)</f>
        <v>49168.076151516347</v>
      </c>
      <c r="H1500" s="14" t="s">
        <v>207</v>
      </c>
      <c r="I1500" s="14" t="s">
        <v>20</v>
      </c>
      <c r="J1500" s="14" t="s">
        <v>88</v>
      </c>
      <c r="K1500" s="14" t="str">
        <f>VLOOKUP(Data!$J1500,tblCountries[[Actual]:[Mapping]],2,FALSE)</f>
        <v>Canada</v>
      </c>
      <c r="L1500" s="14" t="s">
        <v>9</v>
      </c>
      <c r="M1500" s="15">
        <v>3</v>
      </c>
      <c r="N1500" t="str">
        <f t="shared" si="23"/>
        <v>até 5</v>
      </c>
    </row>
    <row r="1501" spans="2:14" ht="15" customHeight="1">
      <c r="B1501" s="16" t="s">
        <v>3504</v>
      </c>
      <c r="C1501" s="17">
        <v>41060.437291666669</v>
      </c>
      <c r="D1501" s="18">
        <v>500000</v>
      </c>
      <c r="E1501" s="19">
        <v>500000</v>
      </c>
      <c r="F1501" s="19" t="s">
        <v>40</v>
      </c>
      <c r="G1501" s="19">
        <f>Data!$E1501*VLOOKUP(Data!$F1501,tblXrate[],2,FALSE)</f>
        <v>8903.9583437212841</v>
      </c>
      <c r="H1501" s="19" t="s">
        <v>1252</v>
      </c>
      <c r="I1501" s="19" t="s">
        <v>20</v>
      </c>
      <c r="J1501" s="19" t="s">
        <v>8</v>
      </c>
      <c r="K1501" s="19" t="str">
        <f>VLOOKUP(Data!$J1501,tblCountries[[Actual]:[Mapping]],2,FALSE)</f>
        <v>India</v>
      </c>
      <c r="L1501" s="19" t="s">
        <v>9</v>
      </c>
      <c r="M1501" s="20">
        <v>8</v>
      </c>
      <c r="N1501" t="str">
        <f t="shared" si="23"/>
        <v>5 a 10</v>
      </c>
    </row>
    <row r="1502" spans="2:14" ht="15" customHeight="1">
      <c r="B1502" s="11" t="s">
        <v>3505</v>
      </c>
      <c r="C1502" s="12">
        <v>41060.439664351848</v>
      </c>
      <c r="D1502" s="13" t="s">
        <v>1674</v>
      </c>
      <c r="E1502" s="14">
        <v>10000</v>
      </c>
      <c r="F1502" s="14" t="s">
        <v>6</v>
      </c>
      <c r="G1502" s="14">
        <f>Data!$E1502*VLOOKUP(Data!$F1502,tblXrate[],2,FALSE)</f>
        <v>10000</v>
      </c>
      <c r="H1502" s="14" t="s">
        <v>1675</v>
      </c>
      <c r="I1502" s="14" t="s">
        <v>52</v>
      </c>
      <c r="J1502" s="14" t="s">
        <v>1676</v>
      </c>
      <c r="K1502" s="14" t="str">
        <f>VLOOKUP(Data!$J1502,tblCountries[[Actual]:[Mapping]],2,FALSE)</f>
        <v>Vietnam</v>
      </c>
      <c r="L1502" s="14" t="s">
        <v>18</v>
      </c>
      <c r="M1502" s="15">
        <v>8</v>
      </c>
      <c r="N1502" t="str">
        <f t="shared" si="23"/>
        <v>5 a 10</v>
      </c>
    </row>
    <row r="1503" spans="2:14" ht="15" customHeight="1">
      <c r="B1503" s="16" t="s">
        <v>3506</v>
      </c>
      <c r="C1503" s="17">
        <v>41060.442800925928</v>
      </c>
      <c r="D1503" s="18">
        <v>105000</v>
      </c>
      <c r="E1503" s="19">
        <v>105000</v>
      </c>
      <c r="F1503" s="19" t="s">
        <v>6</v>
      </c>
      <c r="G1503" s="19">
        <f>Data!$E1503*VLOOKUP(Data!$F1503,tblXrate[],2,FALSE)</f>
        <v>105000</v>
      </c>
      <c r="H1503" s="19" t="s">
        <v>1677</v>
      </c>
      <c r="I1503" s="19" t="s">
        <v>52</v>
      </c>
      <c r="J1503" s="19" t="s">
        <v>15</v>
      </c>
      <c r="K1503" s="19" t="str">
        <f>VLOOKUP(Data!$J1503,tblCountries[[Actual]:[Mapping]],2,FALSE)</f>
        <v>USA</v>
      </c>
      <c r="L1503" s="19" t="s">
        <v>25</v>
      </c>
      <c r="M1503" s="20">
        <v>30</v>
      </c>
      <c r="N1503" t="str">
        <f t="shared" si="23"/>
        <v>25 a 30</v>
      </c>
    </row>
    <row r="1504" spans="2:14" ht="15" customHeight="1">
      <c r="B1504" s="11" t="s">
        <v>3507</v>
      </c>
      <c r="C1504" s="12">
        <v>41060.454722222225</v>
      </c>
      <c r="D1504" s="13">
        <v>1000</v>
      </c>
      <c r="E1504" s="14">
        <v>12000</v>
      </c>
      <c r="F1504" s="14" t="s">
        <v>6</v>
      </c>
      <c r="G1504" s="14">
        <f>Data!$E1504*VLOOKUP(Data!$F1504,tblXrate[],2,FALSE)</f>
        <v>12000</v>
      </c>
      <c r="H1504" s="14" t="s">
        <v>1678</v>
      </c>
      <c r="I1504" s="14" t="s">
        <v>20</v>
      </c>
      <c r="J1504" s="14" t="s">
        <v>1679</v>
      </c>
      <c r="K1504" s="14" t="str">
        <f>VLOOKUP(Data!$J1504,tblCountries[[Actual]:[Mapping]],2,FALSE)</f>
        <v>MYS</v>
      </c>
      <c r="L1504" s="14" t="s">
        <v>18</v>
      </c>
      <c r="M1504" s="15">
        <v>0</v>
      </c>
      <c r="N1504" t="str">
        <f t="shared" si="23"/>
        <v>até 5</v>
      </c>
    </row>
    <row r="1505" spans="2:14" ht="15" customHeight="1">
      <c r="B1505" s="16" t="s">
        <v>3508</v>
      </c>
      <c r="C1505" s="17">
        <v>41060.464328703703</v>
      </c>
      <c r="D1505" s="18" t="s">
        <v>1680</v>
      </c>
      <c r="E1505" s="19">
        <v>200000</v>
      </c>
      <c r="F1505" s="19" t="s">
        <v>40</v>
      </c>
      <c r="G1505" s="19">
        <f>Data!$E1505*VLOOKUP(Data!$F1505,tblXrate[],2,FALSE)</f>
        <v>3561.5833374885137</v>
      </c>
      <c r="H1505" s="19" t="s">
        <v>1681</v>
      </c>
      <c r="I1505" s="19" t="s">
        <v>310</v>
      </c>
      <c r="J1505" s="19" t="s">
        <v>8</v>
      </c>
      <c r="K1505" s="19" t="str">
        <f>VLOOKUP(Data!$J1505,tblCountries[[Actual]:[Mapping]],2,FALSE)</f>
        <v>India</v>
      </c>
      <c r="L1505" s="19" t="s">
        <v>13</v>
      </c>
      <c r="M1505" s="20">
        <v>3</v>
      </c>
      <c r="N1505" t="str">
        <f t="shared" si="23"/>
        <v>até 5</v>
      </c>
    </row>
    <row r="1506" spans="2:14" ht="15" customHeight="1">
      <c r="B1506" s="11" t="s">
        <v>3509</v>
      </c>
      <c r="C1506" s="12">
        <v>41060.559594907405</v>
      </c>
      <c r="D1506" s="13" t="s">
        <v>1682</v>
      </c>
      <c r="E1506" s="14">
        <v>85000</v>
      </c>
      <c r="F1506" s="14" t="s">
        <v>82</v>
      </c>
      <c r="G1506" s="14">
        <f>Data!$E1506*VLOOKUP(Data!$F1506,tblXrate[],2,FALSE)</f>
        <v>86692.320794224041</v>
      </c>
      <c r="H1506" s="14" t="s">
        <v>1683</v>
      </c>
      <c r="I1506" s="14" t="s">
        <v>20</v>
      </c>
      <c r="J1506" s="14" t="s">
        <v>84</v>
      </c>
      <c r="K1506" s="14" t="str">
        <f>VLOOKUP(Data!$J1506,tblCountries[[Actual]:[Mapping]],2,FALSE)</f>
        <v>Australia</v>
      </c>
      <c r="L1506" s="14" t="s">
        <v>25</v>
      </c>
      <c r="M1506" s="15">
        <v>5</v>
      </c>
      <c r="N1506" t="str">
        <f t="shared" si="23"/>
        <v>até 5</v>
      </c>
    </row>
    <row r="1507" spans="2:14" ht="15" customHeight="1">
      <c r="B1507" s="16" t="s">
        <v>3510</v>
      </c>
      <c r="C1507" s="17">
        <v>41060.666851851849</v>
      </c>
      <c r="D1507" s="18">
        <v>8000</v>
      </c>
      <c r="E1507" s="19">
        <v>8000</v>
      </c>
      <c r="F1507" s="19" t="s">
        <v>6</v>
      </c>
      <c r="G1507" s="19">
        <f>Data!$E1507*VLOOKUP(Data!$F1507,tblXrate[],2,FALSE)</f>
        <v>8000</v>
      </c>
      <c r="H1507" s="19" t="s">
        <v>458</v>
      </c>
      <c r="I1507" s="19" t="s">
        <v>4001</v>
      </c>
      <c r="J1507" s="19" t="s">
        <v>8</v>
      </c>
      <c r="K1507" s="19" t="str">
        <f>VLOOKUP(Data!$J1507,tblCountries[[Actual]:[Mapping]],2,FALSE)</f>
        <v>India</v>
      </c>
      <c r="L1507" s="19" t="s">
        <v>9</v>
      </c>
      <c r="M1507" s="20">
        <v>18</v>
      </c>
      <c r="N1507" t="str">
        <f t="shared" si="23"/>
        <v>15 a 20</v>
      </c>
    </row>
    <row r="1508" spans="2:14" ht="15" customHeight="1">
      <c r="B1508" s="11" t="s">
        <v>3511</v>
      </c>
      <c r="C1508" s="12">
        <v>41060.673935185187</v>
      </c>
      <c r="D1508" s="13" t="s">
        <v>1684</v>
      </c>
      <c r="E1508" s="14">
        <v>380000</v>
      </c>
      <c r="F1508" s="14" t="s">
        <v>40</v>
      </c>
      <c r="G1508" s="14">
        <f>Data!$E1508*VLOOKUP(Data!$F1508,tblXrate[],2,FALSE)</f>
        <v>6767.0083412281756</v>
      </c>
      <c r="H1508" s="14" t="s">
        <v>1685</v>
      </c>
      <c r="I1508" s="14" t="s">
        <v>20</v>
      </c>
      <c r="J1508" s="14" t="s">
        <v>8</v>
      </c>
      <c r="K1508" s="14" t="str">
        <f>VLOOKUP(Data!$J1508,tblCountries[[Actual]:[Mapping]],2,FALSE)</f>
        <v>India</v>
      </c>
      <c r="L1508" s="14" t="s">
        <v>18</v>
      </c>
      <c r="M1508" s="15">
        <v>6</v>
      </c>
      <c r="N1508" t="str">
        <f t="shared" si="23"/>
        <v>5 a 10</v>
      </c>
    </row>
    <row r="1509" spans="2:14" ht="15" customHeight="1">
      <c r="B1509" s="16" t="s">
        <v>3512</v>
      </c>
      <c r="C1509" s="17">
        <v>41060.677905092591</v>
      </c>
      <c r="D1509" s="18" t="s">
        <v>1686</v>
      </c>
      <c r="E1509" s="19">
        <v>30500</v>
      </c>
      <c r="F1509" s="19" t="s">
        <v>69</v>
      </c>
      <c r="G1509" s="19">
        <f>Data!$E1509*VLOOKUP(Data!$F1509,tblXrate[],2,FALSE)</f>
        <v>48073.437298052166</v>
      </c>
      <c r="H1509" s="19" t="s">
        <v>1687</v>
      </c>
      <c r="I1509" s="19" t="s">
        <v>356</v>
      </c>
      <c r="J1509" s="19" t="s">
        <v>71</v>
      </c>
      <c r="K1509" s="19" t="str">
        <f>VLOOKUP(Data!$J1509,tblCountries[[Actual]:[Mapping]],2,FALSE)</f>
        <v>UK</v>
      </c>
      <c r="L1509" s="19" t="s">
        <v>9</v>
      </c>
      <c r="M1509" s="20">
        <v>14</v>
      </c>
      <c r="N1509" t="str">
        <f t="shared" si="23"/>
        <v>10 a 15</v>
      </c>
    </row>
    <row r="1510" spans="2:14" ht="15" customHeight="1">
      <c r="B1510" s="11" t="s">
        <v>3513</v>
      </c>
      <c r="C1510" s="12">
        <v>41060.684293981481</v>
      </c>
      <c r="D1510" s="13" t="s">
        <v>1688</v>
      </c>
      <c r="E1510" s="14">
        <v>60000</v>
      </c>
      <c r="F1510" s="14" t="s">
        <v>22</v>
      </c>
      <c r="G1510" s="14">
        <f>Data!$E1510*VLOOKUP(Data!$F1510,tblXrate[],2,FALSE)</f>
        <v>76223.966339496474</v>
      </c>
      <c r="H1510" s="14" t="s">
        <v>1689</v>
      </c>
      <c r="I1510" s="14" t="s">
        <v>52</v>
      </c>
      <c r="J1510" s="14" t="s">
        <v>1690</v>
      </c>
      <c r="K1510" s="14" t="str">
        <f>VLOOKUP(Data!$J1510,tblCountries[[Actual]:[Mapping]],2,FALSE)</f>
        <v>Netherlands</v>
      </c>
      <c r="L1510" s="14" t="s">
        <v>18</v>
      </c>
      <c r="M1510" s="15">
        <v>15</v>
      </c>
      <c r="N1510" t="str">
        <f t="shared" si="23"/>
        <v>10 a 15</v>
      </c>
    </row>
    <row r="1511" spans="2:14" ht="15" customHeight="1">
      <c r="B1511" s="16" t="s">
        <v>3514</v>
      </c>
      <c r="C1511" s="17">
        <v>41060.684305555558</v>
      </c>
      <c r="D1511" s="18">
        <v>320000</v>
      </c>
      <c r="E1511" s="19">
        <v>320000</v>
      </c>
      <c r="F1511" s="19" t="s">
        <v>3958</v>
      </c>
      <c r="G1511" s="19">
        <f>Data!$E1511*VLOOKUP(Data!$F1511,tblXrate[],2,FALSE)</f>
        <v>85333.333333333328</v>
      </c>
      <c r="H1511" s="19" t="s">
        <v>1691</v>
      </c>
      <c r="I1511" s="19" t="s">
        <v>52</v>
      </c>
      <c r="J1511" s="19" t="s">
        <v>133</v>
      </c>
      <c r="K1511" s="19" t="str">
        <f>VLOOKUP(Data!$J1511,tblCountries[[Actual]:[Mapping]],2,FALSE)</f>
        <v>Saudi Arabia</v>
      </c>
      <c r="L1511" s="19" t="s">
        <v>18</v>
      </c>
      <c r="M1511" s="20">
        <v>15</v>
      </c>
      <c r="N1511" t="str">
        <f t="shared" si="23"/>
        <v>10 a 15</v>
      </c>
    </row>
    <row r="1512" spans="2:14" ht="15" customHeight="1">
      <c r="B1512" s="11" t="s">
        <v>3515</v>
      </c>
      <c r="C1512" s="12">
        <v>41060.687604166669</v>
      </c>
      <c r="D1512" s="13">
        <v>48360</v>
      </c>
      <c r="E1512" s="14">
        <v>48360</v>
      </c>
      <c r="F1512" s="14" t="s">
        <v>69</v>
      </c>
      <c r="G1512" s="14">
        <f>Data!$E1512*VLOOKUP(Data!$F1512,tblXrate[],2,FALSE)</f>
        <v>76223.981237173866</v>
      </c>
      <c r="H1512" s="14" t="s">
        <v>1692</v>
      </c>
      <c r="I1512" s="14" t="s">
        <v>52</v>
      </c>
      <c r="J1512" s="14" t="s">
        <v>71</v>
      </c>
      <c r="K1512" s="14" t="str">
        <f>VLOOKUP(Data!$J1512,tblCountries[[Actual]:[Mapping]],2,FALSE)</f>
        <v>UK</v>
      </c>
      <c r="L1512" s="14" t="s">
        <v>13</v>
      </c>
      <c r="M1512" s="15">
        <v>8</v>
      </c>
      <c r="N1512" t="str">
        <f t="shared" si="23"/>
        <v>5 a 10</v>
      </c>
    </row>
    <row r="1513" spans="2:14" ht="15" customHeight="1">
      <c r="B1513" s="16" t="s">
        <v>3516</v>
      </c>
      <c r="C1513" s="17">
        <v>41060.714571759258</v>
      </c>
      <c r="D1513" s="18">
        <v>30000</v>
      </c>
      <c r="E1513" s="19">
        <v>30000</v>
      </c>
      <c r="F1513" s="19" t="s">
        <v>6</v>
      </c>
      <c r="G1513" s="19">
        <f>Data!$E1513*VLOOKUP(Data!$F1513,tblXrate[],2,FALSE)</f>
        <v>30000</v>
      </c>
      <c r="H1513" s="19" t="s">
        <v>1693</v>
      </c>
      <c r="I1513" s="19" t="s">
        <v>52</v>
      </c>
      <c r="J1513" s="19" t="s">
        <v>17</v>
      </c>
      <c r="K1513" s="19" t="str">
        <f>VLOOKUP(Data!$J1513,tblCountries[[Actual]:[Mapping]],2,FALSE)</f>
        <v>Pakistan</v>
      </c>
      <c r="L1513" s="19" t="s">
        <v>9</v>
      </c>
      <c r="M1513" s="20">
        <v>5</v>
      </c>
      <c r="N1513" t="str">
        <f t="shared" si="23"/>
        <v>até 5</v>
      </c>
    </row>
    <row r="1514" spans="2:14" ht="15" customHeight="1">
      <c r="B1514" s="11" t="s">
        <v>3517</v>
      </c>
      <c r="C1514" s="12">
        <v>41060.723437499997</v>
      </c>
      <c r="D1514" s="13">
        <v>34000</v>
      </c>
      <c r="E1514" s="14">
        <v>34000</v>
      </c>
      <c r="F1514" s="14" t="s">
        <v>6</v>
      </c>
      <c r="G1514" s="14">
        <f>Data!$E1514*VLOOKUP(Data!$F1514,tblXrate[],2,FALSE)</f>
        <v>34000</v>
      </c>
      <c r="H1514" s="14" t="s">
        <v>1694</v>
      </c>
      <c r="I1514" s="14" t="s">
        <v>20</v>
      </c>
      <c r="J1514" s="14" t="s">
        <v>8</v>
      </c>
      <c r="K1514" s="14" t="str">
        <f>VLOOKUP(Data!$J1514,tblCountries[[Actual]:[Mapping]],2,FALSE)</f>
        <v>India</v>
      </c>
      <c r="L1514" s="14" t="s">
        <v>13</v>
      </c>
      <c r="M1514" s="15">
        <v>4</v>
      </c>
      <c r="N1514" t="str">
        <f t="shared" si="23"/>
        <v>até 5</v>
      </c>
    </row>
    <row r="1515" spans="2:14" ht="15" customHeight="1">
      <c r="B1515" s="16" t="s">
        <v>3518</v>
      </c>
      <c r="C1515" s="17">
        <v>41060.73233796296</v>
      </c>
      <c r="D1515" s="18" t="s">
        <v>1695</v>
      </c>
      <c r="E1515" s="19">
        <v>180000</v>
      </c>
      <c r="F1515" s="19" t="s">
        <v>40</v>
      </c>
      <c r="G1515" s="19">
        <f>Data!$E1515*VLOOKUP(Data!$F1515,tblXrate[],2,FALSE)</f>
        <v>3205.4250037396623</v>
      </c>
      <c r="H1515" s="19" t="s">
        <v>1696</v>
      </c>
      <c r="I1515" s="19" t="s">
        <v>52</v>
      </c>
      <c r="J1515" s="19" t="s">
        <v>8</v>
      </c>
      <c r="K1515" s="19" t="str">
        <f>VLOOKUP(Data!$J1515,tblCountries[[Actual]:[Mapping]],2,FALSE)</f>
        <v>India</v>
      </c>
      <c r="L1515" s="19" t="s">
        <v>9</v>
      </c>
      <c r="M1515" s="20">
        <v>5</v>
      </c>
      <c r="N1515" t="str">
        <f t="shared" si="23"/>
        <v>até 5</v>
      </c>
    </row>
    <row r="1516" spans="2:14" ht="15" customHeight="1">
      <c r="B1516" s="11" t="s">
        <v>3519</v>
      </c>
      <c r="C1516" s="12">
        <v>41060.733020833337</v>
      </c>
      <c r="D1516" s="13" t="s">
        <v>1697</v>
      </c>
      <c r="E1516" s="14">
        <v>45000</v>
      </c>
      <c r="F1516" s="14" t="s">
        <v>6</v>
      </c>
      <c r="G1516" s="14">
        <f>Data!$E1516*VLOOKUP(Data!$F1516,tblXrate[],2,FALSE)</f>
        <v>45000</v>
      </c>
      <c r="H1516" s="14" t="s">
        <v>1698</v>
      </c>
      <c r="I1516" s="14" t="s">
        <v>52</v>
      </c>
      <c r="J1516" s="14" t="s">
        <v>24</v>
      </c>
      <c r="K1516" s="14" t="str">
        <f>VLOOKUP(Data!$J1516,tblCountries[[Actual]:[Mapping]],2,FALSE)</f>
        <v>Germany</v>
      </c>
      <c r="L1516" s="14" t="s">
        <v>18</v>
      </c>
      <c r="M1516" s="15">
        <v>5</v>
      </c>
      <c r="N1516" t="str">
        <f t="shared" si="23"/>
        <v>até 5</v>
      </c>
    </row>
    <row r="1517" spans="2:14" ht="15" customHeight="1">
      <c r="B1517" s="16" t="s">
        <v>3520</v>
      </c>
      <c r="C1517" s="17">
        <v>41060.774652777778</v>
      </c>
      <c r="D1517" s="18">
        <v>24864</v>
      </c>
      <c r="E1517" s="19">
        <v>24864</v>
      </c>
      <c r="F1517" s="19" t="s">
        <v>6</v>
      </c>
      <c r="G1517" s="19">
        <f>Data!$E1517*VLOOKUP(Data!$F1517,tblXrate[],2,FALSE)</f>
        <v>24864</v>
      </c>
      <c r="H1517" s="19" t="s">
        <v>1699</v>
      </c>
      <c r="I1517" s="19" t="s">
        <v>52</v>
      </c>
      <c r="J1517" s="19" t="s">
        <v>1700</v>
      </c>
      <c r="K1517" s="19" t="str">
        <f>VLOOKUP(Data!$J1517,tblCountries[[Actual]:[Mapping]],2,FALSE)</f>
        <v>Libya</v>
      </c>
      <c r="L1517" s="19" t="s">
        <v>13</v>
      </c>
      <c r="M1517" s="20">
        <v>8</v>
      </c>
      <c r="N1517" t="str">
        <f t="shared" si="23"/>
        <v>5 a 10</v>
      </c>
    </row>
    <row r="1518" spans="2:14" ht="15" customHeight="1">
      <c r="B1518" s="11" t="s">
        <v>3521</v>
      </c>
      <c r="C1518" s="12">
        <v>41060.827418981484</v>
      </c>
      <c r="D1518" s="13" t="s">
        <v>137</v>
      </c>
      <c r="E1518" s="14">
        <v>30000</v>
      </c>
      <c r="F1518" s="14" t="s">
        <v>69</v>
      </c>
      <c r="G1518" s="14">
        <f>Data!$E1518*VLOOKUP(Data!$F1518,tblXrate[],2,FALSE)</f>
        <v>47285.348162018527</v>
      </c>
      <c r="H1518" s="14" t="s">
        <v>653</v>
      </c>
      <c r="I1518" s="14" t="s">
        <v>20</v>
      </c>
      <c r="J1518" s="14" t="s">
        <v>71</v>
      </c>
      <c r="K1518" s="14" t="str">
        <f>VLOOKUP(Data!$J1518,tblCountries[[Actual]:[Mapping]],2,FALSE)</f>
        <v>UK</v>
      </c>
      <c r="L1518" s="14" t="s">
        <v>9</v>
      </c>
      <c r="M1518" s="15">
        <v>7</v>
      </c>
      <c r="N1518" t="str">
        <f t="shared" si="23"/>
        <v>5 a 10</v>
      </c>
    </row>
    <row r="1519" spans="2:14" ht="15" customHeight="1">
      <c r="B1519" s="16" t="s">
        <v>3522</v>
      </c>
      <c r="C1519" s="17">
        <v>41060.842673611114</v>
      </c>
      <c r="D1519" s="18">
        <v>1000000</v>
      </c>
      <c r="E1519" s="19">
        <v>1000000</v>
      </c>
      <c r="F1519" s="19" t="s">
        <v>40</v>
      </c>
      <c r="G1519" s="19">
        <f>Data!$E1519*VLOOKUP(Data!$F1519,tblXrate[],2,FALSE)</f>
        <v>17807.916687442568</v>
      </c>
      <c r="H1519" s="19" t="s">
        <v>466</v>
      </c>
      <c r="I1519" s="19" t="s">
        <v>20</v>
      </c>
      <c r="J1519" s="19" t="s">
        <v>8</v>
      </c>
      <c r="K1519" s="19" t="str">
        <f>VLOOKUP(Data!$J1519,tblCountries[[Actual]:[Mapping]],2,FALSE)</f>
        <v>India</v>
      </c>
      <c r="L1519" s="19" t="s">
        <v>13</v>
      </c>
      <c r="M1519" s="20">
        <v>10</v>
      </c>
      <c r="N1519" t="str">
        <f t="shared" si="23"/>
        <v>5 a 10</v>
      </c>
    </row>
    <row r="1520" spans="2:14" ht="15" customHeight="1">
      <c r="B1520" s="11" t="s">
        <v>3523</v>
      </c>
      <c r="C1520" s="12">
        <v>41060.843287037038</v>
      </c>
      <c r="D1520" s="13" t="s">
        <v>68</v>
      </c>
      <c r="E1520" s="14">
        <v>35000</v>
      </c>
      <c r="F1520" s="14" t="s">
        <v>69</v>
      </c>
      <c r="G1520" s="14">
        <f>Data!$E1520*VLOOKUP(Data!$F1520,tblXrate[],2,FALSE)</f>
        <v>55166.239522354947</v>
      </c>
      <c r="H1520" s="14" t="s">
        <v>200</v>
      </c>
      <c r="I1520" s="14" t="s">
        <v>20</v>
      </c>
      <c r="J1520" s="14" t="s">
        <v>71</v>
      </c>
      <c r="K1520" s="14" t="str">
        <f>VLOOKUP(Data!$J1520,tblCountries[[Actual]:[Mapping]],2,FALSE)</f>
        <v>UK</v>
      </c>
      <c r="L1520" s="14" t="s">
        <v>9</v>
      </c>
      <c r="M1520" s="15">
        <v>3</v>
      </c>
      <c r="N1520" t="str">
        <f t="shared" si="23"/>
        <v>até 5</v>
      </c>
    </row>
    <row r="1521" spans="2:14" ht="15" customHeight="1">
      <c r="B1521" s="16" t="s">
        <v>3524</v>
      </c>
      <c r="C1521" s="17">
        <v>41060.878495370373</v>
      </c>
      <c r="D1521" s="18" t="s">
        <v>1701</v>
      </c>
      <c r="E1521" s="19">
        <v>55000</v>
      </c>
      <c r="F1521" s="19" t="s">
        <v>22</v>
      </c>
      <c r="G1521" s="19">
        <f>Data!$E1521*VLOOKUP(Data!$F1521,tblXrate[],2,FALSE)</f>
        <v>69871.969144538423</v>
      </c>
      <c r="H1521" s="19" t="s">
        <v>1702</v>
      </c>
      <c r="I1521" s="19" t="s">
        <v>52</v>
      </c>
      <c r="J1521" s="19" t="s">
        <v>96</v>
      </c>
      <c r="K1521" s="19" t="str">
        <f>VLOOKUP(Data!$J1521,tblCountries[[Actual]:[Mapping]],2,FALSE)</f>
        <v>Netherlands</v>
      </c>
      <c r="L1521" s="19" t="s">
        <v>25</v>
      </c>
      <c r="M1521" s="20">
        <v>5</v>
      </c>
      <c r="N1521" t="str">
        <f t="shared" si="23"/>
        <v>até 5</v>
      </c>
    </row>
    <row r="1522" spans="2:14" ht="15" customHeight="1">
      <c r="B1522" s="11" t="s">
        <v>3525</v>
      </c>
      <c r="C1522" s="12">
        <v>41060.879687499997</v>
      </c>
      <c r="D1522" s="13">
        <v>70970</v>
      </c>
      <c r="E1522" s="14">
        <v>70970</v>
      </c>
      <c r="F1522" s="14" t="s">
        <v>6</v>
      </c>
      <c r="G1522" s="14">
        <f>Data!$E1522*VLOOKUP(Data!$F1522,tblXrate[],2,FALSE)</f>
        <v>70970</v>
      </c>
      <c r="H1522" s="14" t="s">
        <v>1703</v>
      </c>
      <c r="I1522" s="14" t="s">
        <v>20</v>
      </c>
      <c r="J1522" s="14" t="s">
        <v>15</v>
      </c>
      <c r="K1522" s="14" t="str">
        <f>VLOOKUP(Data!$J1522,tblCountries[[Actual]:[Mapping]],2,FALSE)</f>
        <v>USA</v>
      </c>
      <c r="L1522" s="14" t="s">
        <v>9</v>
      </c>
      <c r="M1522" s="15">
        <v>17</v>
      </c>
      <c r="N1522" t="str">
        <f t="shared" si="23"/>
        <v>15 a 20</v>
      </c>
    </row>
    <row r="1523" spans="2:14" ht="15" customHeight="1">
      <c r="B1523" s="16" t="s">
        <v>3526</v>
      </c>
      <c r="C1523" s="17">
        <v>41060.906284722223</v>
      </c>
      <c r="D1523" s="18" t="s">
        <v>1704</v>
      </c>
      <c r="E1523" s="19">
        <v>60000</v>
      </c>
      <c r="F1523" s="19" t="s">
        <v>22</v>
      </c>
      <c r="G1523" s="19">
        <f>Data!$E1523*VLOOKUP(Data!$F1523,tblXrate[],2,FALSE)</f>
        <v>76223.966339496474</v>
      </c>
      <c r="H1523" s="19" t="s">
        <v>1705</v>
      </c>
      <c r="I1523" s="19" t="s">
        <v>279</v>
      </c>
      <c r="J1523" s="19" t="s">
        <v>628</v>
      </c>
      <c r="K1523" s="19" t="str">
        <f>VLOOKUP(Data!$J1523,tblCountries[[Actual]:[Mapping]],2,FALSE)</f>
        <v>Netherlands</v>
      </c>
      <c r="L1523" s="19" t="s">
        <v>9</v>
      </c>
      <c r="M1523" s="20">
        <v>7</v>
      </c>
      <c r="N1523" t="str">
        <f t="shared" si="23"/>
        <v>5 a 10</v>
      </c>
    </row>
    <row r="1524" spans="2:14" ht="15" customHeight="1">
      <c r="B1524" s="11" t="s">
        <v>3527</v>
      </c>
      <c r="C1524" s="12">
        <v>41060.908067129632</v>
      </c>
      <c r="D1524" s="13">
        <v>110000</v>
      </c>
      <c r="E1524" s="14">
        <v>110000</v>
      </c>
      <c r="F1524" s="14" t="s">
        <v>6</v>
      </c>
      <c r="G1524" s="14">
        <f>Data!$E1524*VLOOKUP(Data!$F1524,tblXrate[],2,FALSE)</f>
        <v>110000</v>
      </c>
      <c r="H1524" s="14" t="s">
        <v>269</v>
      </c>
      <c r="I1524" s="14" t="s">
        <v>488</v>
      </c>
      <c r="J1524" s="14" t="s">
        <v>583</v>
      </c>
      <c r="K1524" s="14" t="str">
        <f>VLOOKUP(Data!$J1524,tblCountries[[Actual]:[Mapping]],2,FALSE)</f>
        <v>Norway</v>
      </c>
      <c r="L1524" s="14" t="s">
        <v>13</v>
      </c>
      <c r="M1524" s="15">
        <v>5</v>
      </c>
      <c r="N1524" t="str">
        <f t="shared" si="23"/>
        <v>até 5</v>
      </c>
    </row>
    <row r="1525" spans="2:14" ht="15" customHeight="1">
      <c r="B1525" s="16" t="s">
        <v>3528</v>
      </c>
      <c r="C1525" s="17">
        <v>41060.908738425926</v>
      </c>
      <c r="D1525" s="18">
        <v>1200</v>
      </c>
      <c r="E1525" s="19">
        <v>14400</v>
      </c>
      <c r="F1525" s="19" t="s">
        <v>6</v>
      </c>
      <c r="G1525" s="19">
        <f>Data!$E1525*VLOOKUP(Data!$F1525,tblXrate[],2,FALSE)</f>
        <v>14400</v>
      </c>
      <c r="H1525" s="19" t="s">
        <v>1706</v>
      </c>
      <c r="I1525" s="19" t="s">
        <v>20</v>
      </c>
      <c r="J1525" s="19" t="s">
        <v>1707</v>
      </c>
      <c r="K1525" s="19" t="str">
        <f>VLOOKUP(Data!$J1525,tblCountries[[Actual]:[Mapping]],2,FALSE)</f>
        <v>Bulgaria</v>
      </c>
      <c r="L1525" s="19" t="s">
        <v>13</v>
      </c>
      <c r="M1525" s="20">
        <v>15</v>
      </c>
      <c r="N1525" t="str">
        <f t="shared" si="23"/>
        <v>10 a 15</v>
      </c>
    </row>
    <row r="1526" spans="2:14" ht="15" customHeight="1">
      <c r="B1526" s="11" t="s">
        <v>3529</v>
      </c>
      <c r="C1526" s="12">
        <v>41060.920173611114</v>
      </c>
      <c r="D1526" s="13">
        <v>125000</v>
      </c>
      <c r="E1526" s="14">
        <v>125000</v>
      </c>
      <c r="F1526" s="14" t="s">
        <v>6</v>
      </c>
      <c r="G1526" s="14">
        <f>Data!$E1526*VLOOKUP(Data!$F1526,tblXrate[],2,FALSE)</f>
        <v>125000</v>
      </c>
      <c r="H1526" s="14" t="s">
        <v>356</v>
      </c>
      <c r="I1526" s="14" t="s">
        <v>356</v>
      </c>
      <c r="J1526" s="14" t="s">
        <v>15</v>
      </c>
      <c r="K1526" s="14" t="str">
        <f>VLOOKUP(Data!$J1526,tblCountries[[Actual]:[Mapping]],2,FALSE)</f>
        <v>USA</v>
      </c>
      <c r="L1526" s="14" t="s">
        <v>13</v>
      </c>
      <c r="M1526" s="15">
        <v>8</v>
      </c>
      <c r="N1526" t="str">
        <f t="shared" si="23"/>
        <v>5 a 10</v>
      </c>
    </row>
    <row r="1527" spans="2:14" ht="15" customHeight="1">
      <c r="B1527" s="16" t="s">
        <v>3530</v>
      </c>
      <c r="C1527" s="17">
        <v>41060.921516203707</v>
      </c>
      <c r="D1527" s="18">
        <v>74000</v>
      </c>
      <c r="E1527" s="19">
        <v>74000</v>
      </c>
      <c r="F1527" s="19" t="s">
        <v>86</v>
      </c>
      <c r="G1527" s="19">
        <f>Data!$E1527*VLOOKUP(Data!$F1527,tblXrate[],2,FALSE)</f>
        <v>72768.752704244194</v>
      </c>
      <c r="H1527" s="19" t="s">
        <v>386</v>
      </c>
      <c r="I1527" s="19" t="s">
        <v>20</v>
      </c>
      <c r="J1527" s="19" t="s">
        <v>88</v>
      </c>
      <c r="K1527" s="19" t="str">
        <f>VLOOKUP(Data!$J1527,tblCountries[[Actual]:[Mapping]],2,FALSE)</f>
        <v>Canada</v>
      </c>
      <c r="L1527" s="19" t="s">
        <v>9</v>
      </c>
      <c r="M1527" s="20">
        <v>10</v>
      </c>
      <c r="N1527" t="str">
        <f t="shared" si="23"/>
        <v>5 a 10</v>
      </c>
    </row>
    <row r="1528" spans="2:14" ht="15" customHeight="1">
      <c r="B1528" s="11" t="s">
        <v>3531</v>
      </c>
      <c r="C1528" s="12">
        <v>41060.95579861111</v>
      </c>
      <c r="D1528" s="13" t="s">
        <v>1708</v>
      </c>
      <c r="E1528" s="14">
        <v>59000</v>
      </c>
      <c r="F1528" s="14" t="s">
        <v>6</v>
      </c>
      <c r="G1528" s="14">
        <f>Data!$E1528*VLOOKUP(Data!$F1528,tblXrate[],2,FALSE)</f>
        <v>59000</v>
      </c>
      <c r="H1528" s="14" t="s">
        <v>1709</v>
      </c>
      <c r="I1528" s="14" t="s">
        <v>52</v>
      </c>
      <c r="J1528" s="14" t="s">
        <v>15</v>
      </c>
      <c r="K1528" s="14" t="str">
        <f>VLOOKUP(Data!$J1528,tblCountries[[Actual]:[Mapping]],2,FALSE)</f>
        <v>USA</v>
      </c>
      <c r="L1528" s="14" t="s">
        <v>9</v>
      </c>
      <c r="M1528" s="15">
        <v>15</v>
      </c>
      <c r="N1528" t="str">
        <f t="shared" si="23"/>
        <v>10 a 15</v>
      </c>
    </row>
    <row r="1529" spans="2:14" ht="15" customHeight="1">
      <c r="B1529" s="16" t="s">
        <v>3532</v>
      </c>
      <c r="C1529" s="17">
        <v>41060.96402777778</v>
      </c>
      <c r="D1529" s="18">
        <v>71500</v>
      </c>
      <c r="E1529" s="19">
        <v>71500</v>
      </c>
      <c r="F1529" s="19" t="s">
        <v>6</v>
      </c>
      <c r="G1529" s="19">
        <f>Data!$E1529*VLOOKUP(Data!$F1529,tblXrate[],2,FALSE)</f>
        <v>71500</v>
      </c>
      <c r="H1529" s="19" t="s">
        <v>1710</v>
      </c>
      <c r="I1529" s="19" t="s">
        <v>20</v>
      </c>
      <c r="J1529" s="19" t="s">
        <v>15</v>
      </c>
      <c r="K1529" s="19" t="str">
        <f>VLOOKUP(Data!$J1529,tblCountries[[Actual]:[Mapping]],2,FALSE)</f>
        <v>USA</v>
      </c>
      <c r="L1529" s="19" t="s">
        <v>9</v>
      </c>
      <c r="M1529" s="20">
        <v>5</v>
      </c>
      <c r="N1529" t="str">
        <f t="shared" si="23"/>
        <v>até 5</v>
      </c>
    </row>
    <row r="1530" spans="2:14" ht="15" customHeight="1">
      <c r="B1530" s="11" t="s">
        <v>3533</v>
      </c>
      <c r="C1530" s="12">
        <v>41060.964675925927</v>
      </c>
      <c r="D1530" s="13" t="s">
        <v>1251</v>
      </c>
      <c r="E1530" s="14">
        <v>25000</v>
      </c>
      <c r="F1530" s="14" t="s">
        <v>69</v>
      </c>
      <c r="G1530" s="14">
        <f>Data!$E1530*VLOOKUP(Data!$F1530,tblXrate[],2,FALSE)</f>
        <v>39404.456801682099</v>
      </c>
      <c r="H1530" s="14" t="s">
        <v>1711</v>
      </c>
      <c r="I1530" s="14" t="s">
        <v>3999</v>
      </c>
      <c r="J1530" s="14" t="s">
        <v>71</v>
      </c>
      <c r="K1530" s="14" t="str">
        <f>VLOOKUP(Data!$J1530,tblCountries[[Actual]:[Mapping]],2,FALSE)</f>
        <v>UK</v>
      </c>
      <c r="L1530" s="14" t="s">
        <v>9</v>
      </c>
      <c r="M1530" s="15">
        <v>2</v>
      </c>
      <c r="N1530" t="str">
        <f t="shared" si="23"/>
        <v>até 5</v>
      </c>
    </row>
    <row r="1531" spans="2:14" ht="15" customHeight="1">
      <c r="B1531" s="16" t="s">
        <v>3534</v>
      </c>
      <c r="C1531" s="17">
        <v>41060.965787037036</v>
      </c>
      <c r="D1531" s="18" t="s">
        <v>1712</v>
      </c>
      <c r="E1531" s="19">
        <v>70000</v>
      </c>
      <c r="F1531" s="19" t="s">
        <v>22</v>
      </c>
      <c r="G1531" s="19">
        <f>Data!$E1531*VLOOKUP(Data!$F1531,tblXrate[],2,FALSE)</f>
        <v>88927.960729412545</v>
      </c>
      <c r="H1531" s="19" t="s">
        <v>1713</v>
      </c>
      <c r="I1531" s="19" t="s">
        <v>67</v>
      </c>
      <c r="J1531" s="19" t="s">
        <v>24</v>
      </c>
      <c r="K1531" s="19" t="str">
        <f>VLOOKUP(Data!$J1531,tblCountries[[Actual]:[Mapping]],2,FALSE)</f>
        <v>Germany</v>
      </c>
      <c r="L1531" s="19" t="s">
        <v>25</v>
      </c>
      <c r="M1531" s="20">
        <v>5</v>
      </c>
      <c r="N1531" t="str">
        <f t="shared" si="23"/>
        <v>até 5</v>
      </c>
    </row>
    <row r="1532" spans="2:14" ht="15" customHeight="1">
      <c r="B1532" s="11" t="s">
        <v>3535</v>
      </c>
      <c r="C1532" s="12">
        <v>41060.992083333331</v>
      </c>
      <c r="D1532" s="13" t="s">
        <v>1714</v>
      </c>
      <c r="E1532" s="14">
        <v>90000</v>
      </c>
      <c r="F1532" s="14" t="s">
        <v>6</v>
      </c>
      <c r="G1532" s="14">
        <f>Data!$E1532*VLOOKUP(Data!$F1532,tblXrate[],2,FALSE)</f>
        <v>90000</v>
      </c>
      <c r="H1532" s="14" t="s">
        <v>1715</v>
      </c>
      <c r="I1532" s="14" t="s">
        <v>52</v>
      </c>
      <c r="J1532" s="14" t="s">
        <v>15</v>
      </c>
      <c r="K1532" s="14" t="str">
        <f>VLOOKUP(Data!$J1532,tblCountries[[Actual]:[Mapping]],2,FALSE)</f>
        <v>USA</v>
      </c>
      <c r="L1532" s="14" t="s">
        <v>9</v>
      </c>
      <c r="M1532" s="15">
        <v>25</v>
      </c>
      <c r="N1532" t="str">
        <f t="shared" si="23"/>
        <v>20  a 25</v>
      </c>
    </row>
    <row r="1533" spans="2:14" ht="15" customHeight="1">
      <c r="B1533" s="16" t="s">
        <v>3536</v>
      </c>
      <c r="C1533" s="17">
        <v>41061.001782407409</v>
      </c>
      <c r="D1533" s="18" t="s">
        <v>1186</v>
      </c>
      <c r="E1533" s="19">
        <v>700000</v>
      </c>
      <c r="F1533" s="19" t="s">
        <v>40</v>
      </c>
      <c r="G1533" s="19">
        <f>Data!$E1533*VLOOKUP(Data!$F1533,tblXrate[],2,FALSE)</f>
        <v>12465.541681209797</v>
      </c>
      <c r="H1533" s="19" t="s">
        <v>1716</v>
      </c>
      <c r="I1533" s="19" t="s">
        <v>52</v>
      </c>
      <c r="J1533" s="19" t="s">
        <v>8</v>
      </c>
      <c r="K1533" s="19" t="str">
        <f>VLOOKUP(Data!$J1533,tblCountries[[Actual]:[Mapping]],2,FALSE)</f>
        <v>India</v>
      </c>
      <c r="L1533" s="19" t="s">
        <v>13</v>
      </c>
      <c r="M1533" s="20">
        <v>30</v>
      </c>
      <c r="N1533" t="str">
        <f t="shared" si="23"/>
        <v>25 a 30</v>
      </c>
    </row>
    <row r="1534" spans="2:14" ht="15" customHeight="1">
      <c r="B1534" s="11" t="s">
        <v>3537</v>
      </c>
      <c r="C1534" s="12">
        <v>41061.01290509259</v>
      </c>
      <c r="D1534" s="13" t="s">
        <v>1717</v>
      </c>
      <c r="E1534" s="14">
        <v>40000</v>
      </c>
      <c r="F1534" s="14" t="s">
        <v>6</v>
      </c>
      <c r="G1534" s="14">
        <f>Data!$E1534*VLOOKUP(Data!$F1534,tblXrate[],2,FALSE)</f>
        <v>40000</v>
      </c>
      <c r="H1534" s="14" t="s">
        <v>1718</v>
      </c>
      <c r="I1534" s="14" t="s">
        <v>20</v>
      </c>
      <c r="J1534" s="14" t="s">
        <v>15</v>
      </c>
      <c r="K1534" s="14" t="str">
        <f>VLOOKUP(Data!$J1534,tblCountries[[Actual]:[Mapping]],2,FALSE)</f>
        <v>USA</v>
      </c>
      <c r="L1534" s="14" t="s">
        <v>9</v>
      </c>
      <c r="M1534" s="15">
        <v>8</v>
      </c>
      <c r="N1534" t="str">
        <f t="shared" si="23"/>
        <v>5 a 10</v>
      </c>
    </row>
    <row r="1535" spans="2:14" ht="15" customHeight="1">
      <c r="B1535" s="16" t="s">
        <v>3538</v>
      </c>
      <c r="C1535" s="17">
        <v>41061.016597222224</v>
      </c>
      <c r="D1535" s="18">
        <v>30000</v>
      </c>
      <c r="E1535" s="19">
        <v>30000</v>
      </c>
      <c r="F1535" s="19" t="s">
        <v>6</v>
      </c>
      <c r="G1535" s="19">
        <f>Data!$E1535*VLOOKUP(Data!$F1535,tblXrate[],2,FALSE)</f>
        <v>30000</v>
      </c>
      <c r="H1535" s="19" t="s">
        <v>1719</v>
      </c>
      <c r="I1535" s="19" t="s">
        <v>20</v>
      </c>
      <c r="J1535" s="19" t="s">
        <v>8</v>
      </c>
      <c r="K1535" s="19" t="str">
        <f>VLOOKUP(Data!$J1535,tblCountries[[Actual]:[Mapping]],2,FALSE)</f>
        <v>India</v>
      </c>
      <c r="L1535" s="19" t="s">
        <v>13</v>
      </c>
      <c r="M1535" s="20">
        <v>4</v>
      </c>
      <c r="N1535" t="str">
        <f t="shared" si="23"/>
        <v>até 5</v>
      </c>
    </row>
    <row r="1536" spans="2:14" ht="15" customHeight="1">
      <c r="B1536" s="11" t="s">
        <v>3539</v>
      </c>
      <c r="C1536" s="12">
        <v>41061.061828703707</v>
      </c>
      <c r="D1536" s="13">
        <v>46325</v>
      </c>
      <c r="E1536" s="14">
        <v>46325</v>
      </c>
      <c r="F1536" s="14" t="s">
        <v>6</v>
      </c>
      <c r="G1536" s="14">
        <f>Data!$E1536*VLOOKUP(Data!$F1536,tblXrate[],2,FALSE)</f>
        <v>46325</v>
      </c>
      <c r="H1536" s="14" t="s">
        <v>1720</v>
      </c>
      <c r="I1536" s="14" t="s">
        <v>488</v>
      </c>
      <c r="J1536" s="14" t="s">
        <v>15</v>
      </c>
      <c r="K1536" s="14" t="str">
        <f>VLOOKUP(Data!$J1536,tblCountries[[Actual]:[Mapping]],2,FALSE)</f>
        <v>USA</v>
      </c>
      <c r="L1536" s="14" t="s">
        <v>9</v>
      </c>
      <c r="M1536" s="15">
        <v>1</v>
      </c>
      <c r="N1536" t="str">
        <f t="shared" si="23"/>
        <v>até 5</v>
      </c>
    </row>
    <row r="1537" spans="2:14" ht="15" customHeight="1">
      <c r="B1537" s="16" t="s">
        <v>3540</v>
      </c>
      <c r="C1537" s="17">
        <v>41061.074803240743</v>
      </c>
      <c r="D1537" s="18">
        <v>15000</v>
      </c>
      <c r="E1537" s="19">
        <v>15000</v>
      </c>
      <c r="F1537" s="19" t="s">
        <v>6</v>
      </c>
      <c r="G1537" s="19">
        <f>Data!$E1537*VLOOKUP(Data!$F1537,tblXrate[],2,FALSE)</f>
        <v>15000</v>
      </c>
      <c r="H1537" s="19" t="s">
        <v>955</v>
      </c>
      <c r="I1537" s="19" t="s">
        <v>20</v>
      </c>
      <c r="J1537" s="19" t="s">
        <v>15</v>
      </c>
      <c r="K1537" s="19" t="str">
        <f>VLOOKUP(Data!$J1537,tblCountries[[Actual]:[Mapping]],2,FALSE)</f>
        <v>USA</v>
      </c>
      <c r="L1537" s="19" t="s">
        <v>13</v>
      </c>
      <c r="M1537" s="20">
        <v>8</v>
      </c>
      <c r="N1537" t="str">
        <f t="shared" si="23"/>
        <v>5 a 10</v>
      </c>
    </row>
    <row r="1538" spans="2:14" ht="15" customHeight="1">
      <c r="B1538" s="11" t="s">
        <v>3541</v>
      </c>
      <c r="C1538" s="12">
        <v>41061.106273148151</v>
      </c>
      <c r="D1538" s="13">
        <v>31200</v>
      </c>
      <c r="E1538" s="14">
        <v>31200</v>
      </c>
      <c r="F1538" s="14" t="s">
        <v>6</v>
      </c>
      <c r="G1538" s="14">
        <f>Data!$E1538*VLOOKUP(Data!$F1538,tblXrate[],2,FALSE)</f>
        <v>31200</v>
      </c>
      <c r="H1538" s="14" t="s">
        <v>153</v>
      </c>
      <c r="I1538" s="14" t="s">
        <v>20</v>
      </c>
      <c r="J1538" s="14" t="s">
        <v>15</v>
      </c>
      <c r="K1538" s="14" t="str">
        <f>VLOOKUP(Data!$J1538,tblCountries[[Actual]:[Mapping]],2,FALSE)</f>
        <v>USA</v>
      </c>
      <c r="L1538" s="14" t="s">
        <v>9</v>
      </c>
      <c r="M1538" s="15">
        <v>15</v>
      </c>
      <c r="N1538" t="str">
        <f t="shared" si="23"/>
        <v>10 a 15</v>
      </c>
    </row>
    <row r="1539" spans="2:14" ht="15" customHeight="1">
      <c r="B1539" s="16" t="s">
        <v>3542</v>
      </c>
      <c r="C1539" s="17">
        <v>41061.115520833337</v>
      </c>
      <c r="D1539" s="18" t="s">
        <v>457</v>
      </c>
      <c r="E1539" s="19">
        <v>500000</v>
      </c>
      <c r="F1539" s="19" t="s">
        <v>40</v>
      </c>
      <c r="G1539" s="19">
        <f>Data!$E1539*VLOOKUP(Data!$F1539,tblXrate[],2,FALSE)</f>
        <v>8903.9583437212841</v>
      </c>
      <c r="H1539" s="19" t="s">
        <v>243</v>
      </c>
      <c r="I1539" s="19" t="s">
        <v>20</v>
      </c>
      <c r="J1539" s="19" t="s">
        <v>8</v>
      </c>
      <c r="K1539" s="19" t="str">
        <f>VLOOKUP(Data!$J1539,tblCountries[[Actual]:[Mapping]],2,FALSE)</f>
        <v>India</v>
      </c>
      <c r="L1539" s="19" t="s">
        <v>9</v>
      </c>
      <c r="M1539" s="20">
        <v>9</v>
      </c>
      <c r="N1539" t="str">
        <f t="shared" si="23"/>
        <v>5 a 10</v>
      </c>
    </row>
    <row r="1540" spans="2:14" ht="15" customHeight="1">
      <c r="B1540" s="11" t="s">
        <v>3543</v>
      </c>
      <c r="C1540" s="12">
        <v>41061.125740740739</v>
      </c>
      <c r="D1540" s="13">
        <v>1320</v>
      </c>
      <c r="E1540" s="14">
        <v>15840</v>
      </c>
      <c r="F1540" s="14" t="s">
        <v>6</v>
      </c>
      <c r="G1540" s="14">
        <f>Data!$E1540*VLOOKUP(Data!$F1540,tblXrate[],2,FALSE)</f>
        <v>15840</v>
      </c>
      <c r="H1540" s="14" t="s">
        <v>1721</v>
      </c>
      <c r="I1540" s="14" t="s">
        <v>20</v>
      </c>
      <c r="J1540" s="14" t="s">
        <v>1722</v>
      </c>
      <c r="K1540" s="14" t="str">
        <f>VLOOKUP(Data!$J1540,tblCountries[[Actual]:[Mapping]],2,FALSE)</f>
        <v>Peru</v>
      </c>
      <c r="L1540" s="14" t="s">
        <v>13</v>
      </c>
      <c r="M1540" s="15">
        <v>8</v>
      </c>
      <c r="N1540" t="str">
        <f t="shared" si="23"/>
        <v>5 a 10</v>
      </c>
    </row>
    <row r="1541" spans="2:14" ht="15" customHeight="1">
      <c r="B1541" s="16" t="s">
        <v>3544</v>
      </c>
      <c r="C1541" s="17">
        <v>41061.130219907405</v>
      </c>
      <c r="D1541" s="18" t="s">
        <v>1723</v>
      </c>
      <c r="E1541" s="19">
        <v>850000</v>
      </c>
      <c r="F1541" s="19" t="s">
        <v>40</v>
      </c>
      <c r="G1541" s="19">
        <f>Data!$E1541*VLOOKUP(Data!$F1541,tblXrate[],2,FALSE)</f>
        <v>15136.729184326183</v>
      </c>
      <c r="H1541" s="19" t="s">
        <v>1724</v>
      </c>
      <c r="I1541" s="19" t="s">
        <v>20</v>
      </c>
      <c r="J1541" s="19" t="s">
        <v>8</v>
      </c>
      <c r="K1541" s="19" t="str">
        <f>VLOOKUP(Data!$J1541,tblCountries[[Actual]:[Mapping]],2,FALSE)</f>
        <v>India</v>
      </c>
      <c r="L1541" s="19" t="s">
        <v>9</v>
      </c>
      <c r="M1541" s="20">
        <v>5</v>
      </c>
      <c r="N1541" t="str">
        <f t="shared" si="23"/>
        <v>até 5</v>
      </c>
    </row>
    <row r="1542" spans="2:14" ht="15" customHeight="1">
      <c r="B1542" s="11" t="s">
        <v>3545</v>
      </c>
      <c r="C1542" s="12">
        <v>41061.174212962964</v>
      </c>
      <c r="D1542" s="13">
        <v>41000</v>
      </c>
      <c r="E1542" s="14">
        <v>41000</v>
      </c>
      <c r="F1542" s="14" t="s">
        <v>6</v>
      </c>
      <c r="G1542" s="14">
        <f>Data!$E1542*VLOOKUP(Data!$F1542,tblXrate[],2,FALSE)</f>
        <v>41000</v>
      </c>
      <c r="H1542" s="14" t="s">
        <v>1180</v>
      </c>
      <c r="I1542" s="14" t="s">
        <v>356</v>
      </c>
      <c r="J1542" s="14" t="s">
        <v>15</v>
      </c>
      <c r="K1542" s="14" t="str">
        <f>VLOOKUP(Data!$J1542,tblCountries[[Actual]:[Mapping]],2,FALSE)</f>
        <v>USA</v>
      </c>
      <c r="L1542" s="14" t="s">
        <v>9</v>
      </c>
      <c r="M1542" s="15">
        <v>10</v>
      </c>
      <c r="N1542" t="str">
        <f t="shared" si="23"/>
        <v>5 a 10</v>
      </c>
    </row>
    <row r="1543" spans="2:14" ht="15" customHeight="1">
      <c r="B1543" s="16" t="s">
        <v>3546</v>
      </c>
      <c r="C1543" s="17">
        <v>41061.197557870371</v>
      </c>
      <c r="D1543" s="18">
        <v>11000</v>
      </c>
      <c r="E1543" s="19">
        <v>11000</v>
      </c>
      <c r="F1543" s="19" t="s">
        <v>6</v>
      </c>
      <c r="G1543" s="19">
        <f>Data!$E1543*VLOOKUP(Data!$F1543,tblXrate[],2,FALSE)</f>
        <v>11000</v>
      </c>
      <c r="H1543" s="19" t="s">
        <v>754</v>
      </c>
      <c r="I1543" s="19" t="s">
        <v>52</v>
      </c>
      <c r="J1543" s="19" t="s">
        <v>1031</v>
      </c>
      <c r="K1543" s="19" t="str">
        <f>VLOOKUP(Data!$J1543,tblCountries[[Actual]:[Mapping]],2,FALSE)</f>
        <v>Mexico</v>
      </c>
      <c r="L1543" s="19" t="s">
        <v>9</v>
      </c>
      <c r="M1543" s="20">
        <v>2</v>
      </c>
      <c r="N1543" t="str">
        <f t="shared" si="23"/>
        <v>até 5</v>
      </c>
    </row>
    <row r="1544" spans="2:14" ht="15" customHeight="1">
      <c r="B1544" s="11" t="s">
        <v>3547</v>
      </c>
      <c r="C1544" s="12">
        <v>41061.230914351851</v>
      </c>
      <c r="D1544" s="13" t="s">
        <v>1725</v>
      </c>
      <c r="E1544" s="14">
        <v>35000</v>
      </c>
      <c r="F1544" s="14" t="s">
        <v>69</v>
      </c>
      <c r="G1544" s="14">
        <f>Data!$E1544*VLOOKUP(Data!$F1544,tblXrate[],2,FALSE)</f>
        <v>55166.239522354947</v>
      </c>
      <c r="H1544" s="14" t="s">
        <v>1726</v>
      </c>
      <c r="I1544" s="14" t="s">
        <v>4001</v>
      </c>
      <c r="J1544" s="14" t="s">
        <v>71</v>
      </c>
      <c r="K1544" s="14" t="str">
        <f>VLOOKUP(Data!$J1544,tblCountries[[Actual]:[Mapping]],2,FALSE)</f>
        <v>UK</v>
      </c>
      <c r="L1544" s="14" t="s">
        <v>18</v>
      </c>
      <c r="M1544" s="15">
        <v>30</v>
      </c>
      <c r="N1544" t="str">
        <f t="shared" ref="N1544:N1607" si="24">VLOOKUP(M1544,$O$1:$Q$6,3,1)</f>
        <v>25 a 30</v>
      </c>
    </row>
    <row r="1545" spans="2:14" ht="15" customHeight="1">
      <c r="B1545" s="16" t="s">
        <v>3548</v>
      </c>
      <c r="C1545" s="17">
        <v>41061.234398148146</v>
      </c>
      <c r="D1545" s="18">
        <v>240000</v>
      </c>
      <c r="E1545" s="19">
        <v>240000</v>
      </c>
      <c r="F1545" s="19" t="s">
        <v>3951</v>
      </c>
      <c r="G1545" s="19">
        <f>Data!$E1545*VLOOKUP(Data!$F1545,tblXrate[],2,FALSE)</f>
        <v>5689.2125418690484</v>
      </c>
      <c r="H1545" s="19" t="s">
        <v>1727</v>
      </c>
      <c r="I1545" s="19" t="s">
        <v>52</v>
      </c>
      <c r="J1545" s="19" t="s">
        <v>347</v>
      </c>
      <c r="K1545" s="19" t="str">
        <f>VLOOKUP(Data!$J1545,tblCountries[[Actual]:[Mapping]],2,FALSE)</f>
        <v>Philippines</v>
      </c>
      <c r="L1545" s="19" t="s">
        <v>9</v>
      </c>
      <c r="M1545" s="20">
        <v>15</v>
      </c>
      <c r="N1545" t="str">
        <f t="shared" si="24"/>
        <v>10 a 15</v>
      </c>
    </row>
    <row r="1546" spans="2:14" ht="15" customHeight="1">
      <c r="B1546" s="11" t="s">
        <v>3549</v>
      </c>
      <c r="C1546" s="12">
        <v>41061.244571759256</v>
      </c>
      <c r="D1546" s="13">
        <v>17728.57</v>
      </c>
      <c r="E1546" s="14">
        <v>17728</v>
      </c>
      <c r="F1546" s="14" t="s">
        <v>6</v>
      </c>
      <c r="G1546" s="14">
        <f>Data!$E1546*VLOOKUP(Data!$F1546,tblXrate[],2,FALSE)</f>
        <v>17728</v>
      </c>
      <c r="H1546" s="14" t="s">
        <v>466</v>
      </c>
      <c r="I1546" s="14" t="s">
        <v>20</v>
      </c>
      <c r="J1546" s="14" t="s">
        <v>166</v>
      </c>
      <c r="K1546" s="14" t="str">
        <f>VLOOKUP(Data!$J1546,tblCountries[[Actual]:[Mapping]],2,FALSE)</f>
        <v>Mexico</v>
      </c>
      <c r="L1546" s="14" t="s">
        <v>9</v>
      </c>
      <c r="M1546" s="15">
        <v>3</v>
      </c>
      <c r="N1546" t="str">
        <f t="shared" si="24"/>
        <v>até 5</v>
      </c>
    </row>
    <row r="1547" spans="2:14" ht="15" customHeight="1">
      <c r="B1547" s="16" t="s">
        <v>3550</v>
      </c>
      <c r="C1547" s="17">
        <v>41061.247453703705</v>
      </c>
      <c r="D1547" s="18" t="s">
        <v>1728</v>
      </c>
      <c r="E1547" s="19">
        <v>120000</v>
      </c>
      <c r="F1547" s="19" t="s">
        <v>1729</v>
      </c>
      <c r="G1547" s="19">
        <f>Data!$E1547*VLOOKUP(Data!$F1547,tblXrate[],2,FALSE)</f>
        <v>13745.704467353951</v>
      </c>
      <c r="H1547" s="19" t="s">
        <v>1730</v>
      </c>
      <c r="I1547" s="19" t="s">
        <v>488</v>
      </c>
      <c r="J1547" s="19" t="s">
        <v>1731</v>
      </c>
      <c r="K1547" s="19" t="str">
        <f>VLOOKUP(Data!$J1547,tblCountries[[Actual]:[Mapping]],2,FALSE)</f>
        <v>Morocco</v>
      </c>
      <c r="L1547" s="19" t="s">
        <v>13</v>
      </c>
      <c r="M1547" s="20">
        <v>8</v>
      </c>
      <c r="N1547" t="str">
        <f t="shared" si="24"/>
        <v>5 a 10</v>
      </c>
    </row>
    <row r="1548" spans="2:14" ht="15" customHeight="1">
      <c r="B1548" s="11" t="s">
        <v>3551</v>
      </c>
      <c r="C1548" s="12">
        <v>41061.262025462966</v>
      </c>
      <c r="D1548" s="13">
        <v>50000</v>
      </c>
      <c r="E1548" s="14">
        <v>50000</v>
      </c>
      <c r="F1548" s="14" t="s">
        <v>6</v>
      </c>
      <c r="G1548" s="14">
        <f>Data!$E1548*VLOOKUP(Data!$F1548,tblXrate[],2,FALSE)</f>
        <v>50000</v>
      </c>
      <c r="H1548" s="14" t="s">
        <v>1369</v>
      </c>
      <c r="I1548" s="14" t="s">
        <v>310</v>
      </c>
      <c r="J1548" s="14" t="s">
        <v>15</v>
      </c>
      <c r="K1548" s="14" t="str">
        <f>VLOOKUP(Data!$J1548,tblCountries[[Actual]:[Mapping]],2,FALSE)</f>
        <v>USA</v>
      </c>
      <c r="L1548" s="14" t="s">
        <v>9</v>
      </c>
      <c r="M1548" s="15">
        <v>15</v>
      </c>
      <c r="N1548" t="str">
        <f t="shared" si="24"/>
        <v>10 a 15</v>
      </c>
    </row>
    <row r="1549" spans="2:14" ht="15" customHeight="1">
      <c r="B1549" s="16" t="s">
        <v>3552</v>
      </c>
      <c r="C1549" s="17">
        <v>41061.272094907406</v>
      </c>
      <c r="D1549" s="18">
        <v>80000</v>
      </c>
      <c r="E1549" s="19">
        <v>80000</v>
      </c>
      <c r="F1549" s="19" t="s">
        <v>86</v>
      </c>
      <c r="G1549" s="19">
        <f>Data!$E1549*VLOOKUP(Data!$F1549,tblXrate[],2,FALSE)</f>
        <v>78668.921842426149</v>
      </c>
      <c r="H1549" s="19" t="s">
        <v>1732</v>
      </c>
      <c r="I1549" s="19" t="s">
        <v>20</v>
      </c>
      <c r="J1549" s="19" t="s">
        <v>88</v>
      </c>
      <c r="K1549" s="19" t="str">
        <f>VLOOKUP(Data!$J1549,tblCountries[[Actual]:[Mapping]],2,FALSE)</f>
        <v>Canada</v>
      </c>
      <c r="L1549" s="19" t="s">
        <v>9</v>
      </c>
      <c r="M1549" s="20">
        <v>7</v>
      </c>
      <c r="N1549" t="str">
        <f t="shared" si="24"/>
        <v>5 a 10</v>
      </c>
    </row>
    <row r="1550" spans="2:14" ht="15" customHeight="1">
      <c r="B1550" s="11" t="s">
        <v>3553</v>
      </c>
      <c r="C1550" s="12">
        <v>41061.287407407406</v>
      </c>
      <c r="D1550" s="13">
        <v>85000</v>
      </c>
      <c r="E1550" s="14">
        <v>85000</v>
      </c>
      <c r="F1550" s="14" t="s">
        <v>6</v>
      </c>
      <c r="G1550" s="14">
        <f>Data!$E1550*VLOOKUP(Data!$F1550,tblXrate[],2,FALSE)</f>
        <v>85000</v>
      </c>
      <c r="H1550" s="14" t="s">
        <v>1733</v>
      </c>
      <c r="I1550" s="14" t="s">
        <v>3999</v>
      </c>
      <c r="J1550" s="14" t="s">
        <v>15</v>
      </c>
      <c r="K1550" s="14" t="str">
        <f>VLOOKUP(Data!$J1550,tblCountries[[Actual]:[Mapping]],2,FALSE)</f>
        <v>USA</v>
      </c>
      <c r="L1550" s="14" t="s">
        <v>9</v>
      </c>
      <c r="M1550" s="15">
        <v>10</v>
      </c>
      <c r="N1550" t="str">
        <f t="shared" si="24"/>
        <v>5 a 10</v>
      </c>
    </row>
    <row r="1551" spans="2:14" ht="15" customHeight="1">
      <c r="B1551" s="16" t="s">
        <v>3554</v>
      </c>
      <c r="C1551" s="17">
        <v>41061.30736111111</v>
      </c>
      <c r="D1551" s="18">
        <v>100000</v>
      </c>
      <c r="E1551" s="19">
        <v>100000</v>
      </c>
      <c r="F1551" s="19" t="s">
        <v>82</v>
      </c>
      <c r="G1551" s="19">
        <f>Data!$E1551*VLOOKUP(Data!$F1551,tblXrate[],2,FALSE)</f>
        <v>101990.96564026357</v>
      </c>
      <c r="H1551" s="19" t="s">
        <v>772</v>
      </c>
      <c r="I1551" s="19" t="s">
        <v>52</v>
      </c>
      <c r="J1551" s="19" t="s">
        <v>84</v>
      </c>
      <c r="K1551" s="19" t="str">
        <f>VLOOKUP(Data!$J1551,tblCountries[[Actual]:[Mapping]],2,FALSE)</f>
        <v>Australia</v>
      </c>
      <c r="L1551" s="19" t="s">
        <v>9</v>
      </c>
      <c r="M1551" s="20">
        <v>20</v>
      </c>
      <c r="N1551" t="str">
        <f t="shared" si="24"/>
        <v>15 a 20</v>
      </c>
    </row>
    <row r="1552" spans="2:14" ht="15" customHeight="1">
      <c r="B1552" s="11" t="s">
        <v>3555</v>
      </c>
      <c r="C1552" s="12">
        <v>41061.337893518517</v>
      </c>
      <c r="D1552" s="13" t="s">
        <v>1734</v>
      </c>
      <c r="E1552" s="14">
        <v>5650000</v>
      </c>
      <c r="F1552" s="14" t="s">
        <v>40</v>
      </c>
      <c r="G1552" s="14">
        <f>Data!$E1552*VLOOKUP(Data!$F1552,tblXrate[],2,FALSE)</f>
        <v>100614.72928405051</v>
      </c>
      <c r="H1552" s="14" t="s">
        <v>360</v>
      </c>
      <c r="I1552" s="14" t="s">
        <v>3999</v>
      </c>
      <c r="J1552" s="14" t="s">
        <v>8</v>
      </c>
      <c r="K1552" s="14" t="str">
        <f>VLOOKUP(Data!$J1552,tblCountries[[Actual]:[Mapping]],2,FALSE)</f>
        <v>India</v>
      </c>
      <c r="L1552" s="14" t="s">
        <v>18</v>
      </c>
      <c r="M1552" s="15">
        <v>6</v>
      </c>
      <c r="N1552" t="str">
        <f t="shared" si="24"/>
        <v>5 a 10</v>
      </c>
    </row>
    <row r="1553" spans="2:14" ht="15" customHeight="1">
      <c r="B1553" s="16" t="s">
        <v>3556</v>
      </c>
      <c r="C1553" s="17">
        <v>41061.369803240741</v>
      </c>
      <c r="D1553" s="18">
        <v>85000</v>
      </c>
      <c r="E1553" s="19">
        <v>85000</v>
      </c>
      <c r="F1553" s="19" t="s">
        <v>82</v>
      </c>
      <c r="G1553" s="19">
        <f>Data!$E1553*VLOOKUP(Data!$F1553,tblXrate[],2,FALSE)</f>
        <v>86692.320794224041</v>
      </c>
      <c r="H1553" s="19" t="s">
        <v>1735</v>
      </c>
      <c r="I1553" s="19" t="s">
        <v>20</v>
      </c>
      <c r="J1553" s="19" t="s">
        <v>84</v>
      </c>
      <c r="K1553" s="19" t="str">
        <f>VLOOKUP(Data!$J1553,tblCountries[[Actual]:[Mapping]],2,FALSE)</f>
        <v>Australia</v>
      </c>
      <c r="L1553" s="19" t="s">
        <v>9</v>
      </c>
      <c r="M1553" s="20">
        <v>30</v>
      </c>
      <c r="N1553" t="str">
        <f t="shared" si="24"/>
        <v>25 a 30</v>
      </c>
    </row>
    <row r="1554" spans="2:14" ht="15" customHeight="1">
      <c r="B1554" s="11" t="s">
        <v>3557</v>
      </c>
      <c r="C1554" s="12">
        <v>41061.45517361111</v>
      </c>
      <c r="D1554" s="13" t="s">
        <v>1736</v>
      </c>
      <c r="E1554" s="14">
        <v>120000</v>
      </c>
      <c r="F1554" s="14" t="s">
        <v>82</v>
      </c>
      <c r="G1554" s="14">
        <f>Data!$E1554*VLOOKUP(Data!$F1554,tblXrate[],2,FALSE)</f>
        <v>122389.15876831629</v>
      </c>
      <c r="H1554" s="14" t="s">
        <v>855</v>
      </c>
      <c r="I1554" s="14" t="s">
        <v>20</v>
      </c>
      <c r="J1554" s="14" t="s">
        <v>84</v>
      </c>
      <c r="K1554" s="14" t="str">
        <f>VLOOKUP(Data!$J1554,tblCountries[[Actual]:[Mapping]],2,FALSE)</f>
        <v>Australia</v>
      </c>
      <c r="L1554" s="14" t="s">
        <v>18</v>
      </c>
      <c r="M1554" s="15">
        <v>5</v>
      </c>
      <c r="N1554" t="str">
        <f t="shared" si="24"/>
        <v>até 5</v>
      </c>
    </row>
    <row r="1555" spans="2:14" ht="15" customHeight="1">
      <c r="B1555" s="16" t="s">
        <v>3558</v>
      </c>
      <c r="C1555" s="17">
        <v>41061.456932870373</v>
      </c>
      <c r="D1555" s="18" t="s">
        <v>419</v>
      </c>
      <c r="E1555" s="19">
        <v>360000</v>
      </c>
      <c r="F1555" s="19" t="s">
        <v>40</v>
      </c>
      <c r="G1555" s="19">
        <f>Data!$E1555*VLOOKUP(Data!$F1555,tblXrate[],2,FALSE)</f>
        <v>6410.8500074793246</v>
      </c>
      <c r="H1555" s="19" t="s">
        <v>1737</v>
      </c>
      <c r="I1555" s="19" t="s">
        <v>52</v>
      </c>
      <c r="J1555" s="19" t="s">
        <v>8</v>
      </c>
      <c r="K1555" s="19" t="str">
        <f>VLOOKUP(Data!$J1555,tblCountries[[Actual]:[Mapping]],2,FALSE)</f>
        <v>India</v>
      </c>
      <c r="L1555" s="19" t="s">
        <v>18</v>
      </c>
      <c r="M1555" s="20">
        <v>8</v>
      </c>
      <c r="N1555" t="str">
        <f t="shared" si="24"/>
        <v>5 a 10</v>
      </c>
    </row>
    <row r="1556" spans="2:14" ht="15" customHeight="1">
      <c r="B1556" s="11" t="s">
        <v>3559</v>
      </c>
      <c r="C1556" s="12">
        <v>41061.543958333335</v>
      </c>
      <c r="D1556" s="13">
        <v>44000</v>
      </c>
      <c r="E1556" s="14">
        <v>44000</v>
      </c>
      <c r="F1556" s="14" t="s">
        <v>6</v>
      </c>
      <c r="G1556" s="14">
        <f>Data!$E1556*VLOOKUP(Data!$F1556,tblXrate[],2,FALSE)</f>
        <v>44000</v>
      </c>
      <c r="H1556" s="14" t="s">
        <v>1738</v>
      </c>
      <c r="I1556" s="14" t="s">
        <v>20</v>
      </c>
      <c r="J1556" s="14" t="s">
        <v>15</v>
      </c>
      <c r="K1556" s="14" t="str">
        <f>VLOOKUP(Data!$J1556,tblCountries[[Actual]:[Mapping]],2,FALSE)</f>
        <v>USA</v>
      </c>
      <c r="L1556" s="14" t="s">
        <v>9</v>
      </c>
      <c r="M1556" s="15">
        <v>3.5</v>
      </c>
      <c r="N1556" t="str">
        <f t="shared" si="24"/>
        <v>até 5</v>
      </c>
    </row>
    <row r="1557" spans="2:14" ht="15" customHeight="1">
      <c r="B1557" s="16" t="s">
        <v>3560</v>
      </c>
      <c r="C1557" s="17">
        <v>41061.606030092589</v>
      </c>
      <c r="D1557" s="18">
        <v>250000</v>
      </c>
      <c r="E1557" s="19">
        <v>250000</v>
      </c>
      <c r="F1557" s="19" t="s">
        <v>40</v>
      </c>
      <c r="G1557" s="19">
        <f>Data!$E1557*VLOOKUP(Data!$F1557,tblXrate[],2,FALSE)</f>
        <v>4451.9791718606421</v>
      </c>
      <c r="H1557" s="19" t="s">
        <v>1739</v>
      </c>
      <c r="I1557" s="19" t="s">
        <v>279</v>
      </c>
      <c r="J1557" s="19" t="s">
        <v>8</v>
      </c>
      <c r="K1557" s="19" t="str">
        <f>VLOOKUP(Data!$J1557,tblCountries[[Actual]:[Mapping]],2,FALSE)</f>
        <v>India</v>
      </c>
      <c r="L1557" s="19" t="s">
        <v>9</v>
      </c>
      <c r="M1557" s="20">
        <v>2.5</v>
      </c>
      <c r="N1557" t="str">
        <f t="shared" si="24"/>
        <v>até 5</v>
      </c>
    </row>
    <row r="1558" spans="2:14" ht="15" customHeight="1">
      <c r="B1558" s="11" t="s">
        <v>3561</v>
      </c>
      <c r="C1558" s="12">
        <v>41061.618530092594</v>
      </c>
      <c r="D1558" s="13">
        <v>4500</v>
      </c>
      <c r="E1558" s="14">
        <v>4500</v>
      </c>
      <c r="F1558" s="14" t="s">
        <v>6</v>
      </c>
      <c r="G1558" s="14">
        <f>Data!$E1558*VLOOKUP(Data!$F1558,tblXrate[],2,FALSE)</f>
        <v>4500</v>
      </c>
      <c r="H1558" s="14" t="s">
        <v>1740</v>
      </c>
      <c r="I1558" s="14" t="s">
        <v>20</v>
      </c>
      <c r="J1558" s="14" t="s">
        <v>17</v>
      </c>
      <c r="K1558" s="14" t="str">
        <f>VLOOKUP(Data!$J1558,tblCountries[[Actual]:[Mapping]],2,FALSE)</f>
        <v>Pakistan</v>
      </c>
      <c r="L1558" s="14" t="s">
        <v>9</v>
      </c>
      <c r="M1558" s="15">
        <v>6</v>
      </c>
      <c r="N1558" t="str">
        <f t="shared" si="24"/>
        <v>5 a 10</v>
      </c>
    </row>
    <row r="1559" spans="2:14" ht="15" customHeight="1">
      <c r="B1559" s="16" t="s">
        <v>3562</v>
      </c>
      <c r="C1559" s="17">
        <v>41061.631562499999</v>
      </c>
      <c r="D1559" s="18">
        <v>1700000</v>
      </c>
      <c r="E1559" s="19">
        <v>1700000</v>
      </c>
      <c r="F1559" s="19" t="s">
        <v>40</v>
      </c>
      <c r="G1559" s="19">
        <f>Data!$E1559*VLOOKUP(Data!$F1559,tblXrate[],2,FALSE)</f>
        <v>30273.458368652366</v>
      </c>
      <c r="H1559" s="19" t="s">
        <v>1741</v>
      </c>
      <c r="I1559" s="19" t="s">
        <v>4001</v>
      </c>
      <c r="J1559" s="19" t="s">
        <v>8</v>
      </c>
      <c r="K1559" s="19" t="str">
        <f>VLOOKUP(Data!$J1559,tblCountries[[Actual]:[Mapping]],2,FALSE)</f>
        <v>India</v>
      </c>
      <c r="L1559" s="19" t="s">
        <v>9</v>
      </c>
      <c r="M1559" s="20">
        <v>6</v>
      </c>
      <c r="N1559" t="str">
        <f t="shared" si="24"/>
        <v>5 a 10</v>
      </c>
    </row>
    <row r="1560" spans="2:14" ht="15" customHeight="1">
      <c r="B1560" s="11" t="s">
        <v>3563</v>
      </c>
      <c r="C1560" s="12">
        <v>41061.652314814812</v>
      </c>
      <c r="D1560" s="13" t="s">
        <v>1742</v>
      </c>
      <c r="E1560" s="14">
        <v>52000</v>
      </c>
      <c r="F1560" s="14" t="s">
        <v>6</v>
      </c>
      <c r="G1560" s="14">
        <f>Data!$E1560*VLOOKUP(Data!$F1560,tblXrate[],2,FALSE)</f>
        <v>52000</v>
      </c>
      <c r="H1560" s="14" t="s">
        <v>523</v>
      </c>
      <c r="I1560" s="14" t="s">
        <v>20</v>
      </c>
      <c r="J1560" s="14" t="s">
        <v>15</v>
      </c>
      <c r="K1560" s="14" t="str">
        <f>VLOOKUP(Data!$J1560,tblCountries[[Actual]:[Mapping]],2,FALSE)</f>
        <v>USA</v>
      </c>
      <c r="L1560" s="14" t="s">
        <v>13</v>
      </c>
      <c r="M1560" s="15">
        <v>5</v>
      </c>
      <c r="N1560" t="str">
        <f t="shared" si="24"/>
        <v>até 5</v>
      </c>
    </row>
    <row r="1561" spans="2:14" ht="15" customHeight="1">
      <c r="B1561" s="16" t="s">
        <v>3564</v>
      </c>
      <c r="C1561" s="17">
        <v>41061.755636574075</v>
      </c>
      <c r="D1561" s="18" t="s">
        <v>1743</v>
      </c>
      <c r="E1561" s="19">
        <v>75000</v>
      </c>
      <c r="F1561" s="19" t="s">
        <v>6</v>
      </c>
      <c r="G1561" s="19">
        <f>Data!$E1561*VLOOKUP(Data!$F1561,tblXrate[],2,FALSE)</f>
        <v>75000</v>
      </c>
      <c r="H1561" s="19" t="s">
        <v>356</v>
      </c>
      <c r="I1561" s="19" t="s">
        <v>356</v>
      </c>
      <c r="J1561" s="19" t="s">
        <v>24</v>
      </c>
      <c r="K1561" s="19" t="str">
        <f>VLOOKUP(Data!$J1561,tblCountries[[Actual]:[Mapping]],2,FALSE)</f>
        <v>Germany</v>
      </c>
      <c r="L1561" s="19" t="s">
        <v>18</v>
      </c>
      <c r="M1561" s="20">
        <v>9</v>
      </c>
      <c r="N1561" t="str">
        <f t="shared" si="24"/>
        <v>5 a 10</v>
      </c>
    </row>
    <row r="1562" spans="2:14" ht="15" customHeight="1">
      <c r="B1562" s="11" t="s">
        <v>3565</v>
      </c>
      <c r="C1562" s="12">
        <v>41061.762858796297</v>
      </c>
      <c r="D1562" s="13" t="s">
        <v>1744</v>
      </c>
      <c r="E1562" s="14">
        <v>1000000</v>
      </c>
      <c r="F1562" s="14" t="s">
        <v>40</v>
      </c>
      <c r="G1562" s="14">
        <f>Data!$E1562*VLOOKUP(Data!$F1562,tblXrate[],2,FALSE)</f>
        <v>17807.916687442568</v>
      </c>
      <c r="H1562" s="14" t="s">
        <v>72</v>
      </c>
      <c r="I1562" s="14" t="s">
        <v>20</v>
      </c>
      <c r="J1562" s="14" t="s">
        <v>8</v>
      </c>
      <c r="K1562" s="14" t="str">
        <f>VLOOKUP(Data!$J1562,tblCountries[[Actual]:[Mapping]],2,FALSE)</f>
        <v>India</v>
      </c>
      <c r="L1562" s="14" t="s">
        <v>13</v>
      </c>
      <c r="M1562" s="15">
        <v>4</v>
      </c>
      <c r="N1562" t="str">
        <f t="shared" si="24"/>
        <v>até 5</v>
      </c>
    </row>
    <row r="1563" spans="2:14" ht="15" customHeight="1">
      <c r="B1563" s="16" t="s">
        <v>3566</v>
      </c>
      <c r="C1563" s="17">
        <v>41061.790763888886</v>
      </c>
      <c r="D1563" s="18">
        <v>177600</v>
      </c>
      <c r="E1563" s="19">
        <v>177600</v>
      </c>
      <c r="F1563" s="19" t="s">
        <v>6</v>
      </c>
      <c r="G1563" s="19">
        <f>Data!$E1563*VLOOKUP(Data!$F1563,tblXrate[],2,FALSE)</f>
        <v>177600</v>
      </c>
      <c r="H1563" s="19" t="s">
        <v>310</v>
      </c>
      <c r="I1563" s="19" t="s">
        <v>310</v>
      </c>
      <c r="J1563" s="19" t="s">
        <v>1745</v>
      </c>
      <c r="K1563" s="19" t="str">
        <f>VLOOKUP(Data!$J1563,tblCountries[[Actual]:[Mapping]],2,FALSE)</f>
        <v>Lesotho</v>
      </c>
      <c r="L1563" s="19" t="s">
        <v>9</v>
      </c>
      <c r="M1563" s="20">
        <v>6</v>
      </c>
      <c r="N1563" t="str">
        <f t="shared" si="24"/>
        <v>5 a 10</v>
      </c>
    </row>
    <row r="1564" spans="2:14" ht="15" customHeight="1">
      <c r="B1564" s="11" t="s">
        <v>3567</v>
      </c>
      <c r="C1564" s="12">
        <v>41061.82136574074</v>
      </c>
      <c r="D1564" s="13">
        <v>650000</v>
      </c>
      <c r="E1564" s="14">
        <v>650000</v>
      </c>
      <c r="F1564" s="14" t="s">
        <v>40</v>
      </c>
      <c r="G1564" s="14">
        <f>Data!$E1564*VLOOKUP(Data!$F1564,tblXrate[],2,FALSE)</f>
        <v>11575.14584683767</v>
      </c>
      <c r="H1564" s="14" t="s">
        <v>616</v>
      </c>
      <c r="I1564" s="14" t="s">
        <v>20</v>
      </c>
      <c r="J1564" s="14" t="s">
        <v>8</v>
      </c>
      <c r="K1564" s="14" t="str">
        <f>VLOOKUP(Data!$J1564,tblCountries[[Actual]:[Mapping]],2,FALSE)</f>
        <v>India</v>
      </c>
      <c r="L1564" s="14" t="s">
        <v>9</v>
      </c>
      <c r="M1564" s="15">
        <v>5</v>
      </c>
      <c r="N1564" t="str">
        <f t="shared" si="24"/>
        <v>até 5</v>
      </c>
    </row>
    <row r="1565" spans="2:14" ht="15" customHeight="1">
      <c r="B1565" s="16" t="s">
        <v>3568</v>
      </c>
      <c r="C1565" s="17">
        <v>41061.823993055557</v>
      </c>
      <c r="D1565" s="18" t="s">
        <v>1746</v>
      </c>
      <c r="E1565" s="19">
        <v>21000</v>
      </c>
      <c r="F1565" s="19" t="s">
        <v>22</v>
      </c>
      <c r="G1565" s="19">
        <f>Data!$E1565*VLOOKUP(Data!$F1565,tblXrate[],2,FALSE)</f>
        <v>26678.388218823762</v>
      </c>
      <c r="H1565" s="19" t="s">
        <v>1747</v>
      </c>
      <c r="I1565" s="19" t="s">
        <v>52</v>
      </c>
      <c r="J1565" s="19" t="s">
        <v>30</v>
      </c>
      <c r="K1565" s="19" t="str">
        <f>VLOOKUP(Data!$J1565,tblCountries[[Actual]:[Mapping]],2,FALSE)</f>
        <v>Portugal</v>
      </c>
      <c r="L1565" s="19" t="s">
        <v>9</v>
      </c>
      <c r="M1565" s="20">
        <v>10</v>
      </c>
      <c r="N1565" t="str">
        <f t="shared" si="24"/>
        <v>5 a 10</v>
      </c>
    </row>
    <row r="1566" spans="2:14" ht="15" customHeight="1">
      <c r="B1566" s="11" t="s">
        <v>3569</v>
      </c>
      <c r="C1566" s="12">
        <v>41061.831770833334</v>
      </c>
      <c r="D1566" s="13" t="s">
        <v>1310</v>
      </c>
      <c r="E1566" s="14">
        <v>80000</v>
      </c>
      <c r="F1566" s="14" t="s">
        <v>69</v>
      </c>
      <c r="G1566" s="14">
        <f>Data!$E1566*VLOOKUP(Data!$F1566,tblXrate[],2,FALSE)</f>
        <v>126094.26176538273</v>
      </c>
      <c r="H1566" s="14" t="s">
        <v>1748</v>
      </c>
      <c r="I1566" s="14" t="s">
        <v>356</v>
      </c>
      <c r="J1566" s="14" t="s">
        <v>71</v>
      </c>
      <c r="K1566" s="14" t="str">
        <f>VLOOKUP(Data!$J1566,tblCountries[[Actual]:[Mapping]],2,FALSE)</f>
        <v>UK</v>
      </c>
      <c r="L1566" s="14" t="s">
        <v>9</v>
      </c>
      <c r="M1566" s="15">
        <v>12</v>
      </c>
      <c r="N1566" t="str">
        <f t="shared" si="24"/>
        <v>10 a 15</v>
      </c>
    </row>
    <row r="1567" spans="2:14" ht="15" customHeight="1">
      <c r="B1567" s="16" t="s">
        <v>3570</v>
      </c>
      <c r="C1567" s="17">
        <v>41061.841921296298</v>
      </c>
      <c r="D1567" s="18" t="s">
        <v>1749</v>
      </c>
      <c r="E1567" s="19">
        <v>6000</v>
      </c>
      <c r="F1567" s="19" t="s">
        <v>6</v>
      </c>
      <c r="G1567" s="19">
        <f>Data!$E1567*VLOOKUP(Data!$F1567,tblXrate[],2,FALSE)</f>
        <v>6000</v>
      </c>
      <c r="H1567" s="19" t="s">
        <v>207</v>
      </c>
      <c r="I1567" s="19" t="s">
        <v>20</v>
      </c>
      <c r="J1567" s="19" t="s">
        <v>8</v>
      </c>
      <c r="K1567" s="19" t="str">
        <f>VLOOKUP(Data!$J1567,tblCountries[[Actual]:[Mapping]],2,FALSE)</f>
        <v>India</v>
      </c>
      <c r="L1567" s="19" t="s">
        <v>9</v>
      </c>
      <c r="M1567" s="20">
        <v>2</v>
      </c>
      <c r="N1567" t="str">
        <f t="shared" si="24"/>
        <v>até 5</v>
      </c>
    </row>
    <row r="1568" spans="2:14" ht="15" customHeight="1">
      <c r="B1568" s="11" t="s">
        <v>3571</v>
      </c>
      <c r="C1568" s="12">
        <v>41061.852349537039</v>
      </c>
      <c r="D1568" s="13">
        <v>10000</v>
      </c>
      <c r="E1568" s="14">
        <v>10000</v>
      </c>
      <c r="F1568" s="14" t="s">
        <v>6</v>
      </c>
      <c r="G1568" s="14">
        <f>Data!$E1568*VLOOKUP(Data!$F1568,tblXrate[],2,FALSE)</f>
        <v>10000</v>
      </c>
      <c r="H1568" s="14" t="s">
        <v>360</v>
      </c>
      <c r="I1568" s="14" t="s">
        <v>3999</v>
      </c>
      <c r="J1568" s="14" t="s">
        <v>8</v>
      </c>
      <c r="K1568" s="14" t="str">
        <f>VLOOKUP(Data!$J1568,tblCountries[[Actual]:[Mapping]],2,FALSE)</f>
        <v>India</v>
      </c>
      <c r="L1568" s="14" t="s">
        <v>13</v>
      </c>
      <c r="M1568" s="15">
        <v>6</v>
      </c>
      <c r="N1568" t="str">
        <f t="shared" si="24"/>
        <v>5 a 10</v>
      </c>
    </row>
    <row r="1569" spans="2:14" ht="15" customHeight="1">
      <c r="B1569" s="16" t="s">
        <v>3572</v>
      </c>
      <c r="C1569" s="17">
        <v>41061.8596412037</v>
      </c>
      <c r="D1569" s="18">
        <v>50000</v>
      </c>
      <c r="E1569" s="19">
        <v>50000</v>
      </c>
      <c r="F1569" s="19" t="s">
        <v>6</v>
      </c>
      <c r="G1569" s="19">
        <f>Data!$E1569*VLOOKUP(Data!$F1569,tblXrate[],2,FALSE)</f>
        <v>50000</v>
      </c>
      <c r="H1569" s="19" t="s">
        <v>481</v>
      </c>
      <c r="I1569" s="19" t="s">
        <v>20</v>
      </c>
      <c r="J1569" s="19" t="s">
        <v>15</v>
      </c>
      <c r="K1569" s="19" t="str">
        <f>VLOOKUP(Data!$J1569,tblCountries[[Actual]:[Mapping]],2,FALSE)</f>
        <v>USA</v>
      </c>
      <c r="L1569" s="19" t="s">
        <v>13</v>
      </c>
      <c r="M1569" s="20">
        <v>2</v>
      </c>
      <c r="N1569" t="str">
        <f t="shared" si="24"/>
        <v>até 5</v>
      </c>
    </row>
    <row r="1570" spans="2:14" ht="15" customHeight="1">
      <c r="B1570" s="11" t="s">
        <v>3573</v>
      </c>
      <c r="C1570" s="12">
        <v>41061.860381944447</v>
      </c>
      <c r="D1570" s="13">
        <v>10000</v>
      </c>
      <c r="E1570" s="14">
        <v>10000</v>
      </c>
      <c r="F1570" s="14" t="s">
        <v>6</v>
      </c>
      <c r="G1570" s="14">
        <f>Data!$E1570*VLOOKUP(Data!$F1570,tblXrate[],2,FALSE)</f>
        <v>10000</v>
      </c>
      <c r="H1570" s="14" t="s">
        <v>1750</v>
      </c>
      <c r="I1570" s="14" t="s">
        <v>52</v>
      </c>
      <c r="J1570" s="14" t="s">
        <v>8</v>
      </c>
      <c r="K1570" s="14" t="str">
        <f>VLOOKUP(Data!$J1570,tblCountries[[Actual]:[Mapping]],2,FALSE)</f>
        <v>India</v>
      </c>
      <c r="L1570" s="14" t="s">
        <v>13</v>
      </c>
      <c r="M1570" s="15">
        <v>12</v>
      </c>
      <c r="N1570" t="str">
        <f t="shared" si="24"/>
        <v>10 a 15</v>
      </c>
    </row>
    <row r="1571" spans="2:14" ht="15" customHeight="1">
      <c r="B1571" s="16" t="s">
        <v>3574</v>
      </c>
      <c r="C1571" s="17">
        <v>41061.87023148148</v>
      </c>
      <c r="D1571" s="18">
        <v>50000</v>
      </c>
      <c r="E1571" s="19">
        <v>50000</v>
      </c>
      <c r="F1571" s="19" t="s">
        <v>6</v>
      </c>
      <c r="G1571" s="19">
        <f>Data!$E1571*VLOOKUP(Data!$F1571,tblXrate[],2,FALSE)</f>
        <v>50000</v>
      </c>
      <c r="H1571" s="19" t="s">
        <v>1751</v>
      </c>
      <c r="I1571" s="19" t="s">
        <v>20</v>
      </c>
      <c r="J1571" s="19" t="s">
        <v>15</v>
      </c>
      <c r="K1571" s="19" t="str">
        <f>VLOOKUP(Data!$J1571,tblCountries[[Actual]:[Mapping]],2,FALSE)</f>
        <v>USA</v>
      </c>
      <c r="L1571" s="19" t="s">
        <v>13</v>
      </c>
      <c r="M1571" s="20">
        <v>12</v>
      </c>
      <c r="N1571" t="str">
        <f t="shared" si="24"/>
        <v>10 a 15</v>
      </c>
    </row>
    <row r="1572" spans="2:14" ht="15" customHeight="1">
      <c r="B1572" s="11" t="s">
        <v>3575</v>
      </c>
      <c r="C1572" s="12">
        <v>41061.930856481478</v>
      </c>
      <c r="D1572" s="13" t="s">
        <v>1752</v>
      </c>
      <c r="E1572" s="14">
        <v>20000</v>
      </c>
      <c r="F1572" s="14" t="s">
        <v>6</v>
      </c>
      <c r="G1572" s="14">
        <f>Data!$E1572*VLOOKUP(Data!$F1572,tblXrate[],2,FALSE)</f>
        <v>20000</v>
      </c>
      <c r="H1572" s="14" t="s">
        <v>52</v>
      </c>
      <c r="I1572" s="14" t="s">
        <v>52</v>
      </c>
      <c r="J1572" s="14" t="s">
        <v>8</v>
      </c>
      <c r="K1572" s="14" t="str">
        <f>VLOOKUP(Data!$J1572,tblCountries[[Actual]:[Mapping]],2,FALSE)</f>
        <v>India</v>
      </c>
      <c r="L1572" s="14" t="s">
        <v>9</v>
      </c>
      <c r="M1572" s="15">
        <v>1</v>
      </c>
      <c r="N1572" t="str">
        <f t="shared" si="24"/>
        <v>até 5</v>
      </c>
    </row>
    <row r="1573" spans="2:14" ht="15" customHeight="1">
      <c r="B1573" s="16" t="s">
        <v>3576</v>
      </c>
      <c r="C1573" s="17">
        <v>41061.97896990741</v>
      </c>
      <c r="D1573" s="18" t="s">
        <v>655</v>
      </c>
      <c r="E1573" s="19">
        <v>20000</v>
      </c>
      <c r="F1573" s="19" t="s">
        <v>69</v>
      </c>
      <c r="G1573" s="19">
        <f>Data!$E1573*VLOOKUP(Data!$F1573,tblXrate[],2,FALSE)</f>
        <v>31523.565441345683</v>
      </c>
      <c r="H1573" s="19" t="s">
        <v>386</v>
      </c>
      <c r="I1573" s="19" t="s">
        <v>20</v>
      </c>
      <c r="J1573" s="19" t="s">
        <v>71</v>
      </c>
      <c r="K1573" s="19" t="str">
        <f>VLOOKUP(Data!$J1573,tblCountries[[Actual]:[Mapping]],2,FALSE)</f>
        <v>UK</v>
      </c>
      <c r="L1573" s="19" t="s">
        <v>13</v>
      </c>
      <c r="M1573" s="20">
        <v>3</v>
      </c>
      <c r="N1573" t="str">
        <f t="shared" si="24"/>
        <v>até 5</v>
      </c>
    </row>
    <row r="1574" spans="2:14" ht="15" customHeight="1">
      <c r="B1574" s="11" t="s">
        <v>3577</v>
      </c>
      <c r="C1574" s="12">
        <v>41062.061851851853</v>
      </c>
      <c r="D1574" s="13" t="s">
        <v>1753</v>
      </c>
      <c r="E1574" s="14">
        <v>50000</v>
      </c>
      <c r="F1574" s="14" t="s">
        <v>22</v>
      </c>
      <c r="G1574" s="14">
        <f>Data!$E1574*VLOOKUP(Data!$F1574,tblXrate[],2,FALSE)</f>
        <v>63519.971949580387</v>
      </c>
      <c r="H1574" s="14" t="s">
        <v>488</v>
      </c>
      <c r="I1574" s="14" t="s">
        <v>488</v>
      </c>
      <c r="J1574" s="14" t="s">
        <v>628</v>
      </c>
      <c r="K1574" s="14" t="str">
        <f>VLOOKUP(Data!$J1574,tblCountries[[Actual]:[Mapping]],2,FALSE)</f>
        <v>Netherlands</v>
      </c>
      <c r="L1574" s="14" t="s">
        <v>9</v>
      </c>
      <c r="M1574" s="15">
        <v>10</v>
      </c>
      <c r="N1574" t="str">
        <f t="shared" si="24"/>
        <v>5 a 10</v>
      </c>
    </row>
    <row r="1575" spans="2:14" ht="15" customHeight="1">
      <c r="B1575" s="16" t="s">
        <v>3578</v>
      </c>
      <c r="C1575" s="17">
        <v>41062.071805555555</v>
      </c>
      <c r="D1575" s="18">
        <v>2300</v>
      </c>
      <c r="E1575" s="19">
        <v>27600</v>
      </c>
      <c r="F1575" s="19" t="s">
        <v>22</v>
      </c>
      <c r="G1575" s="19">
        <f>Data!$E1575*VLOOKUP(Data!$F1575,tblXrate[],2,FALSE)</f>
        <v>35063.024516168378</v>
      </c>
      <c r="H1575" s="19" t="s">
        <v>270</v>
      </c>
      <c r="I1575" s="19" t="s">
        <v>488</v>
      </c>
      <c r="J1575" s="19" t="s">
        <v>38</v>
      </c>
      <c r="K1575" s="19" t="str">
        <f>VLOOKUP(Data!$J1575,tblCountries[[Actual]:[Mapping]],2,FALSE)</f>
        <v>Hungary</v>
      </c>
      <c r="L1575" s="19" t="s">
        <v>13</v>
      </c>
      <c r="M1575" s="20">
        <v>15</v>
      </c>
      <c r="N1575" t="str">
        <f t="shared" si="24"/>
        <v>10 a 15</v>
      </c>
    </row>
    <row r="1576" spans="2:14" ht="15" customHeight="1">
      <c r="B1576" s="11" t="s">
        <v>3579</v>
      </c>
      <c r="C1576" s="12">
        <v>41062.100451388891</v>
      </c>
      <c r="D1576" s="13">
        <v>55000</v>
      </c>
      <c r="E1576" s="14">
        <v>55000</v>
      </c>
      <c r="F1576" s="14" t="s">
        <v>6</v>
      </c>
      <c r="G1576" s="14">
        <f>Data!$E1576*VLOOKUP(Data!$F1576,tblXrate[],2,FALSE)</f>
        <v>55000</v>
      </c>
      <c r="H1576" s="14" t="s">
        <v>207</v>
      </c>
      <c r="I1576" s="14" t="s">
        <v>20</v>
      </c>
      <c r="J1576" s="14" t="s">
        <v>15</v>
      </c>
      <c r="K1576" s="14" t="str">
        <f>VLOOKUP(Data!$J1576,tblCountries[[Actual]:[Mapping]],2,FALSE)</f>
        <v>USA</v>
      </c>
      <c r="L1576" s="14" t="s">
        <v>9</v>
      </c>
      <c r="M1576" s="15">
        <v>2</v>
      </c>
      <c r="N1576" t="str">
        <f t="shared" si="24"/>
        <v>até 5</v>
      </c>
    </row>
    <row r="1577" spans="2:14" ht="15" customHeight="1">
      <c r="B1577" s="16" t="s">
        <v>3580</v>
      </c>
      <c r="C1577" s="17">
        <v>41062.103125000001</v>
      </c>
      <c r="D1577" s="18">
        <v>38000</v>
      </c>
      <c r="E1577" s="19">
        <v>38000</v>
      </c>
      <c r="F1577" s="19" t="s">
        <v>6</v>
      </c>
      <c r="G1577" s="19">
        <f>Data!$E1577*VLOOKUP(Data!$F1577,tblXrate[],2,FALSE)</f>
        <v>38000</v>
      </c>
      <c r="H1577" s="19" t="s">
        <v>207</v>
      </c>
      <c r="I1577" s="19" t="s">
        <v>20</v>
      </c>
      <c r="J1577" s="19" t="s">
        <v>15</v>
      </c>
      <c r="K1577" s="19" t="str">
        <f>VLOOKUP(Data!$J1577,tblCountries[[Actual]:[Mapping]],2,FALSE)</f>
        <v>USA</v>
      </c>
      <c r="L1577" s="19" t="s">
        <v>13</v>
      </c>
      <c r="M1577" s="20">
        <v>1</v>
      </c>
      <c r="N1577" t="str">
        <f t="shared" si="24"/>
        <v>até 5</v>
      </c>
    </row>
    <row r="1578" spans="2:14" ht="15" customHeight="1">
      <c r="B1578" s="11" t="s">
        <v>3581</v>
      </c>
      <c r="C1578" s="12">
        <v>41062.13113425926</v>
      </c>
      <c r="D1578" s="13">
        <v>1800000</v>
      </c>
      <c r="E1578" s="14">
        <v>1800000</v>
      </c>
      <c r="F1578" s="14" t="s">
        <v>40</v>
      </c>
      <c r="G1578" s="14">
        <f>Data!$E1578*VLOOKUP(Data!$F1578,tblXrate[],2,FALSE)</f>
        <v>32054.250037396621</v>
      </c>
      <c r="H1578" s="14" t="s">
        <v>256</v>
      </c>
      <c r="I1578" s="14" t="s">
        <v>20</v>
      </c>
      <c r="J1578" s="14" t="s">
        <v>8</v>
      </c>
      <c r="K1578" s="14" t="str">
        <f>VLOOKUP(Data!$J1578,tblCountries[[Actual]:[Mapping]],2,FALSE)</f>
        <v>India</v>
      </c>
      <c r="L1578" s="14" t="s">
        <v>13</v>
      </c>
      <c r="M1578" s="15">
        <v>1</v>
      </c>
      <c r="N1578" t="str">
        <f t="shared" si="24"/>
        <v>até 5</v>
      </c>
    </row>
    <row r="1579" spans="2:14" ht="15" customHeight="1">
      <c r="B1579" s="16" t="s">
        <v>3582</v>
      </c>
      <c r="C1579" s="17">
        <v>41062.134687500002</v>
      </c>
      <c r="D1579" s="18">
        <v>35500</v>
      </c>
      <c r="E1579" s="19">
        <v>35500</v>
      </c>
      <c r="F1579" s="19" t="s">
        <v>6</v>
      </c>
      <c r="G1579" s="19">
        <f>Data!$E1579*VLOOKUP(Data!$F1579,tblXrate[],2,FALSE)</f>
        <v>35500</v>
      </c>
      <c r="H1579" s="19" t="s">
        <v>1754</v>
      </c>
      <c r="I1579" s="19" t="s">
        <v>20</v>
      </c>
      <c r="J1579" s="19" t="s">
        <v>15</v>
      </c>
      <c r="K1579" s="19" t="str">
        <f>VLOOKUP(Data!$J1579,tblCountries[[Actual]:[Mapping]],2,FALSE)</f>
        <v>USA</v>
      </c>
      <c r="L1579" s="19" t="s">
        <v>9</v>
      </c>
      <c r="M1579" s="20">
        <v>20</v>
      </c>
      <c r="N1579" t="str">
        <f t="shared" si="24"/>
        <v>15 a 20</v>
      </c>
    </row>
    <row r="1580" spans="2:14" ht="15" customHeight="1">
      <c r="B1580" s="11" t="s">
        <v>3583</v>
      </c>
      <c r="C1580" s="12">
        <v>41062.141076388885</v>
      </c>
      <c r="D1580" s="13">
        <v>62000</v>
      </c>
      <c r="E1580" s="14">
        <v>62000</v>
      </c>
      <c r="F1580" s="14" t="s">
        <v>6</v>
      </c>
      <c r="G1580" s="14">
        <f>Data!$E1580*VLOOKUP(Data!$F1580,tblXrate[],2,FALSE)</f>
        <v>62000</v>
      </c>
      <c r="H1580" s="14" t="s">
        <v>14</v>
      </c>
      <c r="I1580" s="14" t="s">
        <v>20</v>
      </c>
      <c r="J1580" s="14" t="s">
        <v>15</v>
      </c>
      <c r="K1580" s="14" t="str">
        <f>VLOOKUP(Data!$J1580,tblCountries[[Actual]:[Mapping]],2,FALSE)</f>
        <v>USA</v>
      </c>
      <c r="L1580" s="14" t="s">
        <v>18</v>
      </c>
      <c r="M1580" s="15">
        <v>5</v>
      </c>
      <c r="N1580" t="str">
        <f t="shared" si="24"/>
        <v>até 5</v>
      </c>
    </row>
    <row r="1581" spans="2:14" ht="15" customHeight="1">
      <c r="B1581" s="16" t="s">
        <v>3584</v>
      </c>
      <c r="C1581" s="17">
        <v>41062.145358796297</v>
      </c>
      <c r="D1581" s="18" t="s">
        <v>1755</v>
      </c>
      <c r="E1581" s="19">
        <v>21500</v>
      </c>
      <c r="F1581" s="19" t="s">
        <v>69</v>
      </c>
      <c r="G1581" s="19">
        <f>Data!$E1581*VLOOKUP(Data!$F1581,tblXrate[],2,FALSE)</f>
        <v>33887.832849446611</v>
      </c>
      <c r="H1581" s="19" t="s">
        <v>153</v>
      </c>
      <c r="I1581" s="19" t="s">
        <v>20</v>
      </c>
      <c r="J1581" s="19" t="s">
        <v>71</v>
      </c>
      <c r="K1581" s="19" t="str">
        <f>VLOOKUP(Data!$J1581,tblCountries[[Actual]:[Mapping]],2,FALSE)</f>
        <v>UK</v>
      </c>
      <c r="L1581" s="19" t="s">
        <v>13</v>
      </c>
      <c r="M1581" s="20">
        <v>1</v>
      </c>
      <c r="N1581" t="str">
        <f t="shared" si="24"/>
        <v>até 5</v>
      </c>
    </row>
    <row r="1582" spans="2:14" ht="15" customHeight="1">
      <c r="B1582" s="11" t="s">
        <v>3585</v>
      </c>
      <c r="C1582" s="12">
        <v>41062.201180555552</v>
      </c>
      <c r="D1582" s="13">
        <v>60000</v>
      </c>
      <c r="E1582" s="14">
        <v>60000</v>
      </c>
      <c r="F1582" s="14" t="s">
        <v>6</v>
      </c>
      <c r="G1582" s="14">
        <f>Data!$E1582*VLOOKUP(Data!$F1582,tblXrate[],2,FALSE)</f>
        <v>60000</v>
      </c>
      <c r="H1582" s="14" t="s">
        <v>153</v>
      </c>
      <c r="I1582" s="14" t="s">
        <v>20</v>
      </c>
      <c r="J1582" s="14" t="s">
        <v>15</v>
      </c>
      <c r="K1582" s="14" t="str">
        <f>VLOOKUP(Data!$J1582,tblCountries[[Actual]:[Mapping]],2,FALSE)</f>
        <v>USA</v>
      </c>
      <c r="L1582" s="14" t="s">
        <v>18</v>
      </c>
      <c r="M1582" s="15">
        <v>1</v>
      </c>
      <c r="N1582" t="str">
        <f t="shared" si="24"/>
        <v>até 5</v>
      </c>
    </row>
    <row r="1583" spans="2:14" ht="15" customHeight="1">
      <c r="B1583" s="16" t="s">
        <v>3586</v>
      </c>
      <c r="C1583" s="17">
        <v>41062.265104166669</v>
      </c>
      <c r="D1583" s="18">
        <v>32884.800000000003</v>
      </c>
      <c r="E1583" s="19">
        <v>32884</v>
      </c>
      <c r="F1583" s="19" t="s">
        <v>6</v>
      </c>
      <c r="G1583" s="19">
        <f>Data!$E1583*VLOOKUP(Data!$F1583,tblXrate[],2,FALSE)</f>
        <v>32884</v>
      </c>
      <c r="H1583" s="19" t="s">
        <v>263</v>
      </c>
      <c r="I1583" s="19" t="s">
        <v>20</v>
      </c>
      <c r="J1583" s="19" t="s">
        <v>15</v>
      </c>
      <c r="K1583" s="19" t="str">
        <f>VLOOKUP(Data!$J1583,tblCountries[[Actual]:[Mapping]],2,FALSE)</f>
        <v>USA</v>
      </c>
      <c r="L1583" s="19" t="s">
        <v>13</v>
      </c>
      <c r="M1583" s="20">
        <v>10</v>
      </c>
      <c r="N1583" t="str">
        <f t="shared" si="24"/>
        <v>5 a 10</v>
      </c>
    </row>
    <row r="1584" spans="2:14" ht="15" customHeight="1">
      <c r="B1584" s="11" t="s">
        <v>3587</v>
      </c>
      <c r="C1584" s="12">
        <v>41062.271770833337</v>
      </c>
      <c r="D1584" s="13" t="s">
        <v>1756</v>
      </c>
      <c r="E1584" s="14">
        <v>42000</v>
      </c>
      <c r="F1584" s="14" t="s">
        <v>6</v>
      </c>
      <c r="G1584" s="14">
        <f>Data!$E1584*VLOOKUP(Data!$F1584,tblXrate[],2,FALSE)</f>
        <v>42000</v>
      </c>
      <c r="H1584" s="14" t="s">
        <v>1757</v>
      </c>
      <c r="I1584" s="14" t="s">
        <v>20</v>
      </c>
      <c r="J1584" s="14" t="s">
        <v>15</v>
      </c>
      <c r="K1584" s="14" t="str">
        <f>VLOOKUP(Data!$J1584,tblCountries[[Actual]:[Mapping]],2,FALSE)</f>
        <v>USA</v>
      </c>
      <c r="L1584" s="14" t="s">
        <v>9</v>
      </c>
      <c r="M1584" s="15">
        <v>2</v>
      </c>
      <c r="N1584" t="str">
        <f t="shared" si="24"/>
        <v>até 5</v>
      </c>
    </row>
    <row r="1585" spans="2:14" ht="15" customHeight="1">
      <c r="B1585" s="16" t="s">
        <v>3588</v>
      </c>
      <c r="C1585" s="17">
        <v>41062.280150462961</v>
      </c>
      <c r="D1585" s="18">
        <v>68000</v>
      </c>
      <c r="E1585" s="19">
        <v>68000</v>
      </c>
      <c r="F1585" s="19" t="s">
        <v>6</v>
      </c>
      <c r="G1585" s="19">
        <f>Data!$E1585*VLOOKUP(Data!$F1585,tblXrate[],2,FALSE)</f>
        <v>68000</v>
      </c>
      <c r="H1585" s="19" t="s">
        <v>411</v>
      </c>
      <c r="I1585" s="19" t="s">
        <v>20</v>
      </c>
      <c r="J1585" s="19" t="s">
        <v>15</v>
      </c>
      <c r="K1585" s="19" t="str">
        <f>VLOOKUP(Data!$J1585,tblCountries[[Actual]:[Mapping]],2,FALSE)</f>
        <v>USA</v>
      </c>
      <c r="L1585" s="19" t="s">
        <v>9</v>
      </c>
      <c r="M1585" s="20">
        <v>12</v>
      </c>
      <c r="N1585" t="str">
        <f t="shared" si="24"/>
        <v>10 a 15</v>
      </c>
    </row>
    <row r="1586" spans="2:14" ht="15" customHeight="1">
      <c r="B1586" s="11" t="s">
        <v>3589</v>
      </c>
      <c r="C1586" s="12">
        <v>41062.320856481485</v>
      </c>
      <c r="D1586" s="13">
        <v>85000</v>
      </c>
      <c r="E1586" s="14">
        <v>85000</v>
      </c>
      <c r="F1586" s="14" t="s">
        <v>6</v>
      </c>
      <c r="G1586" s="14">
        <f>Data!$E1586*VLOOKUP(Data!$F1586,tblXrate[],2,FALSE)</f>
        <v>85000</v>
      </c>
      <c r="H1586" s="14" t="s">
        <v>89</v>
      </c>
      <c r="I1586" s="14" t="s">
        <v>310</v>
      </c>
      <c r="J1586" s="14" t="s">
        <v>15</v>
      </c>
      <c r="K1586" s="14" t="str">
        <f>VLOOKUP(Data!$J1586,tblCountries[[Actual]:[Mapping]],2,FALSE)</f>
        <v>USA</v>
      </c>
      <c r="L1586" s="14" t="s">
        <v>18</v>
      </c>
      <c r="M1586" s="15">
        <v>8</v>
      </c>
      <c r="N1586" t="str">
        <f t="shared" si="24"/>
        <v>5 a 10</v>
      </c>
    </row>
    <row r="1587" spans="2:14" ht="15" customHeight="1">
      <c r="B1587" s="16" t="s">
        <v>3590</v>
      </c>
      <c r="C1587" s="17">
        <v>41062.466180555559</v>
      </c>
      <c r="D1587" s="18" t="s">
        <v>1758</v>
      </c>
      <c r="E1587" s="19">
        <v>13000</v>
      </c>
      <c r="F1587" s="19" t="s">
        <v>6</v>
      </c>
      <c r="G1587" s="19">
        <f>Data!$E1587*VLOOKUP(Data!$F1587,tblXrate[],2,FALSE)</f>
        <v>13000</v>
      </c>
      <c r="H1587" s="19" t="s">
        <v>1759</v>
      </c>
      <c r="I1587" s="19" t="s">
        <v>20</v>
      </c>
      <c r="J1587" s="19" t="s">
        <v>143</v>
      </c>
      <c r="K1587" s="19" t="str">
        <f>VLOOKUP(Data!$J1587,tblCountries[[Actual]:[Mapping]],2,FALSE)</f>
        <v>Brazil</v>
      </c>
      <c r="L1587" s="19" t="s">
        <v>13</v>
      </c>
      <c r="M1587" s="20">
        <v>4</v>
      </c>
      <c r="N1587" t="str">
        <f t="shared" si="24"/>
        <v>até 5</v>
      </c>
    </row>
    <row r="1588" spans="2:14" ht="15" customHeight="1">
      <c r="B1588" s="11" t="s">
        <v>3591</v>
      </c>
      <c r="C1588" s="12">
        <v>41062.582476851851</v>
      </c>
      <c r="D1588" s="13">
        <v>15000</v>
      </c>
      <c r="E1588" s="14">
        <v>15000</v>
      </c>
      <c r="F1588" s="14" t="s">
        <v>6</v>
      </c>
      <c r="G1588" s="14">
        <f>Data!$E1588*VLOOKUP(Data!$F1588,tblXrate[],2,FALSE)</f>
        <v>15000</v>
      </c>
      <c r="H1588" s="14" t="s">
        <v>1760</v>
      </c>
      <c r="I1588" s="14" t="s">
        <v>20</v>
      </c>
      <c r="J1588" s="14" t="s">
        <v>8</v>
      </c>
      <c r="K1588" s="14" t="str">
        <f>VLOOKUP(Data!$J1588,tblCountries[[Actual]:[Mapping]],2,FALSE)</f>
        <v>India</v>
      </c>
      <c r="L1588" s="14" t="s">
        <v>9</v>
      </c>
      <c r="M1588" s="15">
        <v>5</v>
      </c>
      <c r="N1588" t="str">
        <f t="shared" si="24"/>
        <v>até 5</v>
      </c>
    </row>
    <row r="1589" spans="2:14" ht="15" customHeight="1">
      <c r="B1589" s="16" t="s">
        <v>3592</v>
      </c>
      <c r="C1589" s="17">
        <v>41062.732175925928</v>
      </c>
      <c r="D1589" s="18" t="s">
        <v>1761</v>
      </c>
      <c r="E1589" s="19">
        <v>50000</v>
      </c>
      <c r="F1589" s="19" t="s">
        <v>6</v>
      </c>
      <c r="G1589" s="19">
        <f>Data!$E1589*VLOOKUP(Data!$F1589,tblXrate[],2,FALSE)</f>
        <v>50000</v>
      </c>
      <c r="H1589" s="19" t="s">
        <v>1762</v>
      </c>
      <c r="I1589" s="19" t="s">
        <v>4001</v>
      </c>
      <c r="J1589" s="19" t="s">
        <v>8</v>
      </c>
      <c r="K1589" s="19" t="str">
        <f>VLOOKUP(Data!$J1589,tblCountries[[Actual]:[Mapping]],2,FALSE)</f>
        <v>India</v>
      </c>
      <c r="L1589" s="19" t="s">
        <v>25</v>
      </c>
      <c r="M1589" s="20">
        <v>8</v>
      </c>
      <c r="N1589" t="str">
        <f t="shared" si="24"/>
        <v>5 a 10</v>
      </c>
    </row>
    <row r="1590" spans="2:14" ht="15" customHeight="1">
      <c r="B1590" s="11" t="s">
        <v>3593</v>
      </c>
      <c r="C1590" s="12">
        <v>41062.783009259256</v>
      </c>
      <c r="D1590" s="13">
        <v>7000</v>
      </c>
      <c r="E1590" s="14">
        <v>7000</v>
      </c>
      <c r="F1590" s="14" t="s">
        <v>6</v>
      </c>
      <c r="G1590" s="14">
        <f>Data!$E1590*VLOOKUP(Data!$F1590,tblXrate[],2,FALSE)</f>
        <v>7000</v>
      </c>
      <c r="H1590" s="14" t="s">
        <v>1763</v>
      </c>
      <c r="I1590" s="14" t="s">
        <v>3999</v>
      </c>
      <c r="J1590" s="14" t="s">
        <v>8</v>
      </c>
      <c r="K1590" s="14" t="str">
        <f>VLOOKUP(Data!$J1590,tblCountries[[Actual]:[Mapping]],2,FALSE)</f>
        <v>India</v>
      </c>
      <c r="L1590" s="14" t="s">
        <v>9</v>
      </c>
      <c r="M1590" s="15">
        <v>1</v>
      </c>
      <c r="N1590" t="str">
        <f t="shared" si="24"/>
        <v>até 5</v>
      </c>
    </row>
    <row r="1591" spans="2:14" ht="15" customHeight="1">
      <c r="B1591" s="16" t="s">
        <v>3594</v>
      </c>
      <c r="C1591" s="17">
        <v>41062.801793981482</v>
      </c>
      <c r="D1591" s="18">
        <v>140000</v>
      </c>
      <c r="E1591" s="19">
        <v>140000</v>
      </c>
      <c r="F1591" s="19" t="s">
        <v>6</v>
      </c>
      <c r="G1591" s="19">
        <f>Data!$E1591*VLOOKUP(Data!$F1591,tblXrate[],2,FALSE)</f>
        <v>140000</v>
      </c>
      <c r="H1591" s="19" t="s">
        <v>1080</v>
      </c>
      <c r="I1591" s="19" t="s">
        <v>52</v>
      </c>
      <c r="J1591" s="19" t="s">
        <v>15</v>
      </c>
      <c r="K1591" s="19" t="str">
        <f>VLOOKUP(Data!$J1591,tblCountries[[Actual]:[Mapping]],2,FALSE)</f>
        <v>USA</v>
      </c>
      <c r="L1591" s="19" t="s">
        <v>9</v>
      </c>
      <c r="M1591" s="20">
        <v>12</v>
      </c>
      <c r="N1591" t="str">
        <f t="shared" si="24"/>
        <v>10 a 15</v>
      </c>
    </row>
    <row r="1592" spans="2:14" ht="15" customHeight="1">
      <c r="B1592" s="11" t="s">
        <v>3595</v>
      </c>
      <c r="C1592" s="12">
        <v>41062.868518518517</v>
      </c>
      <c r="D1592" s="13">
        <v>400000</v>
      </c>
      <c r="E1592" s="14">
        <v>400000</v>
      </c>
      <c r="F1592" s="14" t="s">
        <v>40</v>
      </c>
      <c r="G1592" s="14">
        <f>Data!$E1592*VLOOKUP(Data!$F1592,tblXrate[],2,FALSE)</f>
        <v>7123.1666749770275</v>
      </c>
      <c r="H1592" s="14" t="s">
        <v>1764</v>
      </c>
      <c r="I1592" s="14" t="s">
        <v>20</v>
      </c>
      <c r="J1592" s="14" t="s">
        <v>8</v>
      </c>
      <c r="K1592" s="14" t="str">
        <f>VLOOKUP(Data!$J1592,tblCountries[[Actual]:[Mapping]],2,FALSE)</f>
        <v>India</v>
      </c>
      <c r="L1592" s="14" t="s">
        <v>25</v>
      </c>
      <c r="M1592" s="15">
        <v>2.5</v>
      </c>
      <c r="N1592" t="str">
        <f t="shared" si="24"/>
        <v>até 5</v>
      </c>
    </row>
    <row r="1593" spans="2:14" ht="15" customHeight="1">
      <c r="B1593" s="16" t="s">
        <v>3596</v>
      </c>
      <c r="C1593" s="17">
        <v>41062.870127314818</v>
      </c>
      <c r="D1593" s="18" t="s">
        <v>1765</v>
      </c>
      <c r="E1593" s="19">
        <v>37000</v>
      </c>
      <c r="F1593" s="19" t="s">
        <v>69</v>
      </c>
      <c r="G1593" s="19">
        <f>Data!$E1593*VLOOKUP(Data!$F1593,tblXrate[],2,FALSE)</f>
        <v>58318.59606648951</v>
      </c>
      <c r="H1593" s="19" t="s">
        <v>1766</v>
      </c>
      <c r="I1593" s="19" t="s">
        <v>20</v>
      </c>
      <c r="J1593" s="19" t="s">
        <v>71</v>
      </c>
      <c r="K1593" s="19" t="str">
        <f>VLOOKUP(Data!$J1593,tblCountries[[Actual]:[Mapping]],2,FALSE)</f>
        <v>UK</v>
      </c>
      <c r="L1593" s="19" t="s">
        <v>9</v>
      </c>
      <c r="M1593" s="20">
        <v>9</v>
      </c>
      <c r="N1593" t="str">
        <f t="shared" si="24"/>
        <v>5 a 10</v>
      </c>
    </row>
    <row r="1594" spans="2:14" ht="15" customHeight="1">
      <c r="B1594" s="11" t="s">
        <v>3597</v>
      </c>
      <c r="C1594" s="12">
        <v>41062.904652777775</v>
      </c>
      <c r="D1594" s="13" t="s">
        <v>1767</v>
      </c>
      <c r="E1594" s="14">
        <v>680000</v>
      </c>
      <c r="F1594" s="14" t="s">
        <v>40</v>
      </c>
      <c r="G1594" s="14">
        <f>Data!$E1594*VLOOKUP(Data!$F1594,tblXrate[],2,FALSE)</f>
        <v>12109.383347460946</v>
      </c>
      <c r="H1594" s="14" t="s">
        <v>938</v>
      </c>
      <c r="I1594" s="14" t="s">
        <v>52</v>
      </c>
      <c r="J1594" s="14" t="s">
        <v>8</v>
      </c>
      <c r="K1594" s="14" t="str">
        <f>VLOOKUP(Data!$J1594,tblCountries[[Actual]:[Mapping]],2,FALSE)</f>
        <v>India</v>
      </c>
      <c r="L1594" s="14" t="s">
        <v>25</v>
      </c>
      <c r="M1594" s="15">
        <v>2</v>
      </c>
      <c r="N1594" t="str">
        <f t="shared" si="24"/>
        <v>até 5</v>
      </c>
    </row>
    <row r="1595" spans="2:14" ht="15" customHeight="1">
      <c r="B1595" s="16" t="s">
        <v>3598</v>
      </c>
      <c r="C1595" s="17">
        <v>41062.939953703702</v>
      </c>
      <c r="D1595" s="18">
        <v>55000</v>
      </c>
      <c r="E1595" s="19">
        <v>55000</v>
      </c>
      <c r="F1595" s="19" t="s">
        <v>6</v>
      </c>
      <c r="G1595" s="19">
        <f>Data!$E1595*VLOOKUP(Data!$F1595,tblXrate[],2,FALSE)</f>
        <v>55000</v>
      </c>
      <c r="H1595" s="19" t="s">
        <v>411</v>
      </c>
      <c r="I1595" s="19" t="s">
        <v>20</v>
      </c>
      <c r="J1595" s="19" t="s">
        <v>15</v>
      </c>
      <c r="K1595" s="19" t="str">
        <f>VLOOKUP(Data!$J1595,tblCountries[[Actual]:[Mapping]],2,FALSE)</f>
        <v>USA</v>
      </c>
      <c r="L1595" s="19" t="s">
        <v>9</v>
      </c>
      <c r="M1595" s="20">
        <v>1</v>
      </c>
      <c r="N1595" t="str">
        <f t="shared" si="24"/>
        <v>até 5</v>
      </c>
    </row>
    <row r="1596" spans="2:14" ht="15" customHeight="1">
      <c r="B1596" s="11" t="s">
        <v>3599</v>
      </c>
      <c r="C1596" s="12">
        <v>41062.943703703706</v>
      </c>
      <c r="D1596" s="13">
        <v>60000</v>
      </c>
      <c r="E1596" s="14">
        <v>60000</v>
      </c>
      <c r="F1596" s="14" t="s">
        <v>6</v>
      </c>
      <c r="G1596" s="14">
        <f>Data!$E1596*VLOOKUP(Data!$F1596,tblXrate[],2,FALSE)</f>
        <v>60000</v>
      </c>
      <c r="H1596" s="14" t="s">
        <v>1768</v>
      </c>
      <c r="I1596" s="14" t="s">
        <v>52</v>
      </c>
      <c r="J1596" s="14" t="s">
        <v>726</v>
      </c>
      <c r="K1596" s="14" t="str">
        <f>VLOOKUP(Data!$J1596,tblCountries[[Actual]:[Mapping]],2,FALSE)</f>
        <v>Indonesia</v>
      </c>
      <c r="L1596" s="14" t="s">
        <v>18</v>
      </c>
      <c r="M1596" s="15">
        <v>16</v>
      </c>
      <c r="N1596" t="str">
        <f t="shared" si="24"/>
        <v>15 a 20</v>
      </c>
    </row>
    <row r="1597" spans="2:14" ht="15" customHeight="1">
      <c r="B1597" s="16" t="s">
        <v>3600</v>
      </c>
      <c r="C1597" s="17">
        <v>41063.065243055556</v>
      </c>
      <c r="D1597" s="18">
        <v>320000</v>
      </c>
      <c r="E1597" s="19">
        <v>320000</v>
      </c>
      <c r="F1597" s="19" t="s">
        <v>40</v>
      </c>
      <c r="G1597" s="19">
        <f>Data!$E1597*VLOOKUP(Data!$F1597,tblXrate[],2,FALSE)</f>
        <v>5698.5333399816218</v>
      </c>
      <c r="H1597" s="19" t="s">
        <v>809</v>
      </c>
      <c r="I1597" s="19" t="s">
        <v>52</v>
      </c>
      <c r="J1597" s="19" t="s">
        <v>8</v>
      </c>
      <c r="K1597" s="19" t="str">
        <f>VLOOKUP(Data!$J1597,tblCountries[[Actual]:[Mapping]],2,FALSE)</f>
        <v>India</v>
      </c>
      <c r="L1597" s="19" t="s">
        <v>9</v>
      </c>
      <c r="M1597" s="20">
        <v>5</v>
      </c>
      <c r="N1597" t="str">
        <f t="shared" si="24"/>
        <v>até 5</v>
      </c>
    </row>
    <row r="1598" spans="2:14" ht="15" customHeight="1">
      <c r="B1598" s="11" t="s">
        <v>3601</v>
      </c>
      <c r="C1598" s="12">
        <v>41063.067164351851</v>
      </c>
      <c r="D1598" s="13" t="s">
        <v>1769</v>
      </c>
      <c r="E1598" s="14">
        <v>288000</v>
      </c>
      <c r="F1598" s="14" t="s">
        <v>3941</v>
      </c>
      <c r="G1598" s="14">
        <f>Data!$E1598*VLOOKUP(Data!$F1598,tblXrate[],2,FALSE)</f>
        <v>9376.2513877177607</v>
      </c>
      <c r="H1598" s="14" t="s">
        <v>1770</v>
      </c>
      <c r="I1598" s="14" t="s">
        <v>279</v>
      </c>
      <c r="J1598" s="14" t="s">
        <v>1771</v>
      </c>
      <c r="K1598" s="14" t="str">
        <f>VLOOKUP(Data!$J1598,tblCountries[[Actual]:[Mapping]],2,FALSE)</f>
        <v>Mauritius</v>
      </c>
      <c r="L1598" s="14" t="s">
        <v>9</v>
      </c>
      <c r="M1598" s="15">
        <v>7</v>
      </c>
      <c r="N1598" t="str">
        <f t="shared" si="24"/>
        <v>5 a 10</v>
      </c>
    </row>
    <row r="1599" spans="2:14" ht="15" customHeight="1">
      <c r="B1599" s="16" t="s">
        <v>3602</v>
      </c>
      <c r="C1599" s="17">
        <v>41063.088009259256</v>
      </c>
      <c r="D1599" s="18" t="s">
        <v>330</v>
      </c>
      <c r="E1599" s="19">
        <v>60000</v>
      </c>
      <c r="F1599" s="19" t="s">
        <v>69</v>
      </c>
      <c r="G1599" s="19">
        <f>Data!$E1599*VLOOKUP(Data!$F1599,tblXrate[],2,FALSE)</f>
        <v>94570.696324037053</v>
      </c>
      <c r="H1599" s="19" t="s">
        <v>153</v>
      </c>
      <c r="I1599" s="19" t="s">
        <v>20</v>
      </c>
      <c r="J1599" s="19" t="s">
        <v>71</v>
      </c>
      <c r="K1599" s="19" t="str">
        <f>VLOOKUP(Data!$J1599,tblCountries[[Actual]:[Mapping]],2,FALSE)</f>
        <v>UK</v>
      </c>
      <c r="L1599" s="19" t="s">
        <v>9</v>
      </c>
      <c r="M1599" s="20">
        <v>5</v>
      </c>
      <c r="N1599" t="str">
        <f t="shared" si="24"/>
        <v>até 5</v>
      </c>
    </row>
    <row r="1600" spans="2:14" ht="15" customHeight="1">
      <c r="B1600" s="11" t="s">
        <v>3603</v>
      </c>
      <c r="C1600" s="12">
        <v>41063.121203703704</v>
      </c>
      <c r="D1600" s="13">
        <v>36000</v>
      </c>
      <c r="E1600" s="14">
        <v>36000</v>
      </c>
      <c r="F1600" s="14" t="s">
        <v>6</v>
      </c>
      <c r="G1600" s="14">
        <f>Data!$E1600*VLOOKUP(Data!$F1600,tblXrate[],2,FALSE)</f>
        <v>36000</v>
      </c>
      <c r="H1600" s="14" t="s">
        <v>1772</v>
      </c>
      <c r="I1600" s="14" t="s">
        <v>356</v>
      </c>
      <c r="J1600" s="14" t="s">
        <v>1773</v>
      </c>
      <c r="K1600" s="14" t="str">
        <f>VLOOKUP(Data!$J1600,tblCountries[[Actual]:[Mapping]],2,FALSE)</f>
        <v>Azerbaijan</v>
      </c>
      <c r="L1600" s="14" t="s">
        <v>9</v>
      </c>
      <c r="M1600" s="15">
        <v>5</v>
      </c>
      <c r="N1600" t="str">
        <f t="shared" si="24"/>
        <v>até 5</v>
      </c>
    </row>
    <row r="1601" spans="2:14" ht="15" customHeight="1">
      <c r="B1601" s="16" t="s">
        <v>3604</v>
      </c>
      <c r="C1601" s="17">
        <v>41063.17690972222</v>
      </c>
      <c r="D1601" s="18" t="s">
        <v>1774</v>
      </c>
      <c r="E1601" s="19">
        <v>3700000</v>
      </c>
      <c r="F1601" s="19" t="s">
        <v>40</v>
      </c>
      <c r="G1601" s="19">
        <f>Data!$E1601*VLOOKUP(Data!$F1601,tblXrate[],2,FALSE)</f>
        <v>65889.291743537498</v>
      </c>
      <c r="H1601" s="19" t="s">
        <v>1775</v>
      </c>
      <c r="I1601" s="19" t="s">
        <v>52</v>
      </c>
      <c r="J1601" s="19" t="s">
        <v>8</v>
      </c>
      <c r="K1601" s="19" t="str">
        <f>VLOOKUP(Data!$J1601,tblCountries[[Actual]:[Mapping]],2,FALSE)</f>
        <v>India</v>
      </c>
      <c r="L1601" s="19" t="s">
        <v>13</v>
      </c>
      <c r="M1601" s="20">
        <v>4</v>
      </c>
      <c r="N1601" t="str">
        <f t="shared" si="24"/>
        <v>até 5</v>
      </c>
    </row>
    <row r="1602" spans="2:14" ht="15" customHeight="1">
      <c r="B1602" s="11" t="s">
        <v>3605</v>
      </c>
      <c r="C1602" s="12">
        <v>41063.196458333332</v>
      </c>
      <c r="D1602" s="13">
        <v>106000</v>
      </c>
      <c r="E1602" s="14">
        <v>106000</v>
      </c>
      <c r="F1602" s="14" t="s">
        <v>6</v>
      </c>
      <c r="G1602" s="14">
        <f>Data!$E1602*VLOOKUP(Data!$F1602,tblXrate[],2,FALSE)</f>
        <v>106000</v>
      </c>
      <c r="H1602" s="14" t="s">
        <v>1776</v>
      </c>
      <c r="I1602" s="14" t="s">
        <v>20</v>
      </c>
      <c r="J1602" s="14" t="s">
        <v>877</v>
      </c>
      <c r="K1602" s="14" t="str">
        <f>VLOOKUP(Data!$J1602,tblCountries[[Actual]:[Mapping]],2,FALSE)</f>
        <v>Denmark</v>
      </c>
      <c r="L1602" s="14" t="s">
        <v>25</v>
      </c>
      <c r="M1602" s="15">
        <v>7</v>
      </c>
      <c r="N1602" t="str">
        <f t="shared" si="24"/>
        <v>5 a 10</v>
      </c>
    </row>
    <row r="1603" spans="2:14" ht="15" customHeight="1">
      <c r="B1603" s="16" t="s">
        <v>3606</v>
      </c>
      <c r="C1603" s="17">
        <v>41063.30332175926</v>
      </c>
      <c r="D1603" s="18" t="s">
        <v>1777</v>
      </c>
      <c r="E1603" s="19">
        <v>485000</v>
      </c>
      <c r="F1603" s="19" t="s">
        <v>1362</v>
      </c>
      <c r="G1603" s="19">
        <f>Data!$E1603*VLOOKUP(Data!$F1603,tblXrate[],2,FALSE)</f>
        <v>82888.5550559455</v>
      </c>
      <c r="H1603" s="19" t="s">
        <v>488</v>
      </c>
      <c r="I1603" s="19" t="s">
        <v>488</v>
      </c>
      <c r="J1603" s="19" t="s">
        <v>877</v>
      </c>
      <c r="K1603" s="19" t="str">
        <f>VLOOKUP(Data!$J1603,tblCountries[[Actual]:[Mapping]],2,FALSE)</f>
        <v>Denmark</v>
      </c>
      <c r="L1603" s="19" t="s">
        <v>9</v>
      </c>
      <c r="M1603" s="20">
        <v>18</v>
      </c>
      <c r="N1603" t="str">
        <f t="shared" si="24"/>
        <v>15 a 20</v>
      </c>
    </row>
    <row r="1604" spans="2:14" ht="15" customHeight="1">
      <c r="B1604" s="11" t="s">
        <v>3607</v>
      </c>
      <c r="C1604" s="12">
        <v>41063.404629629629</v>
      </c>
      <c r="D1604" s="13">
        <v>75000</v>
      </c>
      <c r="E1604" s="14">
        <v>75000</v>
      </c>
      <c r="F1604" s="14" t="s">
        <v>670</v>
      </c>
      <c r="G1604" s="14">
        <f>Data!$E1604*VLOOKUP(Data!$F1604,tblXrate[],2,FALSE)</f>
        <v>59819.107020370408</v>
      </c>
      <c r="H1604" s="14" t="s">
        <v>1778</v>
      </c>
      <c r="I1604" s="14" t="s">
        <v>20</v>
      </c>
      <c r="J1604" s="14" t="s">
        <v>1779</v>
      </c>
      <c r="K1604" s="14" t="str">
        <f>VLOOKUP(Data!$J1604,tblCountries[[Actual]:[Mapping]],2,FALSE)</f>
        <v>New Zealand</v>
      </c>
      <c r="L1604" s="14" t="s">
        <v>18</v>
      </c>
      <c r="M1604" s="15">
        <v>10</v>
      </c>
      <c r="N1604" t="str">
        <f t="shared" si="24"/>
        <v>5 a 10</v>
      </c>
    </row>
    <row r="1605" spans="2:14" ht="15" customHeight="1">
      <c r="B1605" s="16" t="s">
        <v>3608</v>
      </c>
      <c r="C1605" s="17">
        <v>41063.424108796295</v>
      </c>
      <c r="D1605" s="18">
        <v>6545</v>
      </c>
      <c r="E1605" s="19">
        <v>6545</v>
      </c>
      <c r="F1605" s="19" t="s">
        <v>6</v>
      </c>
      <c r="G1605" s="19">
        <f>Data!$E1605*VLOOKUP(Data!$F1605,tblXrate[],2,FALSE)</f>
        <v>6545</v>
      </c>
      <c r="H1605" s="19" t="s">
        <v>700</v>
      </c>
      <c r="I1605" s="19" t="s">
        <v>52</v>
      </c>
      <c r="J1605" s="19" t="s">
        <v>8</v>
      </c>
      <c r="K1605" s="19" t="str">
        <f>VLOOKUP(Data!$J1605,tblCountries[[Actual]:[Mapping]],2,FALSE)</f>
        <v>India</v>
      </c>
      <c r="L1605" s="19" t="s">
        <v>13</v>
      </c>
      <c r="M1605" s="20">
        <v>9</v>
      </c>
      <c r="N1605" t="str">
        <f t="shared" si="24"/>
        <v>5 a 10</v>
      </c>
    </row>
    <row r="1606" spans="2:14" ht="15" customHeight="1">
      <c r="B1606" s="11" t="s">
        <v>3609</v>
      </c>
      <c r="C1606" s="12">
        <v>41063.506562499999</v>
      </c>
      <c r="D1606" s="13" t="s">
        <v>1780</v>
      </c>
      <c r="E1606" s="14">
        <v>1000000</v>
      </c>
      <c r="F1606" s="14" t="s">
        <v>40</v>
      </c>
      <c r="G1606" s="14">
        <f>Data!$E1606*VLOOKUP(Data!$F1606,tblXrate[],2,FALSE)</f>
        <v>17807.916687442568</v>
      </c>
      <c r="H1606" s="14" t="s">
        <v>1781</v>
      </c>
      <c r="I1606" s="14" t="s">
        <v>52</v>
      </c>
      <c r="J1606" s="14" t="s">
        <v>8</v>
      </c>
      <c r="K1606" s="14" t="str">
        <f>VLOOKUP(Data!$J1606,tblCountries[[Actual]:[Mapping]],2,FALSE)</f>
        <v>India</v>
      </c>
      <c r="L1606" s="14" t="s">
        <v>18</v>
      </c>
      <c r="M1606" s="15">
        <v>13</v>
      </c>
      <c r="N1606" t="str">
        <f t="shared" si="24"/>
        <v>10 a 15</v>
      </c>
    </row>
    <row r="1607" spans="2:14" ht="15" customHeight="1">
      <c r="B1607" s="16" t="s">
        <v>3610</v>
      </c>
      <c r="C1607" s="17">
        <v>41063.511284722219</v>
      </c>
      <c r="D1607" s="18">
        <v>54000</v>
      </c>
      <c r="E1607" s="19">
        <v>54000</v>
      </c>
      <c r="F1607" s="19" t="s">
        <v>6</v>
      </c>
      <c r="G1607" s="19">
        <f>Data!$E1607*VLOOKUP(Data!$F1607,tblXrate[],2,FALSE)</f>
        <v>54000</v>
      </c>
      <c r="H1607" s="19" t="s">
        <v>1782</v>
      </c>
      <c r="I1607" s="19" t="s">
        <v>4001</v>
      </c>
      <c r="J1607" s="19" t="s">
        <v>15</v>
      </c>
      <c r="K1607" s="19" t="str">
        <f>VLOOKUP(Data!$J1607,tblCountries[[Actual]:[Mapping]],2,FALSE)</f>
        <v>USA</v>
      </c>
      <c r="L1607" s="19" t="s">
        <v>9</v>
      </c>
      <c r="M1607" s="20">
        <v>10</v>
      </c>
      <c r="N1607" t="str">
        <f t="shared" si="24"/>
        <v>5 a 10</v>
      </c>
    </row>
    <row r="1608" spans="2:14" ht="15" customHeight="1">
      <c r="B1608" s="11" t="s">
        <v>3611</v>
      </c>
      <c r="C1608" s="12">
        <v>41063.518831018519</v>
      </c>
      <c r="D1608" s="13">
        <v>100000</v>
      </c>
      <c r="E1608" s="14">
        <v>100000</v>
      </c>
      <c r="F1608" s="14" t="s">
        <v>6</v>
      </c>
      <c r="G1608" s="14">
        <f>Data!$E1608*VLOOKUP(Data!$F1608,tblXrate[],2,FALSE)</f>
        <v>100000</v>
      </c>
      <c r="H1608" s="14" t="s">
        <v>356</v>
      </c>
      <c r="I1608" s="14" t="s">
        <v>356</v>
      </c>
      <c r="J1608" s="14" t="s">
        <v>15</v>
      </c>
      <c r="K1608" s="14" t="str">
        <f>VLOOKUP(Data!$J1608,tblCountries[[Actual]:[Mapping]],2,FALSE)</f>
        <v>USA</v>
      </c>
      <c r="L1608" s="14" t="s">
        <v>18</v>
      </c>
      <c r="M1608" s="15">
        <v>4</v>
      </c>
      <c r="N1608" t="str">
        <f t="shared" ref="N1608:N1671" si="25">VLOOKUP(M1608,$O$1:$Q$6,3,1)</f>
        <v>até 5</v>
      </c>
    </row>
    <row r="1609" spans="2:14" ht="15" customHeight="1">
      <c r="B1609" s="16" t="s">
        <v>3612</v>
      </c>
      <c r="C1609" s="17">
        <v>41063.563043981485</v>
      </c>
      <c r="D1609" s="18">
        <v>50000</v>
      </c>
      <c r="E1609" s="19">
        <v>50000</v>
      </c>
      <c r="F1609" s="19" t="s">
        <v>86</v>
      </c>
      <c r="G1609" s="19">
        <f>Data!$E1609*VLOOKUP(Data!$F1609,tblXrate[],2,FALSE)</f>
        <v>49168.076151516347</v>
      </c>
      <c r="H1609" s="19" t="s">
        <v>955</v>
      </c>
      <c r="I1609" s="19" t="s">
        <v>20</v>
      </c>
      <c r="J1609" s="19" t="s">
        <v>88</v>
      </c>
      <c r="K1609" s="19" t="str">
        <f>VLOOKUP(Data!$J1609,tblCountries[[Actual]:[Mapping]],2,FALSE)</f>
        <v>Canada</v>
      </c>
      <c r="L1609" s="19" t="s">
        <v>9</v>
      </c>
      <c r="M1609" s="20">
        <v>5</v>
      </c>
      <c r="N1609" t="str">
        <f t="shared" si="25"/>
        <v>até 5</v>
      </c>
    </row>
    <row r="1610" spans="2:14" ht="15" customHeight="1">
      <c r="B1610" s="11" t="s">
        <v>3613</v>
      </c>
      <c r="C1610" s="12">
        <v>41063.602418981478</v>
      </c>
      <c r="D1610" s="13">
        <v>4019</v>
      </c>
      <c r="E1610" s="14">
        <v>4019</v>
      </c>
      <c r="F1610" s="14" t="s">
        <v>6</v>
      </c>
      <c r="G1610" s="14">
        <f>Data!$E1610*VLOOKUP(Data!$F1610,tblXrate[],2,FALSE)</f>
        <v>4019</v>
      </c>
      <c r="H1610" s="14" t="s">
        <v>1783</v>
      </c>
      <c r="I1610" s="14" t="s">
        <v>67</v>
      </c>
      <c r="J1610" s="14" t="s">
        <v>347</v>
      </c>
      <c r="K1610" s="14" t="str">
        <f>VLOOKUP(Data!$J1610,tblCountries[[Actual]:[Mapping]],2,FALSE)</f>
        <v>Philippines</v>
      </c>
      <c r="L1610" s="14" t="s">
        <v>18</v>
      </c>
      <c r="M1610" s="15">
        <v>3</v>
      </c>
      <c r="N1610" t="str">
        <f t="shared" si="25"/>
        <v>até 5</v>
      </c>
    </row>
    <row r="1611" spans="2:14" ht="15" customHeight="1">
      <c r="B1611" s="16" t="s">
        <v>3614</v>
      </c>
      <c r="C1611" s="17">
        <v>41063.607592592591</v>
      </c>
      <c r="D1611" s="18">
        <v>15000</v>
      </c>
      <c r="E1611" s="19">
        <v>15000</v>
      </c>
      <c r="F1611" s="19" t="s">
        <v>6</v>
      </c>
      <c r="G1611" s="19">
        <f>Data!$E1611*VLOOKUP(Data!$F1611,tblXrate[],2,FALSE)</f>
        <v>15000</v>
      </c>
      <c r="H1611" s="19" t="s">
        <v>1784</v>
      </c>
      <c r="I1611" s="19" t="s">
        <v>20</v>
      </c>
      <c r="J1611" s="19" t="s">
        <v>17</v>
      </c>
      <c r="K1611" s="19" t="str">
        <f>VLOOKUP(Data!$J1611,tblCountries[[Actual]:[Mapping]],2,FALSE)</f>
        <v>Pakistan</v>
      </c>
      <c r="L1611" s="19" t="s">
        <v>9</v>
      </c>
      <c r="M1611" s="20">
        <v>5</v>
      </c>
      <c r="N1611" t="str">
        <f t="shared" si="25"/>
        <v>até 5</v>
      </c>
    </row>
    <row r="1612" spans="2:14" ht="15" customHeight="1">
      <c r="B1612" s="11" t="s">
        <v>3615</v>
      </c>
      <c r="C1612" s="12">
        <v>41063.619687500002</v>
      </c>
      <c r="D1612" s="13" t="s">
        <v>395</v>
      </c>
      <c r="E1612" s="14">
        <v>1000000</v>
      </c>
      <c r="F1612" s="14" t="s">
        <v>40</v>
      </c>
      <c r="G1612" s="14">
        <f>Data!$E1612*VLOOKUP(Data!$F1612,tblXrate[],2,FALSE)</f>
        <v>17807.916687442568</v>
      </c>
      <c r="H1612" s="14" t="s">
        <v>1785</v>
      </c>
      <c r="I1612" s="14" t="s">
        <v>20</v>
      </c>
      <c r="J1612" s="14" t="s">
        <v>8</v>
      </c>
      <c r="K1612" s="14" t="str">
        <f>VLOOKUP(Data!$J1612,tblCountries[[Actual]:[Mapping]],2,FALSE)</f>
        <v>India</v>
      </c>
      <c r="L1612" s="14" t="s">
        <v>13</v>
      </c>
      <c r="M1612" s="15">
        <v>4</v>
      </c>
      <c r="N1612" t="str">
        <f t="shared" si="25"/>
        <v>até 5</v>
      </c>
    </row>
    <row r="1613" spans="2:14" ht="15" customHeight="1">
      <c r="B1613" s="16" t="s">
        <v>3616</v>
      </c>
      <c r="C1613" s="17">
        <v>41063.700624999998</v>
      </c>
      <c r="D1613" s="18">
        <v>12000</v>
      </c>
      <c r="E1613" s="19">
        <v>12000</v>
      </c>
      <c r="F1613" s="19" t="s">
        <v>6</v>
      </c>
      <c r="G1613" s="19">
        <f>Data!$E1613*VLOOKUP(Data!$F1613,tblXrate[],2,FALSE)</f>
        <v>12000</v>
      </c>
      <c r="H1613" s="19" t="s">
        <v>1786</v>
      </c>
      <c r="I1613" s="19" t="s">
        <v>3999</v>
      </c>
      <c r="J1613" s="19" t="s">
        <v>8</v>
      </c>
      <c r="K1613" s="19" t="str">
        <f>VLOOKUP(Data!$J1613,tblCountries[[Actual]:[Mapping]],2,FALSE)</f>
        <v>India</v>
      </c>
      <c r="L1613" s="19" t="s">
        <v>13</v>
      </c>
      <c r="M1613" s="20">
        <v>3</v>
      </c>
      <c r="N1613" t="str">
        <f t="shared" si="25"/>
        <v>até 5</v>
      </c>
    </row>
    <row r="1614" spans="2:14" ht="15" customHeight="1">
      <c r="B1614" s="11" t="s">
        <v>3617</v>
      </c>
      <c r="C1614" s="12">
        <v>41063.735578703701</v>
      </c>
      <c r="D1614" s="13" t="s">
        <v>1787</v>
      </c>
      <c r="E1614" s="14">
        <v>125000</v>
      </c>
      <c r="F1614" s="14" t="s">
        <v>40</v>
      </c>
      <c r="G1614" s="14">
        <f>Data!$E1614*VLOOKUP(Data!$F1614,tblXrate[],2,FALSE)</f>
        <v>2225.989585930321</v>
      </c>
      <c r="H1614" s="14" t="s">
        <v>1788</v>
      </c>
      <c r="I1614" s="14" t="s">
        <v>20</v>
      </c>
      <c r="J1614" s="14" t="s">
        <v>8</v>
      </c>
      <c r="K1614" s="14" t="str">
        <f>VLOOKUP(Data!$J1614,tblCountries[[Actual]:[Mapping]],2,FALSE)</f>
        <v>India</v>
      </c>
      <c r="L1614" s="14" t="s">
        <v>18</v>
      </c>
      <c r="M1614" s="15">
        <v>4</v>
      </c>
      <c r="N1614" t="str">
        <f t="shared" si="25"/>
        <v>até 5</v>
      </c>
    </row>
    <row r="1615" spans="2:14" ht="15" customHeight="1">
      <c r="B1615" s="16" t="s">
        <v>3618</v>
      </c>
      <c r="C1615" s="17">
        <v>41063.819652777776</v>
      </c>
      <c r="D1615" s="18">
        <v>86000</v>
      </c>
      <c r="E1615" s="19">
        <v>86000</v>
      </c>
      <c r="F1615" s="19" t="s">
        <v>6</v>
      </c>
      <c r="G1615" s="19">
        <f>Data!$E1615*VLOOKUP(Data!$F1615,tblXrate[],2,FALSE)</f>
        <v>86000</v>
      </c>
      <c r="H1615" s="19" t="s">
        <v>20</v>
      </c>
      <c r="I1615" s="19" t="s">
        <v>20</v>
      </c>
      <c r="J1615" s="19" t="s">
        <v>347</v>
      </c>
      <c r="K1615" s="19" t="str">
        <f>VLOOKUP(Data!$J1615,tblCountries[[Actual]:[Mapping]],2,FALSE)</f>
        <v>Philippines</v>
      </c>
      <c r="L1615" s="19" t="s">
        <v>13</v>
      </c>
      <c r="M1615" s="20">
        <v>3</v>
      </c>
      <c r="N1615" t="str">
        <f t="shared" si="25"/>
        <v>até 5</v>
      </c>
    </row>
    <row r="1616" spans="2:14" ht="15" customHeight="1">
      <c r="B1616" s="11" t="s">
        <v>3619</v>
      </c>
      <c r="C1616" s="12">
        <v>41064.072951388887</v>
      </c>
      <c r="D1616" s="13">
        <v>340000</v>
      </c>
      <c r="E1616" s="14">
        <v>340000</v>
      </c>
      <c r="F1616" s="14" t="s">
        <v>40</v>
      </c>
      <c r="G1616" s="14">
        <f>Data!$E1616*VLOOKUP(Data!$F1616,tblXrate[],2,FALSE)</f>
        <v>6054.6916737304728</v>
      </c>
      <c r="H1616" s="14" t="s">
        <v>1022</v>
      </c>
      <c r="I1616" s="14" t="s">
        <v>52</v>
      </c>
      <c r="J1616" s="14" t="s">
        <v>8</v>
      </c>
      <c r="K1616" s="14" t="str">
        <f>VLOOKUP(Data!$J1616,tblCountries[[Actual]:[Mapping]],2,FALSE)</f>
        <v>India</v>
      </c>
      <c r="L1616" s="14" t="s">
        <v>9</v>
      </c>
      <c r="M1616" s="15">
        <v>5</v>
      </c>
      <c r="N1616" t="str">
        <f t="shared" si="25"/>
        <v>até 5</v>
      </c>
    </row>
    <row r="1617" spans="2:14" ht="15" customHeight="1">
      <c r="B1617" s="16" t="s">
        <v>3620</v>
      </c>
      <c r="C1617" s="17">
        <v>41064.086030092592</v>
      </c>
      <c r="D1617" s="18" t="s">
        <v>1789</v>
      </c>
      <c r="E1617" s="19">
        <v>3360</v>
      </c>
      <c r="F1617" s="19" t="s">
        <v>6</v>
      </c>
      <c r="G1617" s="19">
        <f>Data!$E1617*VLOOKUP(Data!$F1617,tblXrate[],2,FALSE)</f>
        <v>3360</v>
      </c>
      <c r="H1617" s="19" t="s">
        <v>1790</v>
      </c>
      <c r="I1617" s="19" t="s">
        <v>20</v>
      </c>
      <c r="J1617" s="19" t="s">
        <v>8</v>
      </c>
      <c r="K1617" s="19" t="str">
        <f>VLOOKUP(Data!$J1617,tblCountries[[Actual]:[Mapping]],2,FALSE)</f>
        <v>India</v>
      </c>
      <c r="L1617" s="19" t="s">
        <v>25</v>
      </c>
      <c r="M1617" s="20">
        <v>3</v>
      </c>
      <c r="N1617" t="str">
        <f t="shared" si="25"/>
        <v>até 5</v>
      </c>
    </row>
    <row r="1618" spans="2:14" ht="15" customHeight="1">
      <c r="B1618" s="11" t="s">
        <v>3621</v>
      </c>
      <c r="C1618" s="12">
        <v>41064.10429398148</v>
      </c>
      <c r="D1618" s="13">
        <v>10000</v>
      </c>
      <c r="E1618" s="14">
        <v>10000</v>
      </c>
      <c r="F1618" s="14" t="s">
        <v>6</v>
      </c>
      <c r="G1618" s="14">
        <f>Data!$E1618*VLOOKUP(Data!$F1618,tblXrate[],2,FALSE)</f>
        <v>10000</v>
      </c>
      <c r="H1618" s="14" t="s">
        <v>452</v>
      </c>
      <c r="I1618" s="14" t="s">
        <v>4001</v>
      </c>
      <c r="J1618" s="14" t="s">
        <v>8</v>
      </c>
      <c r="K1618" s="14" t="str">
        <f>VLOOKUP(Data!$J1618,tblCountries[[Actual]:[Mapping]],2,FALSE)</f>
        <v>India</v>
      </c>
      <c r="L1618" s="14" t="s">
        <v>13</v>
      </c>
      <c r="M1618" s="15">
        <v>1</v>
      </c>
      <c r="N1618" t="str">
        <f t="shared" si="25"/>
        <v>até 5</v>
      </c>
    </row>
    <row r="1619" spans="2:14" ht="15" customHeight="1">
      <c r="B1619" s="16" t="s">
        <v>3622</v>
      </c>
      <c r="C1619" s="17">
        <v>41064.188807870371</v>
      </c>
      <c r="D1619" s="18">
        <v>70000</v>
      </c>
      <c r="E1619" s="19">
        <v>70000</v>
      </c>
      <c r="F1619" s="19" t="s">
        <v>6</v>
      </c>
      <c r="G1619" s="19">
        <f>Data!$E1619*VLOOKUP(Data!$F1619,tblXrate[],2,FALSE)</f>
        <v>70000</v>
      </c>
      <c r="H1619" s="19" t="s">
        <v>1791</v>
      </c>
      <c r="I1619" s="19" t="s">
        <v>20</v>
      </c>
      <c r="J1619" s="19" t="s">
        <v>15</v>
      </c>
      <c r="K1619" s="19" t="str">
        <f>VLOOKUP(Data!$J1619,tblCountries[[Actual]:[Mapping]],2,FALSE)</f>
        <v>USA</v>
      </c>
      <c r="L1619" s="19" t="s">
        <v>9</v>
      </c>
      <c r="M1619" s="20">
        <v>9</v>
      </c>
      <c r="N1619" t="str">
        <f t="shared" si="25"/>
        <v>5 a 10</v>
      </c>
    </row>
    <row r="1620" spans="2:14" ht="15" customHeight="1">
      <c r="B1620" s="11" t="s">
        <v>3623</v>
      </c>
      <c r="C1620" s="12">
        <v>41064.409537037034</v>
      </c>
      <c r="D1620" s="13">
        <v>155000</v>
      </c>
      <c r="E1620" s="14">
        <v>155000</v>
      </c>
      <c r="F1620" s="14" t="s">
        <v>6</v>
      </c>
      <c r="G1620" s="14">
        <f>Data!$E1620*VLOOKUP(Data!$F1620,tblXrate[],2,FALSE)</f>
        <v>155000</v>
      </c>
      <c r="H1620" s="14" t="s">
        <v>1792</v>
      </c>
      <c r="I1620" s="14" t="s">
        <v>52</v>
      </c>
      <c r="J1620" s="14" t="s">
        <v>15</v>
      </c>
      <c r="K1620" s="14" t="str">
        <f>VLOOKUP(Data!$J1620,tblCountries[[Actual]:[Mapping]],2,FALSE)</f>
        <v>USA</v>
      </c>
      <c r="L1620" s="14" t="s">
        <v>25</v>
      </c>
      <c r="M1620" s="15">
        <v>14</v>
      </c>
      <c r="N1620" t="str">
        <f t="shared" si="25"/>
        <v>10 a 15</v>
      </c>
    </row>
    <row r="1621" spans="2:14" ht="15" customHeight="1">
      <c r="B1621" s="16" t="s">
        <v>3624</v>
      </c>
      <c r="C1621" s="17">
        <v>41064.432951388888</v>
      </c>
      <c r="D1621" s="18">
        <v>225000</v>
      </c>
      <c r="E1621" s="19">
        <v>225000</v>
      </c>
      <c r="F1621" s="19" t="s">
        <v>6</v>
      </c>
      <c r="G1621" s="19">
        <f>Data!$E1621*VLOOKUP(Data!$F1621,tblXrate[],2,FALSE)</f>
        <v>225000</v>
      </c>
      <c r="H1621" s="19" t="s">
        <v>1793</v>
      </c>
      <c r="I1621" s="19" t="s">
        <v>4001</v>
      </c>
      <c r="J1621" s="19" t="s">
        <v>15</v>
      </c>
      <c r="K1621" s="19" t="str">
        <f>VLOOKUP(Data!$J1621,tblCountries[[Actual]:[Mapping]],2,FALSE)</f>
        <v>USA</v>
      </c>
      <c r="L1621" s="19" t="s">
        <v>9</v>
      </c>
      <c r="M1621" s="20">
        <v>15</v>
      </c>
      <c r="N1621" t="str">
        <f t="shared" si="25"/>
        <v>10 a 15</v>
      </c>
    </row>
    <row r="1622" spans="2:14" ht="15" customHeight="1">
      <c r="B1622" s="11" t="s">
        <v>3625</v>
      </c>
      <c r="C1622" s="12">
        <v>41064.515335648146</v>
      </c>
      <c r="D1622" s="13">
        <v>10000</v>
      </c>
      <c r="E1622" s="14">
        <v>10000</v>
      </c>
      <c r="F1622" s="14" t="s">
        <v>6</v>
      </c>
      <c r="G1622" s="14">
        <f>Data!$E1622*VLOOKUP(Data!$F1622,tblXrate[],2,FALSE)</f>
        <v>10000</v>
      </c>
      <c r="H1622" s="14" t="s">
        <v>721</v>
      </c>
      <c r="I1622" s="14" t="s">
        <v>3999</v>
      </c>
      <c r="J1622" s="14" t="s">
        <v>8</v>
      </c>
      <c r="K1622" s="14" t="str">
        <f>VLOOKUP(Data!$J1622,tblCountries[[Actual]:[Mapping]],2,FALSE)</f>
        <v>India</v>
      </c>
      <c r="L1622" s="14" t="s">
        <v>13</v>
      </c>
      <c r="M1622" s="15">
        <v>2</v>
      </c>
      <c r="N1622" t="str">
        <f t="shared" si="25"/>
        <v>até 5</v>
      </c>
    </row>
    <row r="1623" spans="2:14" ht="15" customHeight="1">
      <c r="B1623" s="16" t="s">
        <v>3626</v>
      </c>
      <c r="C1623" s="17">
        <v>41064.540347222224</v>
      </c>
      <c r="D1623" s="18">
        <v>300000</v>
      </c>
      <c r="E1623" s="19">
        <v>300000</v>
      </c>
      <c r="F1623" s="19" t="s">
        <v>40</v>
      </c>
      <c r="G1623" s="19">
        <f>Data!$E1623*VLOOKUP(Data!$F1623,tblXrate[],2,FALSE)</f>
        <v>5342.3750062327708</v>
      </c>
      <c r="H1623" s="19" t="s">
        <v>1794</v>
      </c>
      <c r="I1623" s="19" t="s">
        <v>20</v>
      </c>
      <c r="J1623" s="19" t="s">
        <v>8</v>
      </c>
      <c r="K1623" s="19" t="str">
        <f>VLOOKUP(Data!$J1623,tblCountries[[Actual]:[Mapping]],2,FALSE)</f>
        <v>India</v>
      </c>
      <c r="L1623" s="19" t="s">
        <v>9</v>
      </c>
      <c r="M1623" s="20">
        <v>8</v>
      </c>
      <c r="N1623" t="str">
        <f t="shared" si="25"/>
        <v>5 a 10</v>
      </c>
    </row>
    <row r="1624" spans="2:14" ht="15" customHeight="1">
      <c r="B1624" s="11" t="s">
        <v>3627</v>
      </c>
      <c r="C1624" s="12">
        <v>41064.563090277778</v>
      </c>
      <c r="D1624" s="13">
        <v>84000</v>
      </c>
      <c r="E1624" s="14">
        <v>84000</v>
      </c>
      <c r="F1624" s="14" t="s">
        <v>82</v>
      </c>
      <c r="G1624" s="14">
        <f>Data!$E1624*VLOOKUP(Data!$F1624,tblXrate[],2,FALSE)</f>
        <v>85672.4111378214</v>
      </c>
      <c r="H1624" s="14" t="s">
        <v>83</v>
      </c>
      <c r="I1624" s="14" t="s">
        <v>356</v>
      </c>
      <c r="J1624" s="14" t="s">
        <v>84</v>
      </c>
      <c r="K1624" s="14" t="str">
        <f>VLOOKUP(Data!$J1624,tblCountries[[Actual]:[Mapping]],2,FALSE)</f>
        <v>Australia</v>
      </c>
      <c r="L1624" s="14" t="s">
        <v>9</v>
      </c>
      <c r="M1624" s="15">
        <v>6</v>
      </c>
      <c r="N1624" t="str">
        <f t="shared" si="25"/>
        <v>5 a 10</v>
      </c>
    </row>
    <row r="1625" spans="2:14" ht="15" customHeight="1">
      <c r="B1625" s="16" t="s">
        <v>3628</v>
      </c>
      <c r="C1625" s="17">
        <v>41064.601215277777</v>
      </c>
      <c r="D1625" s="18" t="s">
        <v>1795</v>
      </c>
      <c r="E1625" s="19">
        <v>240000</v>
      </c>
      <c r="F1625" s="19" t="s">
        <v>40</v>
      </c>
      <c r="G1625" s="19">
        <f>Data!$E1625*VLOOKUP(Data!$F1625,tblXrate[],2,FALSE)</f>
        <v>4273.9000049862161</v>
      </c>
      <c r="H1625" s="19" t="s">
        <v>1796</v>
      </c>
      <c r="I1625" s="19" t="s">
        <v>488</v>
      </c>
      <c r="J1625" s="19" t="s">
        <v>8</v>
      </c>
      <c r="K1625" s="19" t="str">
        <f>VLOOKUP(Data!$J1625,tblCountries[[Actual]:[Mapping]],2,FALSE)</f>
        <v>India</v>
      </c>
      <c r="L1625" s="19" t="s">
        <v>18</v>
      </c>
      <c r="M1625" s="20">
        <v>15</v>
      </c>
      <c r="N1625" t="str">
        <f t="shared" si="25"/>
        <v>10 a 15</v>
      </c>
    </row>
    <row r="1626" spans="2:14" ht="15" customHeight="1">
      <c r="B1626" s="11" t="s">
        <v>3629</v>
      </c>
      <c r="C1626" s="12">
        <v>41064.688298611109</v>
      </c>
      <c r="D1626" s="13" t="s">
        <v>1797</v>
      </c>
      <c r="E1626" s="14">
        <v>500000</v>
      </c>
      <c r="F1626" s="14" t="s">
        <v>40</v>
      </c>
      <c r="G1626" s="14">
        <f>Data!$E1626*VLOOKUP(Data!$F1626,tblXrate[],2,FALSE)</f>
        <v>8903.9583437212841</v>
      </c>
      <c r="H1626" s="14" t="s">
        <v>786</v>
      </c>
      <c r="I1626" s="14" t="s">
        <v>52</v>
      </c>
      <c r="J1626" s="14" t="s">
        <v>8</v>
      </c>
      <c r="K1626" s="14" t="str">
        <f>VLOOKUP(Data!$J1626,tblCountries[[Actual]:[Mapping]],2,FALSE)</f>
        <v>India</v>
      </c>
      <c r="L1626" s="14" t="s">
        <v>13</v>
      </c>
      <c r="M1626" s="15">
        <v>20</v>
      </c>
      <c r="N1626" t="str">
        <f t="shared" si="25"/>
        <v>15 a 20</v>
      </c>
    </row>
    <row r="1627" spans="2:14" ht="15" customHeight="1">
      <c r="B1627" s="16" t="s">
        <v>3630</v>
      </c>
      <c r="C1627" s="17">
        <v>41064.752326388887</v>
      </c>
      <c r="D1627" s="18">
        <v>42000</v>
      </c>
      <c r="E1627" s="19">
        <v>42000</v>
      </c>
      <c r="F1627" s="19" t="s">
        <v>69</v>
      </c>
      <c r="G1627" s="19">
        <f>Data!$E1627*VLOOKUP(Data!$F1627,tblXrate[],2,FALSE)</f>
        <v>66199.48742682593</v>
      </c>
      <c r="H1627" s="19" t="s">
        <v>772</v>
      </c>
      <c r="I1627" s="19" t="s">
        <v>52</v>
      </c>
      <c r="J1627" s="19" t="s">
        <v>71</v>
      </c>
      <c r="K1627" s="19" t="str">
        <f>VLOOKUP(Data!$J1627,tblCountries[[Actual]:[Mapping]],2,FALSE)</f>
        <v>UK</v>
      </c>
      <c r="L1627" s="19" t="s">
        <v>9</v>
      </c>
      <c r="M1627" s="20">
        <v>23</v>
      </c>
      <c r="N1627" t="str">
        <f t="shared" si="25"/>
        <v>20  a 25</v>
      </c>
    </row>
    <row r="1628" spans="2:14" ht="15" customHeight="1">
      <c r="B1628" s="11" t="s">
        <v>3631</v>
      </c>
      <c r="C1628" s="12">
        <v>41064.788819444446</v>
      </c>
      <c r="D1628" s="13" t="s">
        <v>1798</v>
      </c>
      <c r="E1628" s="14">
        <v>320000</v>
      </c>
      <c r="F1628" s="14" t="s">
        <v>40</v>
      </c>
      <c r="G1628" s="14">
        <f>Data!$E1628*VLOOKUP(Data!$F1628,tblXrate[],2,FALSE)</f>
        <v>5698.5333399816218</v>
      </c>
      <c r="H1628" s="14" t="s">
        <v>649</v>
      </c>
      <c r="I1628" s="14" t="s">
        <v>20</v>
      </c>
      <c r="J1628" s="14" t="s">
        <v>8</v>
      </c>
      <c r="K1628" s="14" t="str">
        <f>VLOOKUP(Data!$J1628,tblCountries[[Actual]:[Mapping]],2,FALSE)</f>
        <v>India</v>
      </c>
      <c r="L1628" s="14" t="s">
        <v>9</v>
      </c>
      <c r="M1628" s="15">
        <v>2.5</v>
      </c>
      <c r="N1628" t="str">
        <f t="shared" si="25"/>
        <v>até 5</v>
      </c>
    </row>
    <row r="1629" spans="2:14" ht="15" customHeight="1">
      <c r="B1629" s="16" t="s">
        <v>3632</v>
      </c>
      <c r="C1629" s="17">
        <v>41064.799513888887</v>
      </c>
      <c r="D1629" s="18" t="s">
        <v>1799</v>
      </c>
      <c r="E1629" s="19">
        <v>22000</v>
      </c>
      <c r="F1629" s="19" t="s">
        <v>69</v>
      </c>
      <c r="G1629" s="19">
        <f>Data!$E1629*VLOOKUP(Data!$F1629,tblXrate[],2,FALSE)</f>
        <v>34675.92198548025</v>
      </c>
      <c r="H1629" s="19" t="s">
        <v>1800</v>
      </c>
      <c r="I1629" s="19" t="s">
        <v>52</v>
      </c>
      <c r="J1629" s="19" t="s">
        <v>71</v>
      </c>
      <c r="K1629" s="19" t="str">
        <f>VLOOKUP(Data!$J1629,tblCountries[[Actual]:[Mapping]],2,FALSE)</f>
        <v>UK</v>
      </c>
      <c r="L1629" s="19" t="s">
        <v>9</v>
      </c>
      <c r="M1629" s="20">
        <v>17</v>
      </c>
      <c r="N1629" t="str">
        <f t="shared" si="25"/>
        <v>15 a 20</v>
      </c>
    </row>
    <row r="1630" spans="2:14" ht="15" customHeight="1">
      <c r="B1630" s="11" t="s">
        <v>3633</v>
      </c>
      <c r="C1630" s="12">
        <v>41064.82371527778</v>
      </c>
      <c r="D1630" s="13" t="s">
        <v>1801</v>
      </c>
      <c r="E1630" s="14">
        <v>31200</v>
      </c>
      <c r="F1630" s="14" t="s">
        <v>6</v>
      </c>
      <c r="G1630" s="14">
        <f>Data!$E1630*VLOOKUP(Data!$F1630,tblXrate[],2,FALSE)</f>
        <v>31200</v>
      </c>
      <c r="H1630" s="14" t="s">
        <v>467</v>
      </c>
      <c r="I1630" s="14" t="s">
        <v>3999</v>
      </c>
      <c r="J1630" s="14" t="s">
        <v>1802</v>
      </c>
      <c r="K1630" s="14" t="str">
        <f>VLOOKUP(Data!$J1630,tblCountries[[Actual]:[Mapping]],2,FALSE)</f>
        <v>Israel</v>
      </c>
      <c r="L1630" s="14" t="s">
        <v>13</v>
      </c>
      <c r="M1630" s="15">
        <v>11</v>
      </c>
      <c r="N1630" t="str">
        <f t="shared" si="25"/>
        <v>10 a 15</v>
      </c>
    </row>
    <row r="1631" spans="2:14" ht="15" customHeight="1">
      <c r="B1631" s="16" t="s">
        <v>3634</v>
      </c>
      <c r="C1631" s="17">
        <v>41064.905034722222</v>
      </c>
      <c r="D1631" s="18">
        <v>56000</v>
      </c>
      <c r="E1631" s="19">
        <v>56000</v>
      </c>
      <c r="F1631" s="19" t="s">
        <v>86</v>
      </c>
      <c r="G1631" s="19">
        <f>Data!$E1631*VLOOKUP(Data!$F1631,tblXrate[],2,FALSE)</f>
        <v>55068.245289698301</v>
      </c>
      <c r="H1631" s="19" t="s">
        <v>83</v>
      </c>
      <c r="I1631" s="19" t="s">
        <v>356</v>
      </c>
      <c r="J1631" s="19" t="s">
        <v>88</v>
      </c>
      <c r="K1631" s="19" t="str">
        <f>VLOOKUP(Data!$J1631,tblCountries[[Actual]:[Mapping]],2,FALSE)</f>
        <v>Canada</v>
      </c>
      <c r="L1631" s="19" t="s">
        <v>13</v>
      </c>
      <c r="M1631" s="20">
        <v>1</v>
      </c>
      <c r="N1631" t="str">
        <f t="shared" si="25"/>
        <v>até 5</v>
      </c>
    </row>
    <row r="1632" spans="2:14" ht="15" customHeight="1">
      <c r="B1632" s="11" t="s">
        <v>3635</v>
      </c>
      <c r="C1632" s="12">
        <v>41064.927777777775</v>
      </c>
      <c r="D1632" s="13">
        <v>13000</v>
      </c>
      <c r="E1632" s="14">
        <v>13000</v>
      </c>
      <c r="F1632" s="14" t="s">
        <v>6</v>
      </c>
      <c r="G1632" s="14">
        <f>Data!$E1632*VLOOKUP(Data!$F1632,tblXrate[],2,FALSE)</f>
        <v>13000</v>
      </c>
      <c r="H1632" s="14" t="s">
        <v>1803</v>
      </c>
      <c r="I1632" s="14" t="s">
        <v>20</v>
      </c>
      <c r="J1632" s="14" t="s">
        <v>1804</v>
      </c>
      <c r="K1632" s="14" t="str">
        <f>VLOOKUP(Data!$J1632,tblCountries[[Actual]:[Mapping]],2,FALSE)</f>
        <v>Slovakia</v>
      </c>
      <c r="L1632" s="14" t="s">
        <v>13</v>
      </c>
      <c r="M1632" s="15">
        <v>6</v>
      </c>
      <c r="N1632" t="str">
        <f t="shared" si="25"/>
        <v>5 a 10</v>
      </c>
    </row>
    <row r="1633" spans="2:14" ht="15" customHeight="1">
      <c r="B1633" s="16" t="s">
        <v>3636</v>
      </c>
      <c r="C1633" s="17">
        <v>41064.958449074074</v>
      </c>
      <c r="D1633" s="18">
        <v>92000</v>
      </c>
      <c r="E1633" s="19">
        <v>92000</v>
      </c>
      <c r="F1633" s="19" t="s">
        <v>6</v>
      </c>
      <c r="G1633" s="19">
        <f>Data!$E1633*VLOOKUP(Data!$F1633,tblXrate[],2,FALSE)</f>
        <v>92000</v>
      </c>
      <c r="H1633" s="19" t="s">
        <v>1805</v>
      </c>
      <c r="I1633" s="19" t="s">
        <v>3999</v>
      </c>
      <c r="J1633" s="19" t="s">
        <v>15</v>
      </c>
      <c r="K1633" s="19" t="str">
        <f>VLOOKUP(Data!$J1633,tblCountries[[Actual]:[Mapping]],2,FALSE)</f>
        <v>USA</v>
      </c>
      <c r="L1633" s="19" t="s">
        <v>18</v>
      </c>
      <c r="M1633" s="20">
        <v>12</v>
      </c>
      <c r="N1633" t="str">
        <f t="shared" si="25"/>
        <v>10 a 15</v>
      </c>
    </row>
    <row r="1634" spans="2:14" ht="15" customHeight="1">
      <c r="B1634" s="11" t="s">
        <v>3637</v>
      </c>
      <c r="C1634" s="12">
        <v>41064.971307870372</v>
      </c>
      <c r="D1634" s="13">
        <v>85000</v>
      </c>
      <c r="E1634" s="14">
        <v>85000</v>
      </c>
      <c r="F1634" s="14" t="s">
        <v>6</v>
      </c>
      <c r="G1634" s="14">
        <f>Data!$E1634*VLOOKUP(Data!$F1634,tblXrate[],2,FALSE)</f>
        <v>85000</v>
      </c>
      <c r="H1634" s="14" t="s">
        <v>1806</v>
      </c>
      <c r="I1634" s="14" t="s">
        <v>52</v>
      </c>
      <c r="J1634" s="14" t="s">
        <v>15</v>
      </c>
      <c r="K1634" s="14" t="str">
        <f>VLOOKUP(Data!$J1634,tblCountries[[Actual]:[Mapping]],2,FALSE)</f>
        <v>USA</v>
      </c>
      <c r="L1634" s="14" t="s">
        <v>13</v>
      </c>
      <c r="M1634" s="15">
        <v>10</v>
      </c>
      <c r="N1634" t="str">
        <f t="shared" si="25"/>
        <v>5 a 10</v>
      </c>
    </row>
    <row r="1635" spans="2:14" ht="15" customHeight="1">
      <c r="B1635" s="16" t="s">
        <v>3638</v>
      </c>
      <c r="C1635" s="17">
        <v>41064.985208333332</v>
      </c>
      <c r="D1635" s="18" t="s">
        <v>1807</v>
      </c>
      <c r="E1635" s="19">
        <v>11000</v>
      </c>
      <c r="F1635" s="19" t="s">
        <v>6</v>
      </c>
      <c r="G1635" s="19">
        <f>Data!$E1635*VLOOKUP(Data!$F1635,tblXrate[],2,FALSE)</f>
        <v>11000</v>
      </c>
      <c r="H1635" s="19" t="s">
        <v>1808</v>
      </c>
      <c r="I1635" s="19" t="s">
        <v>20</v>
      </c>
      <c r="J1635" s="19" t="s">
        <v>1809</v>
      </c>
      <c r="K1635" s="19" t="str">
        <f>VLOOKUP(Data!$J1635,tblCountries[[Actual]:[Mapping]],2,FALSE)</f>
        <v>Tunisia</v>
      </c>
      <c r="L1635" s="19" t="s">
        <v>9</v>
      </c>
      <c r="M1635" s="20">
        <v>8</v>
      </c>
      <c r="N1635" t="str">
        <f t="shared" si="25"/>
        <v>5 a 10</v>
      </c>
    </row>
    <row r="1636" spans="2:14" ht="15" customHeight="1">
      <c r="B1636" s="11" t="s">
        <v>3639</v>
      </c>
      <c r="C1636" s="12">
        <v>41064.985266203701</v>
      </c>
      <c r="D1636" s="13" t="s">
        <v>1810</v>
      </c>
      <c r="E1636" s="14">
        <v>30000</v>
      </c>
      <c r="F1636" s="14" t="s">
        <v>22</v>
      </c>
      <c r="G1636" s="14">
        <f>Data!$E1636*VLOOKUP(Data!$F1636,tblXrate[],2,FALSE)</f>
        <v>38111.983169748237</v>
      </c>
      <c r="H1636" s="14" t="s">
        <v>1811</v>
      </c>
      <c r="I1636" s="14" t="s">
        <v>20</v>
      </c>
      <c r="J1636" s="14" t="s">
        <v>608</v>
      </c>
      <c r="K1636" s="14" t="str">
        <f>VLOOKUP(Data!$J1636,tblCountries[[Actual]:[Mapping]],2,FALSE)</f>
        <v>Spain</v>
      </c>
      <c r="L1636" s="14" t="s">
        <v>25</v>
      </c>
      <c r="M1636" s="15">
        <v>12</v>
      </c>
      <c r="N1636" t="str">
        <f t="shared" si="25"/>
        <v>10 a 15</v>
      </c>
    </row>
    <row r="1637" spans="2:14" ht="15" customHeight="1">
      <c r="B1637" s="16" t="s">
        <v>3640</v>
      </c>
      <c r="C1637" s="17">
        <v>41064.987349537034</v>
      </c>
      <c r="D1637" s="18">
        <v>49000</v>
      </c>
      <c r="E1637" s="19">
        <v>49000</v>
      </c>
      <c r="F1637" s="19" t="s">
        <v>6</v>
      </c>
      <c r="G1637" s="19">
        <f>Data!$E1637*VLOOKUP(Data!$F1637,tblXrate[],2,FALSE)</f>
        <v>49000</v>
      </c>
      <c r="H1637" s="19" t="s">
        <v>1812</v>
      </c>
      <c r="I1637" s="19" t="s">
        <v>20</v>
      </c>
      <c r="J1637" s="19" t="s">
        <v>15</v>
      </c>
      <c r="K1637" s="19" t="str">
        <f>VLOOKUP(Data!$J1637,tblCountries[[Actual]:[Mapping]],2,FALSE)</f>
        <v>USA</v>
      </c>
      <c r="L1637" s="19" t="s">
        <v>18</v>
      </c>
      <c r="M1637" s="20">
        <v>3</v>
      </c>
      <c r="N1637" t="str">
        <f t="shared" si="25"/>
        <v>até 5</v>
      </c>
    </row>
    <row r="1638" spans="2:14" ht="15" customHeight="1">
      <c r="B1638" s="11" t="s">
        <v>3641</v>
      </c>
      <c r="C1638" s="12">
        <v>41065.015439814815</v>
      </c>
      <c r="D1638" s="13">
        <v>59000</v>
      </c>
      <c r="E1638" s="14">
        <v>59000</v>
      </c>
      <c r="F1638" s="14" t="s">
        <v>6</v>
      </c>
      <c r="G1638" s="14">
        <f>Data!$E1638*VLOOKUP(Data!$F1638,tblXrate[],2,FALSE)</f>
        <v>59000</v>
      </c>
      <c r="H1638" s="14" t="s">
        <v>1813</v>
      </c>
      <c r="I1638" s="14" t="s">
        <v>52</v>
      </c>
      <c r="J1638" s="14" t="s">
        <v>15</v>
      </c>
      <c r="K1638" s="14" t="str">
        <f>VLOOKUP(Data!$J1638,tblCountries[[Actual]:[Mapping]],2,FALSE)</f>
        <v>USA</v>
      </c>
      <c r="L1638" s="14" t="s">
        <v>25</v>
      </c>
      <c r="M1638" s="15">
        <v>3</v>
      </c>
      <c r="N1638" t="str">
        <f t="shared" si="25"/>
        <v>até 5</v>
      </c>
    </row>
    <row r="1639" spans="2:14" ht="15" customHeight="1">
      <c r="B1639" s="16" t="s">
        <v>3642</v>
      </c>
      <c r="C1639" s="17">
        <v>41065.085972222223</v>
      </c>
      <c r="D1639" s="18">
        <v>55000</v>
      </c>
      <c r="E1639" s="19">
        <v>55000</v>
      </c>
      <c r="F1639" s="19" t="s">
        <v>6</v>
      </c>
      <c r="G1639" s="19">
        <f>Data!$E1639*VLOOKUP(Data!$F1639,tblXrate[],2,FALSE)</f>
        <v>55000</v>
      </c>
      <c r="H1639" s="19" t="s">
        <v>1814</v>
      </c>
      <c r="I1639" s="19" t="s">
        <v>20</v>
      </c>
      <c r="J1639" s="19" t="s">
        <v>15</v>
      </c>
      <c r="K1639" s="19" t="str">
        <f>VLOOKUP(Data!$J1639,tblCountries[[Actual]:[Mapping]],2,FALSE)</f>
        <v>USA</v>
      </c>
      <c r="L1639" s="19" t="s">
        <v>9</v>
      </c>
      <c r="M1639" s="20">
        <v>15</v>
      </c>
      <c r="N1639" t="str">
        <f t="shared" si="25"/>
        <v>10 a 15</v>
      </c>
    </row>
    <row r="1640" spans="2:14" ht="15" customHeight="1">
      <c r="B1640" s="11" t="s">
        <v>3643</v>
      </c>
      <c r="C1640" s="12">
        <v>41065.097928240742</v>
      </c>
      <c r="D1640" s="13">
        <v>75000</v>
      </c>
      <c r="E1640" s="14">
        <v>75000</v>
      </c>
      <c r="F1640" s="14" t="s">
        <v>6</v>
      </c>
      <c r="G1640" s="14">
        <f>Data!$E1640*VLOOKUP(Data!$F1640,tblXrate[],2,FALSE)</f>
        <v>75000</v>
      </c>
      <c r="H1640" s="14" t="s">
        <v>310</v>
      </c>
      <c r="I1640" s="14" t="s">
        <v>310</v>
      </c>
      <c r="J1640" s="14" t="s">
        <v>15</v>
      </c>
      <c r="K1640" s="14" t="str">
        <f>VLOOKUP(Data!$J1640,tblCountries[[Actual]:[Mapping]],2,FALSE)</f>
        <v>USA</v>
      </c>
      <c r="L1640" s="14" t="s">
        <v>9</v>
      </c>
      <c r="M1640" s="15">
        <v>10</v>
      </c>
      <c r="N1640" t="str">
        <f t="shared" si="25"/>
        <v>5 a 10</v>
      </c>
    </row>
    <row r="1641" spans="2:14" ht="15" customHeight="1">
      <c r="B1641" s="16" t="s">
        <v>3644</v>
      </c>
      <c r="C1641" s="17">
        <v>41065.159745370373</v>
      </c>
      <c r="D1641" s="18">
        <v>3300</v>
      </c>
      <c r="E1641" s="19">
        <v>39600</v>
      </c>
      <c r="F1641" s="19" t="s">
        <v>22</v>
      </c>
      <c r="G1641" s="19">
        <f>Data!$E1641*VLOOKUP(Data!$F1641,tblXrate[],2,FALSE)</f>
        <v>50307.817784067665</v>
      </c>
      <c r="H1641" s="19" t="s">
        <v>1815</v>
      </c>
      <c r="I1641" s="19" t="s">
        <v>52</v>
      </c>
      <c r="J1641" s="19" t="s">
        <v>983</v>
      </c>
      <c r="K1641" s="19" t="str">
        <f>VLOOKUP(Data!$J1641,tblCountries[[Actual]:[Mapping]],2,FALSE)</f>
        <v>Europe</v>
      </c>
      <c r="L1641" s="19" t="s">
        <v>25</v>
      </c>
      <c r="M1641" s="20">
        <v>5</v>
      </c>
      <c r="N1641" t="str">
        <f t="shared" si="25"/>
        <v>até 5</v>
      </c>
    </row>
    <row r="1642" spans="2:14" ht="15" customHeight="1">
      <c r="B1642" s="11" t="s">
        <v>3645</v>
      </c>
      <c r="C1642" s="12">
        <v>41065.163611111115</v>
      </c>
      <c r="D1642" s="13" t="s">
        <v>1816</v>
      </c>
      <c r="E1642" s="14">
        <v>30500</v>
      </c>
      <c r="F1642" s="14" t="s">
        <v>6</v>
      </c>
      <c r="G1642" s="14">
        <f>Data!$E1642*VLOOKUP(Data!$F1642,tblXrate[],2,FALSE)</f>
        <v>30500</v>
      </c>
      <c r="H1642" s="14" t="s">
        <v>14</v>
      </c>
      <c r="I1642" s="14" t="s">
        <v>20</v>
      </c>
      <c r="J1642" s="14" t="s">
        <v>143</v>
      </c>
      <c r="K1642" s="14" t="str">
        <f>VLOOKUP(Data!$J1642,tblCountries[[Actual]:[Mapping]],2,FALSE)</f>
        <v>Brazil</v>
      </c>
      <c r="L1642" s="14" t="s">
        <v>13</v>
      </c>
      <c r="M1642" s="15">
        <v>8</v>
      </c>
      <c r="N1642" t="str">
        <f t="shared" si="25"/>
        <v>5 a 10</v>
      </c>
    </row>
    <row r="1643" spans="2:14" ht="15" customHeight="1">
      <c r="B1643" s="16" t="s">
        <v>3646</v>
      </c>
      <c r="C1643" s="17">
        <v>41065.170937499999</v>
      </c>
      <c r="D1643" s="18">
        <v>80000</v>
      </c>
      <c r="E1643" s="19">
        <v>80000</v>
      </c>
      <c r="F1643" s="19" t="s">
        <v>6</v>
      </c>
      <c r="G1643" s="19">
        <f>Data!$E1643*VLOOKUP(Data!$F1643,tblXrate[],2,FALSE)</f>
        <v>80000</v>
      </c>
      <c r="H1643" s="19" t="s">
        <v>1817</v>
      </c>
      <c r="I1643" s="19" t="s">
        <v>67</v>
      </c>
      <c r="J1643" s="19" t="s">
        <v>15</v>
      </c>
      <c r="K1643" s="19" t="str">
        <f>VLOOKUP(Data!$J1643,tblCountries[[Actual]:[Mapping]],2,FALSE)</f>
        <v>USA</v>
      </c>
      <c r="L1643" s="19" t="s">
        <v>18</v>
      </c>
      <c r="M1643" s="20">
        <v>2</v>
      </c>
      <c r="N1643" t="str">
        <f t="shared" si="25"/>
        <v>até 5</v>
      </c>
    </row>
    <row r="1644" spans="2:14" ht="15" customHeight="1">
      <c r="B1644" s="11" t="s">
        <v>3647</v>
      </c>
      <c r="C1644" s="12">
        <v>41065.210462962961</v>
      </c>
      <c r="D1644" s="13">
        <v>1000</v>
      </c>
      <c r="E1644" s="14">
        <v>12000</v>
      </c>
      <c r="F1644" s="14" t="s">
        <v>6</v>
      </c>
      <c r="G1644" s="14">
        <f>Data!$E1644*VLOOKUP(Data!$F1644,tblXrate[],2,FALSE)</f>
        <v>12000</v>
      </c>
      <c r="H1644" s="14" t="s">
        <v>1818</v>
      </c>
      <c r="I1644" s="14" t="s">
        <v>20</v>
      </c>
      <c r="J1644" s="14" t="s">
        <v>15</v>
      </c>
      <c r="K1644" s="14" t="str">
        <f>VLOOKUP(Data!$J1644,tblCountries[[Actual]:[Mapping]],2,FALSE)</f>
        <v>USA</v>
      </c>
      <c r="L1644" s="14" t="s">
        <v>18</v>
      </c>
      <c r="M1644" s="15">
        <v>1</v>
      </c>
      <c r="N1644" t="str">
        <f t="shared" si="25"/>
        <v>até 5</v>
      </c>
    </row>
    <row r="1645" spans="2:14" ht="15" customHeight="1">
      <c r="B1645" s="16" t="s">
        <v>3648</v>
      </c>
      <c r="C1645" s="17">
        <v>41065.210648148146</v>
      </c>
      <c r="D1645" s="18">
        <v>48500</v>
      </c>
      <c r="E1645" s="19">
        <v>48500</v>
      </c>
      <c r="F1645" s="19" t="s">
        <v>6</v>
      </c>
      <c r="G1645" s="19">
        <f>Data!$E1645*VLOOKUP(Data!$F1645,tblXrate[],2,FALSE)</f>
        <v>48500</v>
      </c>
      <c r="H1645" s="19" t="s">
        <v>1819</v>
      </c>
      <c r="I1645" s="19" t="s">
        <v>20</v>
      </c>
      <c r="J1645" s="19" t="s">
        <v>15</v>
      </c>
      <c r="K1645" s="19" t="str">
        <f>VLOOKUP(Data!$J1645,tblCountries[[Actual]:[Mapping]],2,FALSE)</f>
        <v>USA</v>
      </c>
      <c r="L1645" s="19" t="s">
        <v>9</v>
      </c>
      <c r="M1645" s="20">
        <v>6</v>
      </c>
      <c r="N1645" t="str">
        <f t="shared" si="25"/>
        <v>5 a 10</v>
      </c>
    </row>
    <row r="1646" spans="2:14" ht="15" customHeight="1">
      <c r="B1646" s="11" t="s">
        <v>3649</v>
      </c>
      <c r="C1646" s="12">
        <v>41065.285833333335</v>
      </c>
      <c r="D1646" s="13" t="s">
        <v>1238</v>
      </c>
      <c r="E1646" s="14">
        <v>40000</v>
      </c>
      <c r="F1646" s="14" t="s">
        <v>69</v>
      </c>
      <c r="G1646" s="14">
        <f>Data!$E1646*VLOOKUP(Data!$F1646,tblXrate[],2,FALSE)</f>
        <v>63047.130882691366</v>
      </c>
      <c r="H1646" s="14" t="s">
        <v>1820</v>
      </c>
      <c r="I1646" s="14" t="s">
        <v>67</v>
      </c>
      <c r="J1646" s="14" t="s">
        <v>71</v>
      </c>
      <c r="K1646" s="14" t="str">
        <f>VLOOKUP(Data!$J1646,tblCountries[[Actual]:[Mapping]],2,FALSE)</f>
        <v>UK</v>
      </c>
      <c r="L1646" s="14" t="s">
        <v>18</v>
      </c>
      <c r="M1646" s="15">
        <v>25</v>
      </c>
      <c r="N1646" t="str">
        <f t="shared" si="25"/>
        <v>20  a 25</v>
      </c>
    </row>
    <row r="1647" spans="2:14" ht="15" customHeight="1">
      <c r="B1647" s="16" t="s">
        <v>3650</v>
      </c>
      <c r="C1647" s="17">
        <v>41065.295277777775</v>
      </c>
      <c r="D1647" s="18" t="s">
        <v>1821</v>
      </c>
      <c r="E1647" s="19">
        <v>192000</v>
      </c>
      <c r="F1647" s="19" t="s">
        <v>40</v>
      </c>
      <c r="G1647" s="19">
        <f>Data!$E1647*VLOOKUP(Data!$F1647,tblXrate[],2,FALSE)</f>
        <v>3419.1200039889732</v>
      </c>
      <c r="H1647" s="19" t="s">
        <v>839</v>
      </c>
      <c r="I1647" s="19" t="s">
        <v>20</v>
      </c>
      <c r="J1647" s="19" t="s">
        <v>8</v>
      </c>
      <c r="K1647" s="19" t="str">
        <f>VLOOKUP(Data!$J1647,tblCountries[[Actual]:[Mapping]],2,FALSE)</f>
        <v>India</v>
      </c>
      <c r="L1647" s="19" t="s">
        <v>9</v>
      </c>
      <c r="M1647" s="20">
        <v>5</v>
      </c>
      <c r="N1647" t="str">
        <f t="shared" si="25"/>
        <v>até 5</v>
      </c>
    </row>
    <row r="1648" spans="2:14" ht="15" customHeight="1">
      <c r="B1648" s="11" t="s">
        <v>3651</v>
      </c>
      <c r="C1648" s="12">
        <v>41065.446921296294</v>
      </c>
      <c r="D1648" s="13">
        <v>110000</v>
      </c>
      <c r="E1648" s="14">
        <v>110000</v>
      </c>
      <c r="F1648" s="14" t="s">
        <v>670</v>
      </c>
      <c r="G1648" s="14">
        <f>Data!$E1648*VLOOKUP(Data!$F1648,tblXrate[],2,FALSE)</f>
        <v>87734.690296543267</v>
      </c>
      <c r="H1648" s="14" t="s">
        <v>1822</v>
      </c>
      <c r="I1648" s="14" t="s">
        <v>52</v>
      </c>
      <c r="J1648" s="14" t="s">
        <v>672</v>
      </c>
      <c r="K1648" s="14" t="str">
        <f>VLOOKUP(Data!$J1648,tblCountries[[Actual]:[Mapping]],2,FALSE)</f>
        <v>New Zealand</v>
      </c>
      <c r="L1648" s="14" t="s">
        <v>9</v>
      </c>
      <c r="M1648" s="15">
        <v>6</v>
      </c>
      <c r="N1648" t="str">
        <f t="shared" si="25"/>
        <v>5 a 10</v>
      </c>
    </row>
    <row r="1649" spans="2:14" ht="15" customHeight="1">
      <c r="B1649" s="16" t="s">
        <v>3652</v>
      </c>
      <c r="C1649" s="17">
        <v>41065.529606481483</v>
      </c>
      <c r="D1649" s="18" t="s">
        <v>1823</v>
      </c>
      <c r="E1649" s="19">
        <v>71000</v>
      </c>
      <c r="F1649" s="19" t="s">
        <v>670</v>
      </c>
      <c r="G1649" s="19">
        <f>Data!$E1649*VLOOKUP(Data!$F1649,tblXrate[],2,FALSE)</f>
        <v>56628.754645950656</v>
      </c>
      <c r="H1649" s="19" t="s">
        <v>207</v>
      </c>
      <c r="I1649" s="19" t="s">
        <v>20</v>
      </c>
      <c r="J1649" s="19" t="s">
        <v>1097</v>
      </c>
      <c r="K1649" s="19" t="str">
        <f>VLOOKUP(Data!$J1649,tblCountries[[Actual]:[Mapping]],2,FALSE)</f>
        <v>New Zealand</v>
      </c>
      <c r="L1649" s="19" t="s">
        <v>13</v>
      </c>
      <c r="M1649" s="20">
        <v>6</v>
      </c>
      <c r="N1649" t="str">
        <f t="shared" si="25"/>
        <v>5 a 10</v>
      </c>
    </row>
    <row r="1650" spans="2:14" ht="15" customHeight="1">
      <c r="B1650" s="11" t="s">
        <v>3653</v>
      </c>
      <c r="C1650" s="12">
        <v>41065.749756944446</v>
      </c>
      <c r="D1650" s="13" t="s">
        <v>1372</v>
      </c>
      <c r="E1650" s="14">
        <v>450000</v>
      </c>
      <c r="F1650" s="14" t="s">
        <v>40</v>
      </c>
      <c r="G1650" s="14">
        <f>Data!$E1650*VLOOKUP(Data!$F1650,tblXrate[],2,FALSE)</f>
        <v>8013.5625093491553</v>
      </c>
      <c r="H1650" s="14" t="s">
        <v>1824</v>
      </c>
      <c r="I1650" s="14" t="s">
        <v>3999</v>
      </c>
      <c r="J1650" s="14" t="s">
        <v>8</v>
      </c>
      <c r="K1650" s="14" t="str">
        <f>VLOOKUP(Data!$J1650,tblCountries[[Actual]:[Mapping]],2,FALSE)</f>
        <v>India</v>
      </c>
      <c r="L1650" s="14" t="s">
        <v>13</v>
      </c>
      <c r="M1650" s="15">
        <v>4</v>
      </c>
      <c r="N1650" t="str">
        <f t="shared" si="25"/>
        <v>até 5</v>
      </c>
    </row>
    <row r="1651" spans="2:14" ht="15" customHeight="1">
      <c r="B1651" s="16" t="s">
        <v>3654</v>
      </c>
      <c r="C1651" s="17">
        <v>41065.772210648145</v>
      </c>
      <c r="D1651" s="18" t="s">
        <v>1825</v>
      </c>
      <c r="E1651" s="19">
        <v>200000</v>
      </c>
      <c r="F1651" s="19" t="s">
        <v>40</v>
      </c>
      <c r="G1651" s="19">
        <f>Data!$E1651*VLOOKUP(Data!$F1651,tblXrate[],2,FALSE)</f>
        <v>3561.5833374885137</v>
      </c>
      <c r="H1651" s="19" t="s">
        <v>749</v>
      </c>
      <c r="I1651" s="19" t="s">
        <v>20</v>
      </c>
      <c r="J1651" s="19" t="s">
        <v>8</v>
      </c>
      <c r="K1651" s="19" t="str">
        <f>VLOOKUP(Data!$J1651,tblCountries[[Actual]:[Mapping]],2,FALSE)</f>
        <v>India</v>
      </c>
      <c r="L1651" s="19" t="s">
        <v>25</v>
      </c>
      <c r="M1651" s="20">
        <v>16</v>
      </c>
      <c r="N1651" t="str">
        <f t="shared" si="25"/>
        <v>15 a 20</v>
      </c>
    </row>
    <row r="1652" spans="2:14" ht="15" customHeight="1">
      <c r="B1652" s="11" t="s">
        <v>3655</v>
      </c>
      <c r="C1652" s="12">
        <v>41065.801435185182</v>
      </c>
      <c r="D1652" s="13">
        <v>62000</v>
      </c>
      <c r="E1652" s="14">
        <v>62000</v>
      </c>
      <c r="F1652" s="14" t="s">
        <v>6</v>
      </c>
      <c r="G1652" s="14">
        <f>Data!$E1652*VLOOKUP(Data!$F1652,tblXrate[],2,FALSE)</f>
        <v>62000</v>
      </c>
      <c r="H1652" s="14" t="s">
        <v>19</v>
      </c>
      <c r="I1652" s="14" t="s">
        <v>279</v>
      </c>
      <c r="J1652" s="14" t="s">
        <v>15</v>
      </c>
      <c r="K1652" s="14" t="str">
        <f>VLOOKUP(Data!$J1652,tblCountries[[Actual]:[Mapping]],2,FALSE)</f>
        <v>USA</v>
      </c>
      <c r="L1652" s="14" t="s">
        <v>18</v>
      </c>
      <c r="M1652" s="15">
        <v>12</v>
      </c>
      <c r="N1652" t="str">
        <f t="shared" si="25"/>
        <v>10 a 15</v>
      </c>
    </row>
    <row r="1653" spans="2:14" ht="15" customHeight="1">
      <c r="B1653" s="16" t="s">
        <v>3656</v>
      </c>
      <c r="C1653" s="17">
        <v>41065.802812499998</v>
      </c>
      <c r="D1653" s="18">
        <v>21000</v>
      </c>
      <c r="E1653" s="19">
        <v>21000</v>
      </c>
      <c r="F1653" s="19" t="s">
        <v>22</v>
      </c>
      <c r="G1653" s="19">
        <f>Data!$E1653*VLOOKUP(Data!$F1653,tblXrate[],2,FALSE)</f>
        <v>26678.388218823762</v>
      </c>
      <c r="H1653" s="19" t="s">
        <v>1269</v>
      </c>
      <c r="I1653" s="19" t="s">
        <v>20</v>
      </c>
      <c r="J1653" s="19" t="s">
        <v>30</v>
      </c>
      <c r="K1653" s="19" t="str">
        <f>VLOOKUP(Data!$J1653,tblCountries[[Actual]:[Mapping]],2,FALSE)</f>
        <v>Portugal</v>
      </c>
      <c r="L1653" s="19" t="s">
        <v>9</v>
      </c>
      <c r="M1653" s="20">
        <v>5</v>
      </c>
      <c r="N1653" t="str">
        <f t="shared" si="25"/>
        <v>até 5</v>
      </c>
    </row>
    <row r="1654" spans="2:14" ht="15" customHeight="1">
      <c r="B1654" s="11" t="s">
        <v>3657</v>
      </c>
      <c r="C1654" s="12">
        <v>41065.817511574074</v>
      </c>
      <c r="D1654" s="13" t="s">
        <v>1249</v>
      </c>
      <c r="E1654" s="14">
        <v>45000</v>
      </c>
      <c r="F1654" s="14" t="s">
        <v>69</v>
      </c>
      <c r="G1654" s="14">
        <f>Data!$E1654*VLOOKUP(Data!$F1654,tblXrate[],2,FALSE)</f>
        <v>70928.022243027779</v>
      </c>
      <c r="H1654" s="14" t="s">
        <v>153</v>
      </c>
      <c r="I1654" s="14" t="s">
        <v>20</v>
      </c>
      <c r="J1654" s="14" t="s">
        <v>71</v>
      </c>
      <c r="K1654" s="14" t="str">
        <f>VLOOKUP(Data!$J1654,tblCountries[[Actual]:[Mapping]],2,FALSE)</f>
        <v>UK</v>
      </c>
      <c r="L1654" s="14" t="s">
        <v>13</v>
      </c>
      <c r="M1654" s="15">
        <v>5</v>
      </c>
      <c r="N1654" t="str">
        <f t="shared" si="25"/>
        <v>até 5</v>
      </c>
    </row>
    <row r="1655" spans="2:14" ht="15" customHeight="1">
      <c r="B1655" s="16" t="s">
        <v>3658</v>
      </c>
      <c r="C1655" s="17">
        <v>41065.833043981482</v>
      </c>
      <c r="D1655" s="18">
        <v>33000</v>
      </c>
      <c r="E1655" s="19">
        <v>33000</v>
      </c>
      <c r="F1655" s="19" t="s">
        <v>22</v>
      </c>
      <c r="G1655" s="19">
        <f>Data!$E1655*VLOOKUP(Data!$F1655,tblXrate[],2,FALSE)</f>
        <v>41923.181486723057</v>
      </c>
      <c r="H1655" s="19" t="s">
        <v>1513</v>
      </c>
      <c r="I1655" s="19" t="s">
        <v>20</v>
      </c>
      <c r="J1655" s="19" t="s">
        <v>1826</v>
      </c>
      <c r="K1655" s="19" t="str">
        <f>VLOOKUP(Data!$J1655,tblCountries[[Actual]:[Mapping]],2,FALSE)</f>
        <v>France</v>
      </c>
      <c r="L1655" s="19" t="s">
        <v>9</v>
      </c>
      <c r="M1655" s="20">
        <v>6</v>
      </c>
      <c r="N1655" t="str">
        <f t="shared" si="25"/>
        <v>5 a 10</v>
      </c>
    </row>
    <row r="1656" spans="2:14" ht="15" customHeight="1">
      <c r="B1656" s="11" t="s">
        <v>3659</v>
      </c>
      <c r="C1656" s="12">
        <v>41065.863437499997</v>
      </c>
      <c r="D1656" s="13">
        <v>90000</v>
      </c>
      <c r="E1656" s="14">
        <v>90000</v>
      </c>
      <c r="F1656" s="14" t="s">
        <v>6</v>
      </c>
      <c r="G1656" s="14">
        <f>Data!$E1656*VLOOKUP(Data!$F1656,tblXrate[],2,FALSE)</f>
        <v>90000</v>
      </c>
      <c r="H1656" s="14" t="s">
        <v>1827</v>
      </c>
      <c r="I1656" s="14" t="s">
        <v>20</v>
      </c>
      <c r="J1656" s="14" t="s">
        <v>15</v>
      </c>
      <c r="K1656" s="14" t="str">
        <f>VLOOKUP(Data!$J1656,tblCountries[[Actual]:[Mapping]],2,FALSE)</f>
        <v>USA</v>
      </c>
      <c r="L1656" s="14" t="s">
        <v>18</v>
      </c>
      <c r="M1656" s="15">
        <v>8</v>
      </c>
      <c r="N1656" t="str">
        <f t="shared" si="25"/>
        <v>5 a 10</v>
      </c>
    </row>
    <row r="1657" spans="2:14" ht="15" customHeight="1">
      <c r="B1657" s="16" t="s">
        <v>3660</v>
      </c>
      <c r="C1657" s="17">
        <v>41065.880046296297</v>
      </c>
      <c r="D1657" s="18" t="s">
        <v>1828</v>
      </c>
      <c r="E1657" s="19">
        <v>400000</v>
      </c>
      <c r="F1657" s="19" t="s">
        <v>1829</v>
      </c>
      <c r="G1657" s="19">
        <f>Data!$E1657*VLOOKUP(Data!$F1657,tblXrate[],2,FALSE)</f>
        <v>67700.452577525488</v>
      </c>
      <c r="H1657" s="19" t="s">
        <v>1830</v>
      </c>
      <c r="I1657" s="19" t="s">
        <v>20</v>
      </c>
      <c r="J1657" s="19" t="s">
        <v>583</v>
      </c>
      <c r="K1657" s="19" t="str">
        <f>VLOOKUP(Data!$J1657,tblCountries[[Actual]:[Mapping]],2,FALSE)</f>
        <v>Norway</v>
      </c>
      <c r="L1657" s="19" t="s">
        <v>13</v>
      </c>
      <c r="M1657" s="20">
        <v>5</v>
      </c>
      <c r="N1657" t="str">
        <f t="shared" si="25"/>
        <v>até 5</v>
      </c>
    </row>
    <row r="1658" spans="2:14" ht="15" customHeight="1">
      <c r="B1658" s="11" t="s">
        <v>3661</v>
      </c>
      <c r="C1658" s="12">
        <v>41065.898460648146</v>
      </c>
      <c r="D1658" s="13">
        <v>85000</v>
      </c>
      <c r="E1658" s="14">
        <v>85000</v>
      </c>
      <c r="F1658" s="14" t="s">
        <v>6</v>
      </c>
      <c r="G1658" s="14">
        <f>Data!$E1658*VLOOKUP(Data!$F1658,tblXrate[],2,FALSE)</f>
        <v>85000</v>
      </c>
      <c r="H1658" s="14" t="s">
        <v>14</v>
      </c>
      <c r="I1658" s="14" t="s">
        <v>20</v>
      </c>
      <c r="J1658" s="14" t="s">
        <v>15</v>
      </c>
      <c r="K1658" s="14" t="str">
        <f>VLOOKUP(Data!$J1658,tblCountries[[Actual]:[Mapping]],2,FALSE)</f>
        <v>USA</v>
      </c>
      <c r="L1658" s="14" t="s">
        <v>9</v>
      </c>
      <c r="M1658" s="15">
        <v>12</v>
      </c>
      <c r="N1658" t="str">
        <f t="shared" si="25"/>
        <v>10 a 15</v>
      </c>
    </row>
    <row r="1659" spans="2:14" ht="15" customHeight="1">
      <c r="B1659" s="16" t="s">
        <v>3662</v>
      </c>
      <c r="C1659" s="17">
        <v>41065.909143518518</v>
      </c>
      <c r="D1659" s="18">
        <v>50000</v>
      </c>
      <c r="E1659" s="19">
        <v>50000</v>
      </c>
      <c r="F1659" s="19" t="s">
        <v>69</v>
      </c>
      <c r="G1659" s="19">
        <f>Data!$E1659*VLOOKUP(Data!$F1659,tblXrate[],2,FALSE)</f>
        <v>78808.913603364199</v>
      </c>
      <c r="H1659" s="19" t="s">
        <v>1024</v>
      </c>
      <c r="I1659" s="19" t="s">
        <v>4001</v>
      </c>
      <c r="J1659" s="19" t="s">
        <v>71</v>
      </c>
      <c r="K1659" s="19" t="str">
        <f>VLOOKUP(Data!$J1659,tblCountries[[Actual]:[Mapping]],2,FALSE)</f>
        <v>UK</v>
      </c>
      <c r="L1659" s="19" t="s">
        <v>9</v>
      </c>
      <c r="M1659" s="20">
        <v>10</v>
      </c>
      <c r="N1659" t="str">
        <f t="shared" si="25"/>
        <v>5 a 10</v>
      </c>
    </row>
    <row r="1660" spans="2:14" ht="15" customHeight="1">
      <c r="B1660" s="11" t="s">
        <v>3663</v>
      </c>
      <c r="C1660" s="12">
        <v>41065.916435185187</v>
      </c>
      <c r="D1660" s="13">
        <v>65000</v>
      </c>
      <c r="E1660" s="14">
        <v>65000</v>
      </c>
      <c r="F1660" s="14" t="s">
        <v>6</v>
      </c>
      <c r="G1660" s="14">
        <f>Data!$E1660*VLOOKUP(Data!$F1660,tblXrate[],2,FALSE)</f>
        <v>65000</v>
      </c>
      <c r="H1660" s="14" t="s">
        <v>207</v>
      </c>
      <c r="I1660" s="14" t="s">
        <v>20</v>
      </c>
      <c r="J1660" s="14" t="s">
        <v>15</v>
      </c>
      <c r="K1660" s="14" t="str">
        <f>VLOOKUP(Data!$J1660,tblCountries[[Actual]:[Mapping]],2,FALSE)</f>
        <v>USA</v>
      </c>
      <c r="L1660" s="14" t="s">
        <v>9</v>
      </c>
      <c r="M1660" s="15">
        <v>8</v>
      </c>
      <c r="N1660" t="str">
        <f t="shared" si="25"/>
        <v>5 a 10</v>
      </c>
    </row>
    <row r="1661" spans="2:14" ht="15" customHeight="1">
      <c r="B1661" s="16" t="s">
        <v>3664</v>
      </c>
      <c r="C1661" s="17">
        <v>41065.920254629629</v>
      </c>
      <c r="D1661" s="18">
        <v>75000</v>
      </c>
      <c r="E1661" s="19">
        <v>75000</v>
      </c>
      <c r="F1661" s="19" t="s">
        <v>6</v>
      </c>
      <c r="G1661" s="19">
        <f>Data!$E1661*VLOOKUP(Data!$F1661,tblXrate[],2,FALSE)</f>
        <v>75000</v>
      </c>
      <c r="H1661" s="19" t="s">
        <v>1831</v>
      </c>
      <c r="I1661" s="19" t="s">
        <v>4001</v>
      </c>
      <c r="J1661" s="19" t="s">
        <v>15</v>
      </c>
      <c r="K1661" s="19" t="str">
        <f>VLOOKUP(Data!$J1661,tblCountries[[Actual]:[Mapping]],2,FALSE)</f>
        <v>USA</v>
      </c>
      <c r="L1661" s="19" t="s">
        <v>18</v>
      </c>
      <c r="M1661" s="20">
        <v>3</v>
      </c>
      <c r="N1661" t="str">
        <f t="shared" si="25"/>
        <v>até 5</v>
      </c>
    </row>
    <row r="1662" spans="2:14" ht="15" customHeight="1">
      <c r="B1662" s="11" t="s">
        <v>3665</v>
      </c>
      <c r="C1662" s="12">
        <v>41065.947534722225</v>
      </c>
      <c r="D1662" s="13">
        <v>92000</v>
      </c>
      <c r="E1662" s="14">
        <v>92000</v>
      </c>
      <c r="F1662" s="14" t="s">
        <v>6</v>
      </c>
      <c r="G1662" s="14">
        <f>Data!$E1662*VLOOKUP(Data!$F1662,tblXrate[],2,FALSE)</f>
        <v>92000</v>
      </c>
      <c r="H1662" s="14" t="s">
        <v>1832</v>
      </c>
      <c r="I1662" s="14" t="s">
        <v>20</v>
      </c>
      <c r="J1662" s="14" t="s">
        <v>15</v>
      </c>
      <c r="K1662" s="14" t="str">
        <f>VLOOKUP(Data!$J1662,tblCountries[[Actual]:[Mapping]],2,FALSE)</f>
        <v>USA</v>
      </c>
      <c r="L1662" s="14" t="s">
        <v>9</v>
      </c>
      <c r="M1662" s="15">
        <v>9</v>
      </c>
      <c r="N1662" t="str">
        <f t="shared" si="25"/>
        <v>5 a 10</v>
      </c>
    </row>
    <row r="1663" spans="2:14" ht="15" customHeight="1">
      <c r="B1663" s="16" t="s">
        <v>3666</v>
      </c>
      <c r="C1663" s="17">
        <v>41065.951620370368</v>
      </c>
      <c r="D1663" s="18">
        <v>40000</v>
      </c>
      <c r="E1663" s="19">
        <v>40000</v>
      </c>
      <c r="F1663" s="19" t="s">
        <v>22</v>
      </c>
      <c r="G1663" s="19">
        <f>Data!$E1663*VLOOKUP(Data!$F1663,tblXrate[],2,FALSE)</f>
        <v>50815.977559664309</v>
      </c>
      <c r="H1663" s="19" t="s">
        <v>14</v>
      </c>
      <c r="I1663" s="19" t="s">
        <v>20</v>
      </c>
      <c r="J1663" s="19" t="s">
        <v>24</v>
      </c>
      <c r="K1663" s="19" t="str">
        <f>VLOOKUP(Data!$J1663,tblCountries[[Actual]:[Mapping]],2,FALSE)</f>
        <v>Germany</v>
      </c>
      <c r="L1663" s="19" t="s">
        <v>18</v>
      </c>
      <c r="M1663" s="20">
        <v>3</v>
      </c>
      <c r="N1663" t="str">
        <f t="shared" si="25"/>
        <v>até 5</v>
      </c>
    </row>
    <row r="1664" spans="2:14" ht="15" customHeight="1">
      <c r="B1664" s="11" t="s">
        <v>3667</v>
      </c>
      <c r="C1664" s="12">
        <v>41065.965092592596</v>
      </c>
      <c r="D1664" s="13" t="s">
        <v>1833</v>
      </c>
      <c r="E1664" s="14">
        <v>35500</v>
      </c>
      <c r="F1664" s="14" t="s">
        <v>69</v>
      </c>
      <c r="G1664" s="14">
        <f>Data!$E1664*VLOOKUP(Data!$F1664,tblXrate[],2,FALSE)</f>
        <v>55954.328658388586</v>
      </c>
      <c r="H1664" s="14" t="s">
        <v>1287</v>
      </c>
      <c r="I1664" s="14" t="s">
        <v>310</v>
      </c>
      <c r="J1664" s="14" t="s">
        <v>71</v>
      </c>
      <c r="K1664" s="14" t="str">
        <f>VLOOKUP(Data!$J1664,tblCountries[[Actual]:[Mapping]],2,FALSE)</f>
        <v>UK</v>
      </c>
      <c r="L1664" s="14" t="s">
        <v>9</v>
      </c>
      <c r="M1664" s="15">
        <v>8</v>
      </c>
      <c r="N1664" t="str">
        <f t="shared" si="25"/>
        <v>5 a 10</v>
      </c>
    </row>
    <row r="1665" spans="2:14" ht="15" customHeight="1">
      <c r="B1665" s="16" t="s">
        <v>3668</v>
      </c>
      <c r="C1665" s="17">
        <v>41066.034201388888</v>
      </c>
      <c r="D1665" s="18">
        <v>45000</v>
      </c>
      <c r="E1665" s="19">
        <v>45000</v>
      </c>
      <c r="F1665" s="19" t="s">
        <v>6</v>
      </c>
      <c r="G1665" s="19">
        <f>Data!$E1665*VLOOKUP(Data!$F1665,tblXrate[],2,FALSE)</f>
        <v>45000</v>
      </c>
      <c r="H1665" s="19" t="s">
        <v>1834</v>
      </c>
      <c r="I1665" s="19" t="s">
        <v>20</v>
      </c>
      <c r="J1665" s="19" t="s">
        <v>15</v>
      </c>
      <c r="K1665" s="19" t="str">
        <f>VLOOKUP(Data!$J1665,tblCountries[[Actual]:[Mapping]],2,FALSE)</f>
        <v>USA</v>
      </c>
      <c r="L1665" s="19" t="s">
        <v>18</v>
      </c>
      <c r="M1665" s="20">
        <v>4</v>
      </c>
      <c r="N1665" t="str">
        <f t="shared" si="25"/>
        <v>até 5</v>
      </c>
    </row>
    <row r="1666" spans="2:14" ht="15" customHeight="1">
      <c r="B1666" s="11" t="s">
        <v>3669</v>
      </c>
      <c r="C1666" s="12">
        <v>41066.044849537036</v>
      </c>
      <c r="D1666" s="13" t="s">
        <v>1835</v>
      </c>
      <c r="E1666" s="14">
        <v>400000</v>
      </c>
      <c r="F1666" s="14" t="s">
        <v>40</v>
      </c>
      <c r="G1666" s="14">
        <f>Data!$E1666*VLOOKUP(Data!$F1666,tblXrate[],2,FALSE)</f>
        <v>7123.1666749770275</v>
      </c>
      <c r="H1666" s="14" t="s">
        <v>20</v>
      </c>
      <c r="I1666" s="14" t="s">
        <v>20</v>
      </c>
      <c r="J1666" s="14" t="s">
        <v>8</v>
      </c>
      <c r="K1666" s="14" t="str">
        <f>VLOOKUP(Data!$J1666,tblCountries[[Actual]:[Mapping]],2,FALSE)</f>
        <v>India</v>
      </c>
      <c r="L1666" s="14" t="s">
        <v>9</v>
      </c>
      <c r="M1666" s="15">
        <v>4</v>
      </c>
      <c r="N1666" t="str">
        <f t="shared" si="25"/>
        <v>até 5</v>
      </c>
    </row>
    <row r="1667" spans="2:14" ht="15" customHeight="1">
      <c r="B1667" s="16" t="s">
        <v>3670</v>
      </c>
      <c r="C1667" s="17">
        <v>41066.060370370367</v>
      </c>
      <c r="D1667" s="18" t="s">
        <v>1836</v>
      </c>
      <c r="E1667" s="19">
        <v>38920</v>
      </c>
      <c r="F1667" s="19" t="s">
        <v>22</v>
      </c>
      <c r="G1667" s="19">
        <f>Data!$E1667*VLOOKUP(Data!$F1667,tblXrate[],2,FALSE)</f>
        <v>49443.946165553374</v>
      </c>
      <c r="H1667" s="19" t="s">
        <v>1837</v>
      </c>
      <c r="I1667" s="19" t="s">
        <v>20</v>
      </c>
      <c r="J1667" s="19" t="s">
        <v>59</v>
      </c>
      <c r="K1667" s="19" t="str">
        <f>VLOOKUP(Data!$J1667,tblCountries[[Actual]:[Mapping]],2,FALSE)</f>
        <v>Belgium</v>
      </c>
      <c r="L1667" s="19" t="s">
        <v>9</v>
      </c>
      <c r="M1667" s="20">
        <v>1.5</v>
      </c>
      <c r="N1667" t="str">
        <f t="shared" si="25"/>
        <v>até 5</v>
      </c>
    </row>
    <row r="1668" spans="2:14" ht="15" customHeight="1">
      <c r="B1668" s="11" t="s">
        <v>3671</v>
      </c>
      <c r="C1668" s="12">
        <v>41066.070601851854</v>
      </c>
      <c r="D1668" s="13" t="s">
        <v>1838</v>
      </c>
      <c r="E1668" s="14">
        <v>45000</v>
      </c>
      <c r="F1668" s="14" t="s">
        <v>6</v>
      </c>
      <c r="G1668" s="14">
        <f>Data!$E1668*VLOOKUP(Data!$F1668,tblXrate[],2,FALSE)</f>
        <v>45000</v>
      </c>
      <c r="H1668" s="14" t="s">
        <v>29</v>
      </c>
      <c r="I1668" s="14" t="s">
        <v>4001</v>
      </c>
      <c r="J1668" s="14" t="s">
        <v>166</v>
      </c>
      <c r="K1668" s="14" t="str">
        <f>VLOOKUP(Data!$J1668,tblCountries[[Actual]:[Mapping]],2,FALSE)</f>
        <v>Mexico</v>
      </c>
      <c r="L1668" s="14" t="s">
        <v>9</v>
      </c>
      <c r="M1668" s="15">
        <v>5</v>
      </c>
      <c r="N1668" t="str">
        <f t="shared" si="25"/>
        <v>até 5</v>
      </c>
    </row>
    <row r="1669" spans="2:14" ht="15" customHeight="1">
      <c r="B1669" s="16" t="s">
        <v>3672</v>
      </c>
      <c r="C1669" s="17">
        <v>41066.091643518521</v>
      </c>
      <c r="D1669" s="18" t="s">
        <v>1839</v>
      </c>
      <c r="E1669" s="19">
        <v>60000</v>
      </c>
      <c r="F1669" s="19" t="s">
        <v>6</v>
      </c>
      <c r="G1669" s="19">
        <f>Data!$E1669*VLOOKUP(Data!$F1669,tblXrate[],2,FALSE)</f>
        <v>60000</v>
      </c>
      <c r="H1669" s="19" t="s">
        <v>20</v>
      </c>
      <c r="I1669" s="19" t="s">
        <v>20</v>
      </c>
      <c r="J1669" s="19" t="s">
        <v>15</v>
      </c>
      <c r="K1669" s="19" t="str">
        <f>VLOOKUP(Data!$J1669,tblCountries[[Actual]:[Mapping]],2,FALSE)</f>
        <v>USA</v>
      </c>
      <c r="L1669" s="19" t="s">
        <v>13</v>
      </c>
      <c r="M1669" s="20">
        <v>1</v>
      </c>
      <c r="N1669" t="str">
        <f t="shared" si="25"/>
        <v>até 5</v>
      </c>
    </row>
    <row r="1670" spans="2:14" ht="15" customHeight="1">
      <c r="B1670" s="11" t="s">
        <v>3673</v>
      </c>
      <c r="C1670" s="12">
        <v>41066.095300925925</v>
      </c>
      <c r="D1670" s="13">
        <v>65000</v>
      </c>
      <c r="E1670" s="14">
        <v>65000</v>
      </c>
      <c r="F1670" s="14" t="s">
        <v>6</v>
      </c>
      <c r="G1670" s="14">
        <f>Data!$E1670*VLOOKUP(Data!$F1670,tblXrate[],2,FALSE)</f>
        <v>65000</v>
      </c>
      <c r="H1670" s="14" t="s">
        <v>1840</v>
      </c>
      <c r="I1670" s="14" t="s">
        <v>20</v>
      </c>
      <c r="J1670" s="14" t="s">
        <v>15</v>
      </c>
      <c r="K1670" s="14" t="str">
        <f>VLOOKUP(Data!$J1670,tblCountries[[Actual]:[Mapping]],2,FALSE)</f>
        <v>USA</v>
      </c>
      <c r="L1670" s="14" t="s">
        <v>13</v>
      </c>
      <c r="M1670" s="15">
        <v>4</v>
      </c>
      <c r="N1670" t="str">
        <f t="shared" si="25"/>
        <v>até 5</v>
      </c>
    </row>
    <row r="1671" spans="2:14" ht="15" customHeight="1">
      <c r="B1671" s="16" t="s">
        <v>3674</v>
      </c>
      <c r="C1671" s="17">
        <v>41066.135370370372</v>
      </c>
      <c r="D1671" s="18">
        <v>73000</v>
      </c>
      <c r="E1671" s="19">
        <v>73000</v>
      </c>
      <c r="F1671" s="19" t="s">
        <v>6</v>
      </c>
      <c r="G1671" s="19">
        <f>Data!$E1671*VLOOKUP(Data!$F1671,tblXrate[],2,FALSE)</f>
        <v>73000</v>
      </c>
      <c r="H1671" s="19" t="s">
        <v>1841</v>
      </c>
      <c r="I1671" s="19" t="s">
        <v>52</v>
      </c>
      <c r="J1671" s="19" t="s">
        <v>15</v>
      </c>
      <c r="K1671" s="19" t="str">
        <f>VLOOKUP(Data!$J1671,tblCountries[[Actual]:[Mapping]],2,FALSE)</f>
        <v>USA</v>
      </c>
      <c r="L1671" s="19" t="s">
        <v>18</v>
      </c>
      <c r="M1671" s="20">
        <v>6</v>
      </c>
      <c r="N1671" t="str">
        <f t="shared" si="25"/>
        <v>5 a 10</v>
      </c>
    </row>
    <row r="1672" spans="2:14" ht="15" customHeight="1">
      <c r="B1672" s="11" t="s">
        <v>3675</v>
      </c>
      <c r="C1672" s="12">
        <v>41066.167268518519</v>
      </c>
      <c r="D1672" s="13">
        <v>54000</v>
      </c>
      <c r="E1672" s="14">
        <v>54000</v>
      </c>
      <c r="F1672" s="14" t="s">
        <v>6</v>
      </c>
      <c r="G1672" s="14">
        <f>Data!$E1672*VLOOKUP(Data!$F1672,tblXrate[],2,FALSE)</f>
        <v>54000</v>
      </c>
      <c r="H1672" s="14" t="s">
        <v>309</v>
      </c>
      <c r="I1672" s="14" t="s">
        <v>20</v>
      </c>
      <c r="J1672" s="14" t="s">
        <v>15</v>
      </c>
      <c r="K1672" s="14" t="str">
        <f>VLOOKUP(Data!$J1672,tblCountries[[Actual]:[Mapping]],2,FALSE)</f>
        <v>USA</v>
      </c>
      <c r="L1672" s="14" t="s">
        <v>13</v>
      </c>
      <c r="M1672" s="15">
        <v>6</v>
      </c>
      <c r="N1672" t="str">
        <f t="shared" ref="N1672:N1735" si="26">VLOOKUP(M1672,$O$1:$Q$6,3,1)</f>
        <v>5 a 10</v>
      </c>
    </row>
    <row r="1673" spans="2:14" ht="15" customHeight="1">
      <c r="B1673" s="16" t="s">
        <v>3676</v>
      </c>
      <c r="C1673" s="17">
        <v>41066.245127314818</v>
      </c>
      <c r="D1673" s="18">
        <v>81000</v>
      </c>
      <c r="E1673" s="19">
        <v>81000</v>
      </c>
      <c r="F1673" s="19" t="s">
        <v>6</v>
      </c>
      <c r="G1673" s="19">
        <f>Data!$E1673*VLOOKUP(Data!$F1673,tblXrate[],2,FALSE)</f>
        <v>81000</v>
      </c>
      <c r="H1673" s="19" t="s">
        <v>1842</v>
      </c>
      <c r="I1673" s="19" t="s">
        <v>20</v>
      </c>
      <c r="J1673" s="19" t="s">
        <v>15</v>
      </c>
      <c r="K1673" s="19" t="str">
        <f>VLOOKUP(Data!$J1673,tblCountries[[Actual]:[Mapping]],2,FALSE)</f>
        <v>USA</v>
      </c>
      <c r="L1673" s="19" t="s">
        <v>9</v>
      </c>
      <c r="M1673" s="20">
        <v>6</v>
      </c>
      <c r="N1673" t="str">
        <f t="shared" si="26"/>
        <v>5 a 10</v>
      </c>
    </row>
    <row r="1674" spans="2:14" ht="15" customHeight="1">
      <c r="B1674" s="11" t="s">
        <v>3677</v>
      </c>
      <c r="C1674" s="12">
        <v>41066.311666666668</v>
      </c>
      <c r="D1674" s="13">
        <v>10000</v>
      </c>
      <c r="E1674" s="14">
        <v>10000</v>
      </c>
      <c r="F1674" s="14" t="s">
        <v>6</v>
      </c>
      <c r="G1674" s="14">
        <f>Data!$E1674*VLOOKUP(Data!$F1674,tblXrate[],2,FALSE)</f>
        <v>10000</v>
      </c>
      <c r="H1674" s="14" t="s">
        <v>1843</v>
      </c>
      <c r="I1674" s="14" t="s">
        <v>20</v>
      </c>
      <c r="J1674" s="14" t="s">
        <v>15</v>
      </c>
      <c r="K1674" s="14" t="str">
        <f>VLOOKUP(Data!$J1674,tblCountries[[Actual]:[Mapping]],2,FALSE)</f>
        <v>USA</v>
      </c>
      <c r="L1674" s="14" t="s">
        <v>9</v>
      </c>
      <c r="M1674" s="15">
        <v>2</v>
      </c>
      <c r="N1674" t="str">
        <f t="shared" si="26"/>
        <v>até 5</v>
      </c>
    </row>
    <row r="1675" spans="2:14" ht="15" customHeight="1">
      <c r="B1675" s="16" t="s">
        <v>3678</v>
      </c>
      <c r="C1675" s="17">
        <v>41066.351342592592</v>
      </c>
      <c r="D1675" s="18">
        <v>42000</v>
      </c>
      <c r="E1675" s="19">
        <v>42000</v>
      </c>
      <c r="F1675" s="19" t="s">
        <v>6</v>
      </c>
      <c r="G1675" s="19">
        <f>Data!$E1675*VLOOKUP(Data!$F1675,tblXrate[],2,FALSE)</f>
        <v>42000</v>
      </c>
      <c r="H1675" s="19" t="s">
        <v>1369</v>
      </c>
      <c r="I1675" s="19" t="s">
        <v>310</v>
      </c>
      <c r="J1675" s="19" t="s">
        <v>15</v>
      </c>
      <c r="K1675" s="19" t="str">
        <f>VLOOKUP(Data!$J1675,tblCountries[[Actual]:[Mapping]],2,FALSE)</f>
        <v>USA</v>
      </c>
      <c r="L1675" s="19" t="s">
        <v>9</v>
      </c>
      <c r="M1675" s="20">
        <v>1</v>
      </c>
      <c r="N1675" t="str">
        <f t="shared" si="26"/>
        <v>até 5</v>
      </c>
    </row>
    <row r="1676" spans="2:14" ht="15" customHeight="1">
      <c r="B1676" s="11" t="s">
        <v>3679</v>
      </c>
      <c r="C1676" s="12">
        <v>41066.39707175926</v>
      </c>
      <c r="D1676" s="13">
        <v>80000</v>
      </c>
      <c r="E1676" s="14">
        <v>80000</v>
      </c>
      <c r="F1676" s="14" t="s">
        <v>82</v>
      </c>
      <c r="G1676" s="14">
        <f>Data!$E1676*VLOOKUP(Data!$F1676,tblXrate[],2,FALSE)</f>
        <v>81592.772512210868</v>
      </c>
      <c r="H1676" s="14" t="s">
        <v>1844</v>
      </c>
      <c r="I1676" s="14" t="s">
        <v>67</v>
      </c>
      <c r="J1676" s="14" t="s">
        <v>84</v>
      </c>
      <c r="K1676" s="14" t="str">
        <f>VLOOKUP(Data!$J1676,tblCountries[[Actual]:[Mapping]],2,FALSE)</f>
        <v>Australia</v>
      </c>
      <c r="L1676" s="14" t="s">
        <v>9</v>
      </c>
      <c r="M1676" s="15">
        <v>5</v>
      </c>
      <c r="N1676" t="str">
        <f t="shared" si="26"/>
        <v>até 5</v>
      </c>
    </row>
    <row r="1677" spans="2:14" ht="15" customHeight="1">
      <c r="B1677" s="16" t="s">
        <v>3680</v>
      </c>
      <c r="C1677" s="17">
        <v>41066.473009259258</v>
      </c>
      <c r="D1677" s="18">
        <v>36000</v>
      </c>
      <c r="E1677" s="19">
        <v>36000</v>
      </c>
      <c r="F1677" s="19" t="s">
        <v>86</v>
      </c>
      <c r="G1677" s="19">
        <f>Data!$E1677*VLOOKUP(Data!$F1677,tblXrate[],2,FALSE)</f>
        <v>35401.014829091764</v>
      </c>
      <c r="H1677" s="19" t="s">
        <v>1845</v>
      </c>
      <c r="I1677" s="19" t="s">
        <v>20</v>
      </c>
      <c r="J1677" s="19" t="s">
        <v>88</v>
      </c>
      <c r="K1677" s="19" t="str">
        <f>VLOOKUP(Data!$J1677,tblCountries[[Actual]:[Mapping]],2,FALSE)</f>
        <v>Canada</v>
      </c>
      <c r="L1677" s="19" t="s">
        <v>13</v>
      </c>
      <c r="M1677" s="20">
        <v>2</v>
      </c>
      <c r="N1677" t="str">
        <f t="shared" si="26"/>
        <v>até 5</v>
      </c>
    </row>
    <row r="1678" spans="2:14" ht="15" customHeight="1">
      <c r="B1678" s="11" t="s">
        <v>3681</v>
      </c>
      <c r="C1678" s="12">
        <v>41066.66920138889</v>
      </c>
      <c r="D1678" s="13">
        <v>500000</v>
      </c>
      <c r="E1678" s="14">
        <v>500000</v>
      </c>
      <c r="F1678" s="14" t="s">
        <v>40</v>
      </c>
      <c r="G1678" s="14">
        <f>Data!$E1678*VLOOKUP(Data!$F1678,tblXrate[],2,FALSE)</f>
        <v>8903.9583437212841</v>
      </c>
      <c r="H1678" s="14" t="s">
        <v>243</v>
      </c>
      <c r="I1678" s="14" t="s">
        <v>20</v>
      </c>
      <c r="J1678" s="14" t="s">
        <v>8</v>
      </c>
      <c r="K1678" s="14" t="str">
        <f>VLOOKUP(Data!$J1678,tblCountries[[Actual]:[Mapping]],2,FALSE)</f>
        <v>India</v>
      </c>
      <c r="L1678" s="14" t="s">
        <v>9</v>
      </c>
      <c r="M1678" s="15">
        <v>4</v>
      </c>
      <c r="N1678" t="str">
        <f t="shared" si="26"/>
        <v>até 5</v>
      </c>
    </row>
    <row r="1679" spans="2:14" ht="15" customHeight="1">
      <c r="B1679" s="16" t="s">
        <v>3682</v>
      </c>
      <c r="C1679" s="17">
        <v>41066.737280092595</v>
      </c>
      <c r="D1679" s="18">
        <v>600000</v>
      </c>
      <c r="E1679" s="19">
        <v>600000</v>
      </c>
      <c r="F1679" s="19" t="s">
        <v>40</v>
      </c>
      <c r="G1679" s="19">
        <f>Data!$E1679*VLOOKUP(Data!$F1679,tblXrate[],2,FALSE)</f>
        <v>10684.750012465542</v>
      </c>
      <c r="H1679" s="19" t="s">
        <v>1112</v>
      </c>
      <c r="I1679" s="19" t="s">
        <v>20</v>
      </c>
      <c r="J1679" s="19" t="s">
        <v>8</v>
      </c>
      <c r="K1679" s="19" t="str">
        <f>VLOOKUP(Data!$J1679,tblCountries[[Actual]:[Mapping]],2,FALSE)</f>
        <v>India</v>
      </c>
      <c r="L1679" s="19" t="s">
        <v>13</v>
      </c>
      <c r="M1679" s="20">
        <v>5</v>
      </c>
      <c r="N1679" t="str">
        <f t="shared" si="26"/>
        <v>até 5</v>
      </c>
    </row>
    <row r="1680" spans="2:14" ht="15" customHeight="1">
      <c r="B1680" s="11" t="s">
        <v>3683</v>
      </c>
      <c r="C1680" s="12">
        <v>41066.786145833335</v>
      </c>
      <c r="D1680" s="13">
        <v>700</v>
      </c>
      <c r="E1680" s="14">
        <v>8400</v>
      </c>
      <c r="F1680" s="14" t="s">
        <v>6</v>
      </c>
      <c r="G1680" s="14">
        <f>Data!$E1680*VLOOKUP(Data!$F1680,tblXrate[],2,FALSE)</f>
        <v>8400</v>
      </c>
      <c r="H1680" s="14" t="s">
        <v>1846</v>
      </c>
      <c r="I1680" s="14" t="s">
        <v>20</v>
      </c>
      <c r="J1680" s="14" t="s">
        <v>997</v>
      </c>
      <c r="K1680" s="14" t="str">
        <f>VLOOKUP(Data!$J1680,tblCountries[[Actual]:[Mapping]],2,FALSE)</f>
        <v>Indonesia</v>
      </c>
      <c r="L1680" s="14" t="s">
        <v>9</v>
      </c>
      <c r="M1680" s="15">
        <v>14</v>
      </c>
      <c r="N1680" t="str">
        <f t="shared" si="26"/>
        <v>10 a 15</v>
      </c>
    </row>
    <row r="1681" spans="2:14" ht="15" customHeight="1">
      <c r="B1681" s="16" t="s">
        <v>3684</v>
      </c>
      <c r="C1681" s="17">
        <v>41066.818819444445</v>
      </c>
      <c r="D1681" s="18">
        <v>550000</v>
      </c>
      <c r="E1681" s="19">
        <v>550000</v>
      </c>
      <c r="F1681" s="19" t="s">
        <v>40</v>
      </c>
      <c r="G1681" s="19">
        <f>Data!$E1681*VLOOKUP(Data!$F1681,tblXrate[],2,FALSE)</f>
        <v>9794.354178093412</v>
      </c>
      <c r="H1681" s="19" t="s">
        <v>1847</v>
      </c>
      <c r="I1681" s="19" t="s">
        <v>52</v>
      </c>
      <c r="J1681" s="19" t="s">
        <v>8</v>
      </c>
      <c r="K1681" s="19" t="str">
        <f>VLOOKUP(Data!$J1681,tblCountries[[Actual]:[Mapping]],2,FALSE)</f>
        <v>India</v>
      </c>
      <c r="L1681" s="19" t="s">
        <v>9</v>
      </c>
      <c r="M1681" s="20">
        <v>13</v>
      </c>
      <c r="N1681" t="str">
        <f t="shared" si="26"/>
        <v>10 a 15</v>
      </c>
    </row>
    <row r="1682" spans="2:14" ht="15" customHeight="1">
      <c r="B1682" s="11" t="s">
        <v>3685</v>
      </c>
      <c r="C1682" s="12">
        <v>41066.829733796294</v>
      </c>
      <c r="D1682" s="13">
        <v>1200</v>
      </c>
      <c r="E1682" s="14">
        <v>14400</v>
      </c>
      <c r="F1682" s="14" t="s">
        <v>6</v>
      </c>
      <c r="G1682" s="14">
        <f>Data!$E1682*VLOOKUP(Data!$F1682,tblXrate[],2,FALSE)</f>
        <v>14400</v>
      </c>
      <c r="H1682" s="14" t="s">
        <v>279</v>
      </c>
      <c r="I1682" s="14" t="s">
        <v>279</v>
      </c>
      <c r="J1682" s="14" t="s">
        <v>8</v>
      </c>
      <c r="K1682" s="14" t="str">
        <f>VLOOKUP(Data!$J1682,tblCountries[[Actual]:[Mapping]],2,FALSE)</f>
        <v>India</v>
      </c>
      <c r="L1682" s="14" t="s">
        <v>25</v>
      </c>
      <c r="M1682" s="15">
        <v>8</v>
      </c>
      <c r="N1682" t="str">
        <f t="shared" si="26"/>
        <v>5 a 10</v>
      </c>
    </row>
    <row r="1683" spans="2:14" ht="15" customHeight="1">
      <c r="B1683" s="16" t="s">
        <v>3686</v>
      </c>
      <c r="C1683" s="17">
        <v>41066.838692129626</v>
      </c>
      <c r="D1683" s="18" t="s">
        <v>1848</v>
      </c>
      <c r="E1683" s="19">
        <v>150000</v>
      </c>
      <c r="F1683" s="19" t="s">
        <v>40</v>
      </c>
      <c r="G1683" s="19">
        <f>Data!$E1683*VLOOKUP(Data!$F1683,tblXrate[],2,FALSE)</f>
        <v>2671.1875031163854</v>
      </c>
      <c r="H1683" s="19" t="s">
        <v>721</v>
      </c>
      <c r="I1683" s="19" t="s">
        <v>3999</v>
      </c>
      <c r="J1683" s="19" t="s">
        <v>8</v>
      </c>
      <c r="K1683" s="19" t="str">
        <f>VLOOKUP(Data!$J1683,tblCountries[[Actual]:[Mapping]],2,FALSE)</f>
        <v>India</v>
      </c>
      <c r="L1683" s="19" t="s">
        <v>13</v>
      </c>
      <c r="M1683" s="20">
        <v>3</v>
      </c>
      <c r="N1683" t="str">
        <f t="shared" si="26"/>
        <v>até 5</v>
      </c>
    </row>
    <row r="1684" spans="2:14" ht="15" customHeight="1">
      <c r="B1684" s="11" t="s">
        <v>3687</v>
      </c>
      <c r="C1684" s="12">
        <v>41066.862210648149</v>
      </c>
      <c r="D1684" s="13">
        <v>22000</v>
      </c>
      <c r="E1684" s="14">
        <v>22000</v>
      </c>
      <c r="F1684" s="14" t="s">
        <v>6</v>
      </c>
      <c r="G1684" s="14">
        <f>Data!$E1684*VLOOKUP(Data!$F1684,tblXrate[],2,FALSE)</f>
        <v>22000</v>
      </c>
      <c r="H1684" s="14" t="s">
        <v>1849</v>
      </c>
      <c r="I1684" s="14" t="s">
        <v>52</v>
      </c>
      <c r="J1684" s="14" t="s">
        <v>8</v>
      </c>
      <c r="K1684" s="14" t="str">
        <f>VLOOKUP(Data!$J1684,tblCountries[[Actual]:[Mapping]],2,FALSE)</f>
        <v>India</v>
      </c>
      <c r="L1684" s="14" t="s">
        <v>13</v>
      </c>
      <c r="M1684" s="15">
        <v>6</v>
      </c>
      <c r="N1684" t="str">
        <f t="shared" si="26"/>
        <v>5 a 10</v>
      </c>
    </row>
    <row r="1685" spans="2:14" ht="15" customHeight="1">
      <c r="B1685" s="16" t="s">
        <v>3688</v>
      </c>
      <c r="C1685" s="17">
        <v>41066.888090277775</v>
      </c>
      <c r="D1685" s="18">
        <v>100000</v>
      </c>
      <c r="E1685" s="19">
        <v>100000</v>
      </c>
      <c r="F1685" s="19" t="s">
        <v>6</v>
      </c>
      <c r="G1685" s="19">
        <f>Data!$E1685*VLOOKUP(Data!$F1685,tblXrate[],2,FALSE)</f>
        <v>100000</v>
      </c>
      <c r="H1685" s="19" t="s">
        <v>1850</v>
      </c>
      <c r="I1685" s="19" t="s">
        <v>20</v>
      </c>
      <c r="J1685" s="19" t="s">
        <v>65</v>
      </c>
      <c r="K1685" s="19" t="str">
        <f>VLOOKUP(Data!$J1685,tblCountries[[Actual]:[Mapping]],2,FALSE)</f>
        <v>Russia</v>
      </c>
      <c r="L1685" s="19" t="s">
        <v>13</v>
      </c>
      <c r="M1685" s="20">
        <v>6</v>
      </c>
      <c r="N1685" t="str">
        <f t="shared" si="26"/>
        <v>5 a 10</v>
      </c>
    </row>
    <row r="1686" spans="2:14" ht="15" customHeight="1">
      <c r="B1686" s="11" t="s">
        <v>3689</v>
      </c>
      <c r="C1686" s="12">
        <v>41066.889328703706</v>
      </c>
      <c r="D1686" s="13">
        <v>40000</v>
      </c>
      <c r="E1686" s="14">
        <v>40000</v>
      </c>
      <c r="F1686" s="14" t="s">
        <v>69</v>
      </c>
      <c r="G1686" s="14">
        <f>Data!$E1686*VLOOKUP(Data!$F1686,tblXrate[],2,FALSE)</f>
        <v>63047.130882691366</v>
      </c>
      <c r="H1686" s="14" t="s">
        <v>204</v>
      </c>
      <c r="I1686" s="14" t="s">
        <v>52</v>
      </c>
      <c r="J1686" s="14" t="s">
        <v>71</v>
      </c>
      <c r="K1686" s="14" t="str">
        <f>VLOOKUP(Data!$J1686,tblCountries[[Actual]:[Mapping]],2,FALSE)</f>
        <v>UK</v>
      </c>
      <c r="L1686" s="14" t="s">
        <v>9</v>
      </c>
      <c r="M1686" s="15">
        <v>15</v>
      </c>
      <c r="N1686" t="str">
        <f t="shared" si="26"/>
        <v>10 a 15</v>
      </c>
    </row>
    <row r="1687" spans="2:14" ht="15" customHeight="1">
      <c r="B1687" s="16" t="s">
        <v>3690</v>
      </c>
      <c r="C1687" s="17">
        <v>41066.926701388889</v>
      </c>
      <c r="D1687" s="18" t="s">
        <v>1851</v>
      </c>
      <c r="E1687" s="19">
        <v>36000</v>
      </c>
      <c r="F1687" s="19" t="s">
        <v>69</v>
      </c>
      <c r="G1687" s="19">
        <f>Data!$E1687*VLOOKUP(Data!$F1687,tblXrate[],2,FALSE)</f>
        <v>56742.417794422225</v>
      </c>
      <c r="H1687" s="19" t="s">
        <v>1852</v>
      </c>
      <c r="I1687" s="19" t="s">
        <v>52</v>
      </c>
      <c r="J1687" s="19" t="s">
        <v>71</v>
      </c>
      <c r="K1687" s="19" t="str">
        <f>VLOOKUP(Data!$J1687,tblCountries[[Actual]:[Mapping]],2,FALSE)</f>
        <v>UK</v>
      </c>
      <c r="L1687" s="19" t="s">
        <v>25</v>
      </c>
      <c r="M1687" s="20">
        <v>25</v>
      </c>
      <c r="N1687" t="str">
        <f t="shared" si="26"/>
        <v>20  a 25</v>
      </c>
    </row>
    <row r="1688" spans="2:14" ht="15" customHeight="1">
      <c r="B1688" s="11" t="s">
        <v>3691</v>
      </c>
      <c r="C1688" s="12">
        <v>41066.946018518516</v>
      </c>
      <c r="D1688" s="13">
        <v>25000</v>
      </c>
      <c r="E1688" s="14">
        <v>25000</v>
      </c>
      <c r="F1688" s="14" t="s">
        <v>6</v>
      </c>
      <c r="G1688" s="14">
        <f>Data!$E1688*VLOOKUP(Data!$F1688,tblXrate[],2,FALSE)</f>
        <v>25000</v>
      </c>
      <c r="H1688" s="14" t="s">
        <v>1853</v>
      </c>
      <c r="I1688" s="14" t="s">
        <v>20</v>
      </c>
      <c r="J1688" s="14" t="s">
        <v>8</v>
      </c>
      <c r="K1688" s="14" t="str">
        <f>VLOOKUP(Data!$J1688,tblCountries[[Actual]:[Mapping]],2,FALSE)</f>
        <v>India</v>
      </c>
      <c r="L1688" s="14" t="s">
        <v>13</v>
      </c>
      <c r="M1688" s="15">
        <v>8</v>
      </c>
      <c r="N1688" t="str">
        <f t="shared" si="26"/>
        <v>5 a 10</v>
      </c>
    </row>
    <row r="1689" spans="2:14" ht="15" customHeight="1">
      <c r="B1689" s="16" t="s">
        <v>3692</v>
      </c>
      <c r="C1689" s="17">
        <v>41067.022499999999</v>
      </c>
      <c r="D1689" s="18" t="s">
        <v>1854</v>
      </c>
      <c r="E1689" s="19">
        <v>500000</v>
      </c>
      <c r="F1689" s="19" t="s">
        <v>40</v>
      </c>
      <c r="G1689" s="19">
        <f>Data!$E1689*VLOOKUP(Data!$F1689,tblXrate[],2,FALSE)</f>
        <v>8903.9583437212841</v>
      </c>
      <c r="H1689" s="19" t="s">
        <v>207</v>
      </c>
      <c r="I1689" s="19" t="s">
        <v>20</v>
      </c>
      <c r="J1689" s="19" t="s">
        <v>8</v>
      </c>
      <c r="K1689" s="19" t="str">
        <f>VLOOKUP(Data!$J1689,tblCountries[[Actual]:[Mapping]],2,FALSE)</f>
        <v>India</v>
      </c>
      <c r="L1689" s="19" t="s">
        <v>9</v>
      </c>
      <c r="M1689" s="20">
        <v>2</v>
      </c>
      <c r="N1689" t="str">
        <f t="shared" si="26"/>
        <v>até 5</v>
      </c>
    </row>
    <row r="1690" spans="2:14" ht="15" customHeight="1">
      <c r="B1690" s="11" t="s">
        <v>3693</v>
      </c>
      <c r="C1690" s="12">
        <v>41067.265474537038</v>
      </c>
      <c r="D1690" s="13" t="s">
        <v>1855</v>
      </c>
      <c r="E1690" s="14">
        <v>27000</v>
      </c>
      <c r="F1690" s="14" t="s">
        <v>69</v>
      </c>
      <c r="G1690" s="14">
        <f>Data!$E1690*VLOOKUP(Data!$F1690,tblXrate[],2,FALSE)</f>
        <v>42556.81334581667</v>
      </c>
      <c r="H1690" s="14" t="s">
        <v>1856</v>
      </c>
      <c r="I1690" s="14" t="s">
        <v>20</v>
      </c>
      <c r="J1690" s="14" t="s">
        <v>71</v>
      </c>
      <c r="K1690" s="14" t="str">
        <f>VLOOKUP(Data!$J1690,tblCountries[[Actual]:[Mapping]],2,FALSE)</f>
        <v>UK</v>
      </c>
      <c r="L1690" s="14" t="s">
        <v>9</v>
      </c>
      <c r="M1690" s="15">
        <v>2</v>
      </c>
      <c r="N1690" t="str">
        <f t="shared" si="26"/>
        <v>até 5</v>
      </c>
    </row>
    <row r="1691" spans="2:14" ht="15" customHeight="1">
      <c r="B1691" s="16" t="s">
        <v>3694</v>
      </c>
      <c r="C1691" s="17">
        <v>41067.358923611115</v>
      </c>
      <c r="D1691" s="18">
        <v>134000</v>
      </c>
      <c r="E1691" s="19">
        <v>134000</v>
      </c>
      <c r="F1691" s="19" t="s">
        <v>86</v>
      </c>
      <c r="G1691" s="19">
        <f>Data!$E1691*VLOOKUP(Data!$F1691,tblXrate[],2,FALSE)</f>
        <v>131770.4440860638</v>
      </c>
      <c r="H1691" s="19" t="s">
        <v>1857</v>
      </c>
      <c r="I1691" s="19" t="s">
        <v>310</v>
      </c>
      <c r="J1691" s="19" t="s">
        <v>88</v>
      </c>
      <c r="K1691" s="19" t="str">
        <f>VLOOKUP(Data!$J1691,tblCountries[[Actual]:[Mapping]],2,FALSE)</f>
        <v>Canada</v>
      </c>
      <c r="L1691" s="19" t="s">
        <v>13</v>
      </c>
      <c r="M1691" s="20">
        <v>20</v>
      </c>
      <c r="N1691" t="str">
        <f t="shared" si="26"/>
        <v>15 a 20</v>
      </c>
    </row>
    <row r="1692" spans="2:14" ht="15" customHeight="1">
      <c r="B1692" s="11" t="s">
        <v>3695</v>
      </c>
      <c r="C1692" s="12">
        <v>41067.392881944441</v>
      </c>
      <c r="D1692" s="13">
        <v>70000</v>
      </c>
      <c r="E1692" s="14">
        <v>70000</v>
      </c>
      <c r="F1692" s="14" t="s">
        <v>86</v>
      </c>
      <c r="G1692" s="14">
        <f>Data!$E1692*VLOOKUP(Data!$F1692,tblXrate[],2,FALSE)</f>
        <v>68835.306612122877</v>
      </c>
      <c r="H1692" s="14" t="s">
        <v>14</v>
      </c>
      <c r="I1692" s="14" t="s">
        <v>20</v>
      </c>
      <c r="J1692" s="14" t="s">
        <v>88</v>
      </c>
      <c r="K1692" s="14" t="str">
        <f>VLOOKUP(Data!$J1692,tblCountries[[Actual]:[Mapping]],2,FALSE)</f>
        <v>Canada</v>
      </c>
      <c r="L1692" s="14" t="s">
        <v>13</v>
      </c>
      <c r="M1692" s="15">
        <v>2</v>
      </c>
      <c r="N1692" t="str">
        <f t="shared" si="26"/>
        <v>até 5</v>
      </c>
    </row>
    <row r="1693" spans="2:14" ht="15" customHeight="1">
      <c r="B1693" s="16" t="s">
        <v>3696</v>
      </c>
      <c r="C1693" s="17">
        <v>41067.587939814817</v>
      </c>
      <c r="D1693" s="18" t="s">
        <v>1858</v>
      </c>
      <c r="E1693" s="19">
        <v>6000</v>
      </c>
      <c r="F1693" s="19" t="s">
        <v>6</v>
      </c>
      <c r="G1693" s="19">
        <f>Data!$E1693*VLOOKUP(Data!$F1693,tblXrate[],2,FALSE)</f>
        <v>6000</v>
      </c>
      <c r="H1693" s="19" t="s">
        <v>1859</v>
      </c>
      <c r="I1693" s="19" t="s">
        <v>3999</v>
      </c>
      <c r="J1693" s="19" t="s">
        <v>1860</v>
      </c>
      <c r="K1693" s="19" t="str">
        <f>VLOOKUP(Data!$J1693,tblCountries[[Actual]:[Mapping]],2,FALSE)</f>
        <v>Armenia</v>
      </c>
      <c r="L1693" s="19" t="s">
        <v>13</v>
      </c>
      <c r="M1693" s="20">
        <v>5</v>
      </c>
      <c r="N1693" t="str">
        <f t="shared" si="26"/>
        <v>até 5</v>
      </c>
    </row>
    <row r="1694" spans="2:14" ht="15" customHeight="1">
      <c r="B1694" s="11" t="s">
        <v>3697</v>
      </c>
      <c r="C1694" s="12">
        <v>41067.638807870368</v>
      </c>
      <c r="D1694" s="13">
        <v>50000</v>
      </c>
      <c r="E1694" s="14">
        <v>50000</v>
      </c>
      <c r="F1694" s="14" t="s">
        <v>69</v>
      </c>
      <c r="G1694" s="14">
        <f>Data!$E1694*VLOOKUP(Data!$F1694,tblXrate[],2,FALSE)</f>
        <v>78808.913603364199</v>
      </c>
      <c r="H1694" s="14" t="s">
        <v>200</v>
      </c>
      <c r="I1694" s="14" t="s">
        <v>20</v>
      </c>
      <c r="J1694" s="14" t="s">
        <v>71</v>
      </c>
      <c r="K1694" s="14" t="str">
        <f>VLOOKUP(Data!$J1694,tblCountries[[Actual]:[Mapping]],2,FALSE)</f>
        <v>UK</v>
      </c>
      <c r="L1694" s="14" t="s">
        <v>18</v>
      </c>
      <c r="M1694" s="15">
        <v>2</v>
      </c>
      <c r="N1694" t="str">
        <f t="shared" si="26"/>
        <v>até 5</v>
      </c>
    </row>
    <row r="1695" spans="2:14" ht="15" customHeight="1">
      <c r="B1695" s="16" t="s">
        <v>3698</v>
      </c>
      <c r="C1695" s="17">
        <v>41067.697928240741</v>
      </c>
      <c r="D1695" s="18">
        <v>421000</v>
      </c>
      <c r="E1695" s="19">
        <v>421000</v>
      </c>
      <c r="F1695" s="19" t="s">
        <v>40</v>
      </c>
      <c r="G1695" s="19">
        <f>Data!$E1695*VLOOKUP(Data!$F1695,tblXrate[],2,FALSE)</f>
        <v>7497.1329254133216</v>
      </c>
      <c r="H1695" s="19" t="s">
        <v>1861</v>
      </c>
      <c r="I1695" s="19" t="s">
        <v>20</v>
      </c>
      <c r="J1695" s="19" t="s">
        <v>8</v>
      </c>
      <c r="K1695" s="19" t="str">
        <f>VLOOKUP(Data!$J1695,tblCountries[[Actual]:[Mapping]],2,FALSE)</f>
        <v>India</v>
      </c>
      <c r="L1695" s="19" t="s">
        <v>9</v>
      </c>
      <c r="M1695" s="20">
        <v>4</v>
      </c>
      <c r="N1695" t="str">
        <f t="shared" si="26"/>
        <v>até 5</v>
      </c>
    </row>
    <row r="1696" spans="2:14" ht="15" customHeight="1">
      <c r="B1696" s="11" t="s">
        <v>3699</v>
      </c>
      <c r="C1696" s="12">
        <v>41067.704097222224</v>
      </c>
      <c r="D1696" s="13">
        <v>10000</v>
      </c>
      <c r="E1696" s="14">
        <v>10000</v>
      </c>
      <c r="F1696" s="14" t="s">
        <v>6</v>
      </c>
      <c r="G1696" s="14">
        <f>Data!$E1696*VLOOKUP(Data!$F1696,tblXrate[],2,FALSE)</f>
        <v>10000</v>
      </c>
      <c r="H1696" s="14" t="s">
        <v>1862</v>
      </c>
      <c r="I1696" s="14" t="s">
        <v>52</v>
      </c>
      <c r="J1696" s="14" t="s">
        <v>8</v>
      </c>
      <c r="K1696" s="14" t="str">
        <f>VLOOKUP(Data!$J1696,tblCountries[[Actual]:[Mapping]],2,FALSE)</f>
        <v>India</v>
      </c>
      <c r="L1696" s="14" t="s">
        <v>9</v>
      </c>
      <c r="M1696" s="15">
        <v>11</v>
      </c>
      <c r="N1696" t="str">
        <f t="shared" si="26"/>
        <v>10 a 15</v>
      </c>
    </row>
    <row r="1697" spans="2:14" ht="15" customHeight="1">
      <c r="B1697" s="16" t="s">
        <v>3700</v>
      </c>
      <c r="C1697" s="17">
        <v>41067.714791666665</v>
      </c>
      <c r="D1697" s="18">
        <v>360000</v>
      </c>
      <c r="E1697" s="19">
        <v>360000</v>
      </c>
      <c r="F1697" s="19" t="s">
        <v>40</v>
      </c>
      <c r="G1697" s="19">
        <f>Data!$E1697*VLOOKUP(Data!$F1697,tblXrate[],2,FALSE)</f>
        <v>6410.8500074793246</v>
      </c>
      <c r="H1697" s="19" t="s">
        <v>1863</v>
      </c>
      <c r="I1697" s="19" t="s">
        <v>356</v>
      </c>
      <c r="J1697" s="19" t="s">
        <v>8</v>
      </c>
      <c r="K1697" s="19" t="str">
        <f>VLOOKUP(Data!$J1697,tblCountries[[Actual]:[Mapping]],2,FALSE)</f>
        <v>India</v>
      </c>
      <c r="L1697" s="19" t="s">
        <v>25</v>
      </c>
      <c r="M1697" s="20">
        <v>2</v>
      </c>
      <c r="N1697" t="str">
        <f t="shared" si="26"/>
        <v>até 5</v>
      </c>
    </row>
    <row r="1698" spans="2:14" ht="15" customHeight="1">
      <c r="B1698" s="11" t="s">
        <v>3701</v>
      </c>
      <c r="C1698" s="12">
        <v>41067.717847222222</v>
      </c>
      <c r="D1698" s="13">
        <v>40000</v>
      </c>
      <c r="E1698" s="14">
        <v>40000</v>
      </c>
      <c r="F1698" s="14" t="s">
        <v>69</v>
      </c>
      <c r="G1698" s="14">
        <f>Data!$E1698*VLOOKUP(Data!$F1698,tblXrate[],2,FALSE)</f>
        <v>63047.130882691366</v>
      </c>
      <c r="H1698" s="14" t="s">
        <v>20</v>
      </c>
      <c r="I1698" s="14" t="s">
        <v>20</v>
      </c>
      <c r="J1698" s="14" t="s">
        <v>71</v>
      </c>
      <c r="K1698" s="14" t="str">
        <f>VLOOKUP(Data!$J1698,tblCountries[[Actual]:[Mapping]],2,FALSE)</f>
        <v>UK</v>
      </c>
      <c r="L1698" s="14" t="s">
        <v>9</v>
      </c>
      <c r="M1698" s="15">
        <v>5</v>
      </c>
      <c r="N1698" t="str">
        <f t="shared" si="26"/>
        <v>até 5</v>
      </c>
    </row>
    <row r="1699" spans="2:14" ht="15" customHeight="1">
      <c r="B1699" s="16" t="s">
        <v>3702</v>
      </c>
      <c r="C1699" s="17">
        <v>41067.840752314813</v>
      </c>
      <c r="D1699" s="18">
        <v>60000</v>
      </c>
      <c r="E1699" s="19">
        <v>60000</v>
      </c>
      <c r="F1699" s="19" t="s">
        <v>82</v>
      </c>
      <c r="G1699" s="19">
        <f>Data!$E1699*VLOOKUP(Data!$F1699,tblXrate[],2,FALSE)</f>
        <v>61194.579384158147</v>
      </c>
      <c r="H1699" s="19" t="s">
        <v>42</v>
      </c>
      <c r="I1699" s="19" t="s">
        <v>20</v>
      </c>
      <c r="J1699" s="19" t="s">
        <v>84</v>
      </c>
      <c r="K1699" s="19" t="str">
        <f>VLOOKUP(Data!$J1699,tblCountries[[Actual]:[Mapping]],2,FALSE)</f>
        <v>Australia</v>
      </c>
      <c r="L1699" s="19" t="s">
        <v>18</v>
      </c>
      <c r="M1699" s="20">
        <v>3</v>
      </c>
      <c r="N1699" t="str">
        <f t="shared" si="26"/>
        <v>até 5</v>
      </c>
    </row>
    <row r="1700" spans="2:14" ht="15" customHeight="1">
      <c r="B1700" s="11" t="s">
        <v>3703</v>
      </c>
      <c r="C1700" s="12">
        <v>41067.866712962961</v>
      </c>
      <c r="D1700" s="13" t="s">
        <v>1864</v>
      </c>
      <c r="E1700" s="14">
        <v>73000</v>
      </c>
      <c r="F1700" s="14" t="s">
        <v>69</v>
      </c>
      <c r="G1700" s="14">
        <f>Data!$E1700*VLOOKUP(Data!$F1700,tblXrate[],2,FALSE)</f>
        <v>115061.01386091174</v>
      </c>
      <c r="H1700" s="14" t="s">
        <v>181</v>
      </c>
      <c r="I1700" s="14" t="s">
        <v>488</v>
      </c>
      <c r="J1700" s="14" t="s">
        <v>71</v>
      </c>
      <c r="K1700" s="14" t="str">
        <f>VLOOKUP(Data!$J1700,tblCountries[[Actual]:[Mapping]],2,FALSE)</f>
        <v>UK</v>
      </c>
      <c r="L1700" s="14" t="s">
        <v>9</v>
      </c>
      <c r="M1700" s="15">
        <v>8</v>
      </c>
      <c r="N1700" t="str">
        <f t="shared" si="26"/>
        <v>5 a 10</v>
      </c>
    </row>
    <row r="1701" spans="2:14" ht="15" customHeight="1">
      <c r="B1701" s="16" t="s">
        <v>3704</v>
      </c>
      <c r="C1701" s="17">
        <v>41067.981516203705</v>
      </c>
      <c r="D1701" s="18">
        <v>45000</v>
      </c>
      <c r="E1701" s="19">
        <v>45000</v>
      </c>
      <c r="F1701" s="19" t="s">
        <v>6</v>
      </c>
      <c r="G1701" s="19">
        <f>Data!$E1701*VLOOKUP(Data!$F1701,tblXrate[],2,FALSE)</f>
        <v>45000</v>
      </c>
      <c r="H1701" s="19" t="s">
        <v>1865</v>
      </c>
      <c r="I1701" s="19" t="s">
        <v>20</v>
      </c>
      <c r="J1701" s="19" t="s">
        <v>15</v>
      </c>
      <c r="K1701" s="19" t="str">
        <f>VLOOKUP(Data!$J1701,tblCountries[[Actual]:[Mapping]],2,FALSE)</f>
        <v>USA</v>
      </c>
      <c r="L1701" s="19" t="s">
        <v>13</v>
      </c>
      <c r="M1701" s="20">
        <v>2</v>
      </c>
      <c r="N1701" t="str">
        <f t="shared" si="26"/>
        <v>até 5</v>
      </c>
    </row>
    <row r="1702" spans="2:14" ht="15" customHeight="1">
      <c r="B1702" s="11" t="s">
        <v>3705</v>
      </c>
      <c r="C1702" s="12">
        <v>41067.992002314815</v>
      </c>
      <c r="D1702" s="13">
        <v>36000</v>
      </c>
      <c r="E1702" s="14">
        <v>36000</v>
      </c>
      <c r="F1702" s="14" t="s">
        <v>6</v>
      </c>
      <c r="G1702" s="14">
        <f>Data!$E1702*VLOOKUP(Data!$F1702,tblXrate[],2,FALSE)</f>
        <v>36000</v>
      </c>
      <c r="H1702" s="14" t="s">
        <v>569</v>
      </c>
      <c r="I1702" s="14" t="s">
        <v>20</v>
      </c>
      <c r="J1702" s="14" t="s">
        <v>15</v>
      </c>
      <c r="K1702" s="14" t="str">
        <f>VLOOKUP(Data!$J1702,tblCountries[[Actual]:[Mapping]],2,FALSE)</f>
        <v>USA</v>
      </c>
      <c r="L1702" s="14" t="s">
        <v>9</v>
      </c>
      <c r="M1702" s="15">
        <v>4</v>
      </c>
      <c r="N1702" t="str">
        <f t="shared" si="26"/>
        <v>até 5</v>
      </c>
    </row>
    <row r="1703" spans="2:14" ht="15" customHeight="1">
      <c r="B1703" s="16" t="s">
        <v>3706</v>
      </c>
      <c r="C1703" s="17">
        <v>41068.001261574071</v>
      </c>
      <c r="D1703" s="18">
        <v>68000</v>
      </c>
      <c r="E1703" s="19">
        <v>68000</v>
      </c>
      <c r="F1703" s="19" t="s">
        <v>6</v>
      </c>
      <c r="G1703" s="19">
        <f>Data!$E1703*VLOOKUP(Data!$F1703,tblXrate[],2,FALSE)</f>
        <v>68000</v>
      </c>
      <c r="H1703" s="19" t="s">
        <v>1866</v>
      </c>
      <c r="I1703" s="19" t="s">
        <v>20</v>
      </c>
      <c r="J1703" s="19" t="s">
        <v>15</v>
      </c>
      <c r="K1703" s="19" t="str">
        <f>VLOOKUP(Data!$J1703,tblCountries[[Actual]:[Mapping]],2,FALSE)</f>
        <v>USA</v>
      </c>
      <c r="L1703" s="19" t="s">
        <v>9</v>
      </c>
      <c r="M1703" s="20">
        <v>2.5</v>
      </c>
      <c r="N1703" t="str">
        <f t="shared" si="26"/>
        <v>até 5</v>
      </c>
    </row>
    <row r="1704" spans="2:14" ht="15" customHeight="1">
      <c r="B1704" s="11" t="s">
        <v>3707</v>
      </c>
      <c r="C1704" s="12">
        <v>41068.014849537038</v>
      </c>
      <c r="D1704" s="13">
        <v>75000</v>
      </c>
      <c r="E1704" s="14">
        <v>75000</v>
      </c>
      <c r="F1704" s="14" t="s">
        <v>6</v>
      </c>
      <c r="G1704" s="14">
        <f>Data!$E1704*VLOOKUP(Data!$F1704,tblXrate[],2,FALSE)</f>
        <v>75000</v>
      </c>
      <c r="H1704" s="14" t="s">
        <v>424</v>
      </c>
      <c r="I1704" s="14" t="s">
        <v>20</v>
      </c>
      <c r="J1704" s="14" t="s">
        <v>15</v>
      </c>
      <c r="K1704" s="14" t="str">
        <f>VLOOKUP(Data!$J1704,tblCountries[[Actual]:[Mapping]],2,FALSE)</f>
        <v>USA</v>
      </c>
      <c r="L1704" s="14" t="s">
        <v>13</v>
      </c>
      <c r="M1704" s="15">
        <v>5</v>
      </c>
      <c r="N1704" t="str">
        <f t="shared" si="26"/>
        <v>até 5</v>
      </c>
    </row>
    <row r="1705" spans="2:14" ht="15" customHeight="1">
      <c r="B1705" s="16" t="s">
        <v>3708</v>
      </c>
      <c r="C1705" s="17">
        <v>41068.102233796293</v>
      </c>
      <c r="D1705" s="18">
        <v>88000</v>
      </c>
      <c r="E1705" s="19">
        <v>88000</v>
      </c>
      <c r="F1705" s="19" t="s">
        <v>6</v>
      </c>
      <c r="G1705" s="19">
        <f>Data!$E1705*VLOOKUP(Data!$F1705,tblXrate[],2,FALSE)</f>
        <v>88000</v>
      </c>
      <c r="H1705" s="19" t="s">
        <v>1867</v>
      </c>
      <c r="I1705" s="19" t="s">
        <v>20</v>
      </c>
      <c r="J1705" s="19" t="s">
        <v>15</v>
      </c>
      <c r="K1705" s="19" t="str">
        <f>VLOOKUP(Data!$J1705,tblCountries[[Actual]:[Mapping]],2,FALSE)</f>
        <v>USA</v>
      </c>
      <c r="L1705" s="19" t="s">
        <v>13</v>
      </c>
      <c r="M1705" s="20">
        <v>10</v>
      </c>
      <c r="N1705" t="str">
        <f t="shared" si="26"/>
        <v>5 a 10</v>
      </c>
    </row>
    <row r="1706" spans="2:14" ht="15" customHeight="1">
      <c r="B1706" s="11" t="s">
        <v>3709</v>
      </c>
      <c r="C1706" s="12">
        <v>41068.103298611109</v>
      </c>
      <c r="D1706" s="13" t="s">
        <v>1868</v>
      </c>
      <c r="E1706" s="14">
        <v>258000</v>
      </c>
      <c r="F1706" s="14" t="s">
        <v>40</v>
      </c>
      <c r="G1706" s="14">
        <f>Data!$E1706*VLOOKUP(Data!$F1706,tblXrate[],2,FALSE)</f>
        <v>4594.4425053601826</v>
      </c>
      <c r="H1706" s="14" t="s">
        <v>1869</v>
      </c>
      <c r="I1706" s="14" t="s">
        <v>20</v>
      </c>
      <c r="J1706" s="14" t="s">
        <v>8</v>
      </c>
      <c r="K1706" s="14" t="str">
        <f>VLOOKUP(Data!$J1706,tblCountries[[Actual]:[Mapping]],2,FALSE)</f>
        <v>India</v>
      </c>
      <c r="L1706" s="14" t="s">
        <v>9</v>
      </c>
      <c r="M1706" s="15">
        <v>4</v>
      </c>
      <c r="N1706" t="str">
        <f t="shared" si="26"/>
        <v>até 5</v>
      </c>
    </row>
    <row r="1707" spans="2:14" ht="15" customHeight="1">
      <c r="B1707" s="16" t="s">
        <v>3710</v>
      </c>
      <c r="C1707" s="17">
        <v>41068.141203703701</v>
      </c>
      <c r="D1707" s="18">
        <v>69000</v>
      </c>
      <c r="E1707" s="19">
        <v>69000</v>
      </c>
      <c r="F1707" s="19" t="s">
        <v>6</v>
      </c>
      <c r="G1707" s="19">
        <f>Data!$E1707*VLOOKUP(Data!$F1707,tblXrate[],2,FALSE)</f>
        <v>69000</v>
      </c>
      <c r="H1707" s="19" t="s">
        <v>1870</v>
      </c>
      <c r="I1707" s="19" t="s">
        <v>20</v>
      </c>
      <c r="J1707" s="19" t="s">
        <v>15</v>
      </c>
      <c r="K1707" s="19" t="str">
        <f>VLOOKUP(Data!$J1707,tblCountries[[Actual]:[Mapping]],2,FALSE)</f>
        <v>USA</v>
      </c>
      <c r="L1707" s="19" t="s">
        <v>13</v>
      </c>
      <c r="M1707" s="20">
        <v>15</v>
      </c>
      <c r="N1707" t="str">
        <f t="shared" si="26"/>
        <v>10 a 15</v>
      </c>
    </row>
    <row r="1708" spans="2:14" ht="15" customHeight="1">
      <c r="B1708" s="11" t="s">
        <v>3711</v>
      </c>
      <c r="C1708" s="12">
        <v>41068.149201388886</v>
      </c>
      <c r="D1708" s="13">
        <v>30000</v>
      </c>
      <c r="E1708" s="14">
        <v>30000</v>
      </c>
      <c r="F1708" s="14" t="s">
        <v>6</v>
      </c>
      <c r="G1708" s="14">
        <f>Data!$E1708*VLOOKUP(Data!$F1708,tblXrate[],2,FALSE)</f>
        <v>30000</v>
      </c>
      <c r="H1708" s="14" t="s">
        <v>1257</v>
      </c>
      <c r="I1708" s="14" t="s">
        <v>52</v>
      </c>
      <c r="J1708" s="14" t="s">
        <v>15</v>
      </c>
      <c r="K1708" s="14" t="str">
        <f>VLOOKUP(Data!$J1708,tblCountries[[Actual]:[Mapping]],2,FALSE)</f>
        <v>USA</v>
      </c>
      <c r="L1708" s="14" t="s">
        <v>9</v>
      </c>
      <c r="M1708" s="15">
        <v>1</v>
      </c>
      <c r="N1708" t="str">
        <f t="shared" si="26"/>
        <v>até 5</v>
      </c>
    </row>
    <row r="1709" spans="2:14" ht="15" customHeight="1">
      <c r="B1709" s="16" t="s">
        <v>3712</v>
      </c>
      <c r="C1709" s="17">
        <v>41068.202604166669</v>
      </c>
      <c r="D1709" s="18">
        <v>80000</v>
      </c>
      <c r="E1709" s="19">
        <v>80000</v>
      </c>
      <c r="F1709" s="19" t="s">
        <v>6</v>
      </c>
      <c r="G1709" s="19">
        <f>Data!$E1709*VLOOKUP(Data!$F1709,tblXrate[],2,FALSE)</f>
        <v>80000</v>
      </c>
      <c r="H1709" s="19" t="s">
        <v>1871</v>
      </c>
      <c r="I1709" s="19" t="s">
        <v>52</v>
      </c>
      <c r="J1709" s="19" t="s">
        <v>15</v>
      </c>
      <c r="K1709" s="19" t="str">
        <f>VLOOKUP(Data!$J1709,tblCountries[[Actual]:[Mapping]],2,FALSE)</f>
        <v>USA</v>
      </c>
      <c r="L1709" s="19" t="s">
        <v>9</v>
      </c>
      <c r="M1709" s="20">
        <v>7</v>
      </c>
      <c r="N1709" t="str">
        <f t="shared" si="26"/>
        <v>5 a 10</v>
      </c>
    </row>
    <row r="1710" spans="2:14" ht="15" customHeight="1">
      <c r="B1710" s="11" t="s">
        <v>3713</v>
      </c>
      <c r="C1710" s="12">
        <v>41068.279537037037</v>
      </c>
      <c r="D1710" s="13">
        <v>75000</v>
      </c>
      <c r="E1710" s="14">
        <v>75000</v>
      </c>
      <c r="F1710" s="14" t="s">
        <v>6</v>
      </c>
      <c r="G1710" s="14">
        <f>Data!$E1710*VLOOKUP(Data!$F1710,tblXrate[],2,FALSE)</f>
        <v>75000</v>
      </c>
      <c r="H1710" s="14" t="s">
        <v>969</v>
      </c>
      <c r="I1710" s="14" t="s">
        <v>310</v>
      </c>
      <c r="J1710" s="14" t="s">
        <v>15</v>
      </c>
      <c r="K1710" s="14" t="str">
        <f>VLOOKUP(Data!$J1710,tblCountries[[Actual]:[Mapping]],2,FALSE)</f>
        <v>USA</v>
      </c>
      <c r="L1710" s="14" t="s">
        <v>13</v>
      </c>
      <c r="M1710" s="15">
        <v>1</v>
      </c>
      <c r="N1710" t="str">
        <f t="shared" si="26"/>
        <v>até 5</v>
      </c>
    </row>
    <row r="1711" spans="2:14" ht="15" customHeight="1">
      <c r="B1711" s="16" t="s">
        <v>3714</v>
      </c>
      <c r="C1711" s="17">
        <v>41068.344375000001</v>
      </c>
      <c r="D1711" s="18">
        <v>31200</v>
      </c>
      <c r="E1711" s="19">
        <v>31200</v>
      </c>
      <c r="F1711" s="19" t="s">
        <v>6</v>
      </c>
      <c r="G1711" s="19">
        <f>Data!$E1711*VLOOKUP(Data!$F1711,tblXrate[],2,FALSE)</f>
        <v>31200</v>
      </c>
      <c r="H1711" s="19" t="s">
        <v>1090</v>
      </c>
      <c r="I1711" s="19" t="s">
        <v>20</v>
      </c>
      <c r="J1711" s="19" t="s">
        <v>143</v>
      </c>
      <c r="K1711" s="19" t="str">
        <f>VLOOKUP(Data!$J1711,tblCountries[[Actual]:[Mapping]],2,FALSE)</f>
        <v>Brazil</v>
      </c>
      <c r="L1711" s="19" t="s">
        <v>9</v>
      </c>
      <c r="M1711" s="20">
        <v>4</v>
      </c>
      <c r="N1711" t="str">
        <f t="shared" si="26"/>
        <v>até 5</v>
      </c>
    </row>
    <row r="1712" spans="2:14" ht="15" customHeight="1">
      <c r="B1712" s="11" t="s">
        <v>3715</v>
      </c>
      <c r="C1712" s="12">
        <v>41068.407627314817</v>
      </c>
      <c r="D1712" s="13">
        <v>85000</v>
      </c>
      <c r="E1712" s="14">
        <v>85000</v>
      </c>
      <c r="F1712" s="14" t="s">
        <v>6</v>
      </c>
      <c r="G1712" s="14">
        <f>Data!$E1712*VLOOKUP(Data!$F1712,tblXrate[],2,FALSE)</f>
        <v>85000</v>
      </c>
      <c r="H1712" s="14" t="s">
        <v>191</v>
      </c>
      <c r="I1712" s="14" t="s">
        <v>310</v>
      </c>
      <c r="J1712" s="14" t="s">
        <v>15</v>
      </c>
      <c r="K1712" s="14" t="str">
        <f>VLOOKUP(Data!$J1712,tblCountries[[Actual]:[Mapping]],2,FALSE)</f>
        <v>USA</v>
      </c>
      <c r="L1712" s="14" t="s">
        <v>9</v>
      </c>
      <c r="M1712" s="15">
        <v>20</v>
      </c>
      <c r="N1712" t="str">
        <f t="shared" si="26"/>
        <v>15 a 20</v>
      </c>
    </row>
    <row r="1713" spans="2:14" ht="15" customHeight="1">
      <c r="B1713" s="16" t="s">
        <v>3716</v>
      </c>
      <c r="C1713" s="17">
        <v>41068.568576388891</v>
      </c>
      <c r="D1713" s="18" t="s">
        <v>1872</v>
      </c>
      <c r="E1713" s="19">
        <v>950000</v>
      </c>
      <c r="F1713" s="19" t="s">
        <v>40</v>
      </c>
      <c r="G1713" s="19">
        <f>Data!$E1713*VLOOKUP(Data!$F1713,tblXrate[],2,FALSE)</f>
        <v>16917.52085307044</v>
      </c>
      <c r="H1713" s="19" t="s">
        <v>1873</v>
      </c>
      <c r="I1713" s="19" t="s">
        <v>52</v>
      </c>
      <c r="J1713" s="19" t="s">
        <v>8</v>
      </c>
      <c r="K1713" s="19" t="str">
        <f>VLOOKUP(Data!$J1713,tblCountries[[Actual]:[Mapping]],2,FALSE)</f>
        <v>India</v>
      </c>
      <c r="L1713" s="19" t="s">
        <v>18</v>
      </c>
      <c r="M1713" s="20">
        <v>9</v>
      </c>
      <c r="N1713" t="str">
        <f t="shared" si="26"/>
        <v>5 a 10</v>
      </c>
    </row>
    <row r="1714" spans="2:14" ht="15" customHeight="1">
      <c r="B1714" s="11" t="s">
        <v>3717</v>
      </c>
      <c r="C1714" s="12">
        <v>41068.580370370371</v>
      </c>
      <c r="D1714" s="13" t="s">
        <v>1874</v>
      </c>
      <c r="E1714" s="14">
        <v>180000</v>
      </c>
      <c r="F1714" s="14" t="s">
        <v>40</v>
      </c>
      <c r="G1714" s="14">
        <f>Data!$E1714*VLOOKUP(Data!$F1714,tblXrate[],2,FALSE)</f>
        <v>3205.4250037396623</v>
      </c>
      <c r="H1714" s="14" t="s">
        <v>544</v>
      </c>
      <c r="I1714" s="14" t="s">
        <v>3999</v>
      </c>
      <c r="J1714" s="14" t="s">
        <v>8</v>
      </c>
      <c r="K1714" s="14" t="str">
        <f>VLOOKUP(Data!$J1714,tblCountries[[Actual]:[Mapping]],2,FALSE)</f>
        <v>India</v>
      </c>
      <c r="L1714" s="14" t="s">
        <v>9</v>
      </c>
      <c r="M1714" s="15">
        <v>2</v>
      </c>
      <c r="N1714" t="str">
        <f t="shared" si="26"/>
        <v>até 5</v>
      </c>
    </row>
    <row r="1715" spans="2:14" ht="15" customHeight="1">
      <c r="B1715" s="16" t="s">
        <v>3718</v>
      </c>
      <c r="C1715" s="17">
        <v>41068.613252314812</v>
      </c>
      <c r="D1715" s="18">
        <v>60000</v>
      </c>
      <c r="E1715" s="19">
        <v>60000</v>
      </c>
      <c r="F1715" s="19" t="s">
        <v>6</v>
      </c>
      <c r="G1715" s="19">
        <f>Data!$E1715*VLOOKUP(Data!$F1715,tblXrate[],2,FALSE)</f>
        <v>60000</v>
      </c>
      <c r="H1715" s="19" t="s">
        <v>1875</v>
      </c>
      <c r="I1715" s="19" t="s">
        <v>52</v>
      </c>
      <c r="J1715" s="19" t="s">
        <v>15</v>
      </c>
      <c r="K1715" s="19" t="str">
        <f>VLOOKUP(Data!$J1715,tblCountries[[Actual]:[Mapping]],2,FALSE)</f>
        <v>USA</v>
      </c>
      <c r="L1715" s="19" t="s">
        <v>13</v>
      </c>
      <c r="M1715" s="20">
        <v>2</v>
      </c>
      <c r="N1715" t="str">
        <f t="shared" si="26"/>
        <v>até 5</v>
      </c>
    </row>
    <row r="1716" spans="2:14" ht="15" customHeight="1">
      <c r="B1716" s="11" t="s">
        <v>3719</v>
      </c>
      <c r="C1716" s="12">
        <v>41068.613657407404</v>
      </c>
      <c r="D1716" s="13">
        <v>60000</v>
      </c>
      <c r="E1716" s="14">
        <v>60000</v>
      </c>
      <c r="F1716" s="14" t="s">
        <v>6</v>
      </c>
      <c r="G1716" s="14">
        <f>Data!$E1716*VLOOKUP(Data!$F1716,tblXrate[],2,FALSE)</f>
        <v>60000</v>
      </c>
      <c r="H1716" s="14" t="s">
        <v>1875</v>
      </c>
      <c r="I1716" s="14" t="s">
        <v>52</v>
      </c>
      <c r="J1716" s="14" t="s">
        <v>15</v>
      </c>
      <c r="K1716" s="14" t="str">
        <f>VLOOKUP(Data!$J1716,tblCountries[[Actual]:[Mapping]],2,FALSE)</f>
        <v>USA</v>
      </c>
      <c r="L1716" s="14" t="s">
        <v>13</v>
      </c>
      <c r="M1716" s="15">
        <v>2</v>
      </c>
      <c r="N1716" t="str">
        <f t="shared" si="26"/>
        <v>até 5</v>
      </c>
    </row>
    <row r="1717" spans="2:14" ht="15" customHeight="1">
      <c r="B1717" s="16" t="s">
        <v>3720</v>
      </c>
      <c r="C1717" s="17">
        <v>41068.655046296299</v>
      </c>
      <c r="D1717" s="18" t="s">
        <v>1876</v>
      </c>
      <c r="E1717" s="19">
        <v>800000</v>
      </c>
      <c r="F1717" s="19" t="s">
        <v>40</v>
      </c>
      <c r="G1717" s="19">
        <f>Data!$E1717*VLOOKUP(Data!$F1717,tblXrate[],2,FALSE)</f>
        <v>14246.333349954055</v>
      </c>
      <c r="H1717" s="19" t="s">
        <v>755</v>
      </c>
      <c r="I1717" s="19" t="s">
        <v>52</v>
      </c>
      <c r="J1717" s="19" t="s">
        <v>8</v>
      </c>
      <c r="K1717" s="19" t="str">
        <f>VLOOKUP(Data!$J1717,tblCountries[[Actual]:[Mapping]],2,FALSE)</f>
        <v>India</v>
      </c>
      <c r="L1717" s="19" t="s">
        <v>18</v>
      </c>
      <c r="M1717" s="20">
        <v>0</v>
      </c>
      <c r="N1717" t="str">
        <f t="shared" si="26"/>
        <v>até 5</v>
      </c>
    </row>
    <row r="1718" spans="2:14" ht="15" customHeight="1">
      <c r="B1718" s="11" t="s">
        <v>3721</v>
      </c>
      <c r="C1718" s="12">
        <v>41068.656412037039</v>
      </c>
      <c r="D1718" s="13">
        <v>800000</v>
      </c>
      <c r="E1718" s="14">
        <v>800000</v>
      </c>
      <c r="F1718" s="14" t="s">
        <v>40</v>
      </c>
      <c r="G1718" s="14">
        <f>Data!$E1718*VLOOKUP(Data!$F1718,tblXrate[],2,FALSE)</f>
        <v>14246.333349954055</v>
      </c>
      <c r="H1718" s="14" t="s">
        <v>755</v>
      </c>
      <c r="I1718" s="14" t="s">
        <v>52</v>
      </c>
      <c r="J1718" s="14" t="s">
        <v>8</v>
      </c>
      <c r="K1718" s="14" t="str">
        <f>VLOOKUP(Data!$J1718,tblCountries[[Actual]:[Mapping]],2,FALSE)</f>
        <v>India</v>
      </c>
      <c r="L1718" s="14" t="s">
        <v>18</v>
      </c>
      <c r="M1718" s="15">
        <v>0</v>
      </c>
      <c r="N1718" t="str">
        <f t="shared" si="26"/>
        <v>até 5</v>
      </c>
    </row>
    <row r="1719" spans="2:14" ht="15" customHeight="1">
      <c r="B1719" s="16" t="s">
        <v>3722</v>
      </c>
      <c r="C1719" s="17">
        <v>41068.783472222225</v>
      </c>
      <c r="D1719" s="18">
        <v>28995</v>
      </c>
      <c r="E1719" s="19">
        <v>28995</v>
      </c>
      <c r="F1719" s="19" t="s">
        <v>6</v>
      </c>
      <c r="G1719" s="19">
        <f>Data!$E1719*VLOOKUP(Data!$F1719,tblXrate[],2,FALSE)</f>
        <v>28995</v>
      </c>
      <c r="H1719" s="19" t="s">
        <v>739</v>
      </c>
      <c r="I1719" s="19" t="s">
        <v>52</v>
      </c>
      <c r="J1719" s="19" t="s">
        <v>8</v>
      </c>
      <c r="K1719" s="19" t="str">
        <f>VLOOKUP(Data!$J1719,tblCountries[[Actual]:[Mapping]],2,FALSE)</f>
        <v>India</v>
      </c>
      <c r="L1719" s="19" t="s">
        <v>9</v>
      </c>
      <c r="M1719" s="20">
        <v>6</v>
      </c>
      <c r="N1719" t="str">
        <f t="shared" si="26"/>
        <v>5 a 10</v>
      </c>
    </row>
    <row r="1720" spans="2:14" ht="15" customHeight="1">
      <c r="B1720" s="11" t="s">
        <v>3723</v>
      </c>
      <c r="C1720" s="12">
        <v>41068.786180555559</v>
      </c>
      <c r="D1720" s="13">
        <v>1230000</v>
      </c>
      <c r="E1720" s="14">
        <v>1230000</v>
      </c>
      <c r="F1720" s="14" t="s">
        <v>40</v>
      </c>
      <c r="G1720" s="14">
        <f>Data!$E1720*VLOOKUP(Data!$F1720,tblXrate[],2,FALSE)</f>
        <v>21903.737525554359</v>
      </c>
      <c r="H1720" s="14" t="s">
        <v>1877</v>
      </c>
      <c r="I1720" s="14" t="s">
        <v>20</v>
      </c>
      <c r="J1720" s="14" t="s">
        <v>8</v>
      </c>
      <c r="K1720" s="14" t="str">
        <f>VLOOKUP(Data!$J1720,tblCountries[[Actual]:[Mapping]],2,FALSE)</f>
        <v>India</v>
      </c>
      <c r="L1720" s="14" t="s">
        <v>13</v>
      </c>
      <c r="M1720" s="15">
        <v>3</v>
      </c>
      <c r="N1720" t="str">
        <f t="shared" si="26"/>
        <v>até 5</v>
      </c>
    </row>
    <row r="1721" spans="2:14" ht="15" customHeight="1">
      <c r="B1721" s="16" t="s">
        <v>3724</v>
      </c>
      <c r="C1721" s="17">
        <v>41068.786620370367</v>
      </c>
      <c r="D1721" s="18">
        <v>1130000</v>
      </c>
      <c r="E1721" s="19">
        <v>1130000</v>
      </c>
      <c r="F1721" s="19" t="s">
        <v>40</v>
      </c>
      <c r="G1721" s="19">
        <f>Data!$E1721*VLOOKUP(Data!$F1721,tblXrate[],2,FALSE)</f>
        <v>20122.945856810104</v>
      </c>
      <c r="H1721" s="19" t="s">
        <v>1877</v>
      </c>
      <c r="I1721" s="19" t="s">
        <v>20</v>
      </c>
      <c r="J1721" s="19" t="s">
        <v>8</v>
      </c>
      <c r="K1721" s="19" t="str">
        <f>VLOOKUP(Data!$J1721,tblCountries[[Actual]:[Mapping]],2,FALSE)</f>
        <v>India</v>
      </c>
      <c r="L1721" s="19" t="s">
        <v>13</v>
      </c>
      <c r="M1721" s="20">
        <v>3</v>
      </c>
      <c r="N1721" t="str">
        <f t="shared" si="26"/>
        <v>até 5</v>
      </c>
    </row>
    <row r="1722" spans="2:14" ht="15" customHeight="1">
      <c r="B1722" s="11" t="s">
        <v>3725</v>
      </c>
      <c r="C1722" s="12">
        <v>41068.866643518515</v>
      </c>
      <c r="D1722" s="13">
        <v>45000</v>
      </c>
      <c r="E1722" s="14">
        <v>45000</v>
      </c>
      <c r="F1722" s="14" t="s">
        <v>69</v>
      </c>
      <c r="G1722" s="14">
        <f>Data!$E1722*VLOOKUP(Data!$F1722,tblXrate[],2,FALSE)</f>
        <v>70928.022243027779</v>
      </c>
      <c r="H1722" s="14" t="s">
        <v>1878</v>
      </c>
      <c r="I1722" s="14" t="s">
        <v>20</v>
      </c>
      <c r="J1722" s="14" t="s">
        <v>71</v>
      </c>
      <c r="K1722" s="14" t="str">
        <f>VLOOKUP(Data!$J1722,tblCountries[[Actual]:[Mapping]],2,FALSE)</f>
        <v>UK</v>
      </c>
      <c r="L1722" s="14" t="s">
        <v>13</v>
      </c>
      <c r="M1722" s="15">
        <v>20</v>
      </c>
      <c r="N1722" t="str">
        <f t="shared" si="26"/>
        <v>15 a 20</v>
      </c>
    </row>
    <row r="1723" spans="2:14" ht="15" customHeight="1">
      <c r="B1723" s="16" t="s">
        <v>3726</v>
      </c>
      <c r="C1723" s="17">
        <v>41068.875289351854</v>
      </c>
      <c r="D1723" s="18">
        <v>67000</v>
      </c>
      <c r="E1723" s="19">
        <v>67000</v>
      </c>
      <c r="F1723" s="19" t="s">
        <v>6</v>
      </c>
      <c r="G1723" s="19">
        <f>Data!$E1723*VLOOKUP(Data!$F1723,tblXrate[],2,FALSE)</f>
        <v>67000</v>
      </c>
      <c r="H1723" s="19" t="s">
        <v>52</v>
      </c>
      <c r="I1723" s="19" t="s">
        <v>52</v>
      </c>
      <c r="J1723" s="19" t="s">
        <v>15</v>
      </c>
      <c r="K1723" s="19" t="str">
        <f>VLOOKUP(Data!$J1723,tblCountries[[Actual]:[Mapping]],2,FALSE)</f>
        <v>USA</v>
      </c>
      <c r="L1723" s="19" t="s">
        <v>9</v>
      </c>
      <c r="M1723" s="20">
        <v>16</v>
      </c>
      <c r="N1723" t="str">
        <f t="shared" si="26"/>
        <v>15 a 20</v>
      </c>
    </row>
    <row r="1724" spans="2:14" ht="15" customHeight="1">
      <c r="B1724" s="11" t="s">
        <v>3727</v>
      </c>
      <c r="C1724" s="12">
        <v>41068.876944444448</v>
      </c>
      <c r="D1724" s="13">
        <v>30000</v>
      </c>
      <c r="E1724" s="14">
        <v>30000</v>
      </c>
      <c r="F1724" s="14" t="s">
        <v>6</v>
      </c>
      <c r="G1724" s="14">
        <f>Data!$E1724*VLOOKUP(Data!$F1724,tblXrate[],2,FALSE)</f>
        <v>30000</v>
      </c>
      <c r="H1724" s="14" t="s">
        <v>1879</v>
      </c>
      <c r="I1724" s="14" t="s">
        <v>20</v>
      </c>
      <c r="J1724" s="14" t="s">
        <v>15</v>
      </c>
      <c r="K1724" s="14" t="str">
        <f>VLOOKUP(Data!$J1724,tblCountries[[Actual]:[Mapping]],2,FALSE)</f>
        <v>USA</v>
      </c>
      <c r="L1724" s="14" t="s">
        <v>18</v>
      </c>
      <c r="M1724" s="15">
        <v>4</v>
      </c>
      <c r="N1724" t="str">
        <f t="shared" si="26"/>
        <v>até 5</v>
      </c>
    </row>
    <row r="1725" spans="2:14" ht="15" customHeight="1">
      <c r="B1725" s="16" t="s">
        <v>3728</v>
      </c>
      <c r="C1725" s="17">
        <v>41068.95045138889</v>
      </c>
      <c r="D1725" s="18" t="s">
        <v>1880</v>
      </c>
      <c r="E1725" s="19">
        <v>140000</v>
      </c>
      <c r="F1725" s="19" t="s">
        <v>1881</v>
      </c>
      <c r="G1725" s="19">
        <f>Data!$E1725*VLOOKUP(Data!$F1725,tblXrate[],2,FALSE)</f>
        <v>148102.22862117883</v>
      </c>
      <c r="H1725" s="19" t="s">
        <v>1882</v>
      </c>
      <c r="I1725" s="19" t="s">
        <v>52</v>
      </c>
      <c r="J1725" s="19" t="s">
        <v>46</v>
      </c>
      <c r="K1725" s="19" t="str">
        <f>VLOOKUP(Data!$J1725,tblCountries[[Actual]:[Mapping]],2,FALSE)</f>
        <v>Switzerland</v>
      </c>
      <c r="L1725" s="19" t="s">
        <v>18</v>
      </c>
      <c r="M1725" s="20">
        <v>6</v>
      </c>
      <c r="N1725" t="str">
        <f t="shared" si="26"/>
        <v>5 a 10</v>
      </c>
    </row>
    <row r="1726" spans="2:14" ht="15" customHeight="1">
      <c r="B1726" s="11" t="s">
        <v>3729</v>
      </c>
      <c r="C1726" s="12">
        <v>41068.972638888888</v>
      </c>
      <c r="D1726" s="13">
        <v>71500</v>
      </c>
      <c r="E1726" s="14">
        <v>71500</v>
      </c>
      <c r="F1726" s="14" t="s">
        <v>6</v>
      </c>
      <c r="G1726" s="14">
        <f>Data!$E1726*VLOOKUP(Data!$F1726,tblXrate[],2,FALSE)</f>
        <v>71500</v>
      </c>
      <c r="H1726" s="14" t="s">
        <v>1883</v>
      </c>
      <c r="I1726" s="14" t="s">
        <v>52</v>
      </c>
      <c r="J1726" s="14" t="s">
        <v>15</v>
      </c>
      <c r="K1726" s="14" t="str">
        <f>VLOOKUP(Data!$J1726,tblCountries[[Actual]:[Mapping]],2,FALSE)</f>
        <v>USA</v>
      </c>
      <c r="L1726" s="14" t="s">
        <v>13</v>
      </c>
      <c r="M1726" s="15">
        <v>11</v>
      </c>
      <c r="N1726" t="str">
        <f t="shared" si="26"/>
        <v>10 a 15</v>
      </c>
    </row>
    <row r="1727" spans="2:14" ht="15" customHeight="1">
      <c r="B1727" s="16" t="s">
        <v>3730</v>
      </c>
      <c r="C1727" s="17">
        <v>41068.990405092591</v>
      </c>
      <c r="D1727" s="18">
        <v>67000</v>
      </c>
      <c r="E1727" s="19">
        <v>67000</v>
      </c>
      <c r="F1727" s="19" t="s">
        <v>6</v>
      </c>
      <c r="G1727" s="19">
        <f>Data!$E1727*VLOOKUP(Data!$F1727,tblXrate[],2,FALSE)</f>
        <v>67000</v>
      </c>
      <c r="H1727" s="19" t="s">
        <v>52</v>
      </c>
      <c r="I1727" s="19" t="s">
        <v>52</v>
      </c>
      <c r="J1727" s="19" t="s">
        <v>15</v>
      </c>
      <c r="K1727" s="19" t="str">
        <f>VLOOKUP(Data!$J1727,tblCountries[[Actual]:[Mapping]],2,FALSE)</f>
        <v>USA</v>
      </c>
      <c r="L1727" s="19" t="s">
        <v>186</v>
      </c>
      <c r="M1727" s="20">
        <v>6</v>
      </c>
      <c r="N1727" t="str">
        <f t="shared" si="26"/>
        <v>5 a 10</v>
      </c>
    </row>
    <row r="1728" spans="2:14" ht="15" customHeight="1">
      <c r="B1728" s="11" t="s">
        <v>3731</v>
      </c>
      <c r="C1728" s="12">
        <v>41069.034108796295</v>
      </c>
      <c r="D1728" s="13">
        <v>40000</v>
      </c>
      <c r="E1728" s="14">
        <v>40000</v>
      </c>
      <c r="F1728" s="14" t="s">
        <v>6</v>
      </c>
      <c r="G1728" s="14">
        <f>Data!$E1728*VLOOKUP(Data!$F1728,tblXrate[],2,FALSE)</f>
        <v>40000</v>
      </c>
      <c r="H1728" s="14" t="s">
        <v>202</v>
      </c>
      <c r="I1728" s="14" t="s">
        <v>20</v>
      </c>
      <c r="J1728" s="14" t="s">
        <v>15</v>
      </c>
      <c r="K1728" s="14" t="str">
        <f>VLOOKUP(Data!$J1728,tblCountries[[Actual]:[Mapping]],2,FALSE)</f>
        <v>USA</v>
      </c>
      <c r="L1728" s="14" t="s">
        <v>9</v>
      </c>
      <c r="M1728" s="15">
        <v>5</v>
      </c>
      <c r="N1728" t="str">
        <f t="shared" si="26"/>
        <v>até 5</v>
      </c>
    </row>
    <row r="1729" spans="2:14" ht="15" customHeight="1">
      <c r="B1729" s="16" t="s">
        <v>3732</v>
      </c>
      <c r="C1729" s="17">
        <v>41069.05259259259</v>
      </c>
      <c r="D1729" s="18">
        <v>65000</v>
      </c>
      <c r="E1729" s="19">
        <v>65000</v>
      </c>
      <c r="F1729" s="19" t="s">
        <v>6</v>
      </c>
      <c r="G1729" s="19">
        <f>Data!$E1729*VLOOKUP(Data!$F1729,tblXrate[],2,FALSE)</f>
        <v>65000</v>
      </c>
      <c r="H1729" s="19" t="s">
        <v>1884</v>
      </c>
      <c r="I1729" s="19" t="s">
        <v>52</v>
      </c>
      <c r="J1729" s="19" t="s">
        <v>15</v>
      </c>
      <c r="K1729" s="19" t="str">
        <f>VLOOKUP(Data!$J1729,tblCountries[[Actual]:[Mapping]],2,FALSE)</f>
        <v>USA</v>
      </c>
      <c r="L1729" s="19" t="s">
        <v>9</v>
      </c>
      <c r="M1729" s="20">
        <v>2</v>
      </c>
      <c r="N1729" t="str">
        <f t="shared" si="26"/>
        <v>até 5</v>
      </c>
    </row>
    <row r="1730" spans="2:14" ht="15" customHeight="1">
      <c r="B1730" s="11" t="s">
        <v>3733</v>
      </c>
      <c r="C1730" s="12">
        <v>41069.074652777781</v>
      </c>
      <c r="D1730" s="13">
        <v>72000</v>
      </c>
      <c r="E1730" s="14">
        <v>72000</v>
      </c>
      <c r="F1730" s="14" t="s">
        <v>6</v>
      </c>
      <c r="G1730" s="14">
        <f>Data!$E1730*VLOOKUP(Data!$F1730,tblXrate[],2,FALSE)</f>
        <v>72000</v>
      </c>
      <c r="H1730" s="14" t="s">
        <v>356</v>
      </c>
      <c r="I1730" s="14" t="s">
        <v>356</v>
      </c>
      <c r="J1730" s="14" t="s">
        <v>15</v>
      </c>
      <c r="K1730" s="14" t="str">
        <f>VLOOKUP(Data!$J1730,tblCountries[[Actual]:[Mapping]],2,FALSE)</f>
        <v>USA</v>
      </c>
      <c r="L1730" s="14" t="s">
        <v>18</v>
      </c>
      <c r="M1730" s="15">
        <v>13</v>
      </c>
      <c r="N1730" t="str">
        <f t="shared" si="26"/>
        <v>10 a 15</v>
      </c>
    </row>
    <row r="1731" spans="2:14" ht="15" customHeight="1">
      <c r="B1731" s="16" t="s">
        <v>3734</v>
      </c>
      <c r="C1731" s="17">
        <v>41069.139062499999</v>
      </c>
      <c r="D1731" s="18">
        <v>52500</v>
      </c>
      <c r="E1731" s="19">
        <v>52500</v>
      </c>
      <c r="F1731" s="19" t="s">
        <v>6</v>
      </c>
      <c r="G1731" s="19">
        <f>Data!$E1731*VLOOKUP(Data!$F1731,tblXrate[],2,FALSE)</f>
        <v>52500</v>
      </c>
      <c r="H1731" s="19" t="s">
        <v>1885</v>
      </c>
      <c r="I1731" s="19" t="s">
        <v>52</v>
      </c>
      <c r="J1731" s="19" t="s">
        <v>15</v>
      </c>
      <c r="K1731" s="19" t="str">
        <f>VLOOKUP(Data!$J1731,tblCountries[[Actual]:[Mapping]],2,FALSE)</f>
        <v>USA</v>
      </c>
      <c r="L1731" s="19" t="s">
        <v>13</v>
      </c>
      <c r="M1731" s="20">
        <v>3</v>
      </c>
      <c r="N1731" t="str">
        <f t="shared" si="26"/>
        <v>até 5</v>
      </c>
    </row>
    <row r="1732" spans="2:14" ht="15" customHeight="1">
      <c r="B1732" s="11" t="s">
        <v>3735</v>
      </c>
      <c r="C1732" s="12">
        <v>41069.500914351855</v>
      </c>
      <c r="D1732" s="13">
        <v>444</v>
      </c>
      <c r="E1732" s="14">
        <v>5320</v>
      </c>
      <c r="F1732" s="14" t="s">
        <v>6</v>
      </c>
      <c r="G1732" s="14">
        <f>Data!$E1732*VLOOKUP(Data!$F1732,tblXrate[],2,FALSE)</f>
        <v>5320</v>
      </c>
      <c r="H1732" s="14" t="s">
        <v>1886</v>
      </c>
      <c r="I1732" s="14" t="s">
        <v>52</v>
      </c>
      <c r="J1732" s="14" t="s">
        <v>8</v>
      </c>
      <c r="K1732" s="14" t="str">
        <f>VLOOKUP(Data!$J1732,tblCountries[[Actual]:[Mapping]],2,FALSE)</f>
        <v>India</v>
      </c>
      <c r="L1732" s="14" t="s">
        <v>18</v>
      </c>
      <c r="M1732" s="15">
        <v>5</v>
      </c>
      <c r="N1732" t="str">
        <f t="shared" si="26"/>
        <v>até 5</v>
      </c>
    </row>
    <row r="1733" spans="2:14" ht="15" customHeight="1">
      <c r="B1733" s="16" t="s">
        <v>3736</v>
      </c>
      <c r="C1733" s="17">
        <v>41069.859756944446</v>
      </c>
      <c r="D1733" s="18">
        <v>1500</v>
      </c>
      <c r="E1733" s="19">
        <v>18000</v>
      </c>
      <c r="F1733" s="19" t="s">
        <v>6</v>
      </c>
      <c r="G1733" s="19">
        <f>Data!$E1733*VLOOKUP(Data!$F1733,tblXrate[],2,FALSE)</f>
        <v>18000</v>
      </c>
      <c r="H1733" s="19" t="s">
        <v>932</v>
      </c>
      <c r="I1733" s="19" t="s">
        <v>310</v>
      </c>
      <c r="J1733" s="19" t="s">
        <v>820</v>
      </c>
      <c r="K1733" s="19" t="str">
        <f>VLOOKUP(Data!$J1733,tblCountries[[Actual]:[Mapping]],2,FALSE)</f>
        <v>UAE</v>
      </c>
      <c r="L1733" s="19" t="s">
        <v>13</v>
      </c>
      <c r="M1733" s="20">
        <v>3</v>
      </c>
      <c r="N1733" t="str">
        <f t="shared" si="26"/>
        <v>até 5</v>
      </c>
    </row>
    <row r="1734" spans="2:14" ht="15" customHeight="1">
      <c r="B1734" s="11" t="s">
        <v>3737</v>
      </c>
      <c r="C1734" s="12">
        <v>41070.03502314815</v>
      </c>
      <c r="D1734" s="13" t="s">
        <v>1887</v>
      </c>
      <c r="E1734" s="14">
        <v>140000</v>
      </c>
      <c r="F1734" s="14" t="s">
        <v>40</v>
      </c>
      <c r="G1734" s="14">
        <f>Data!$E1734*VLOOKUP(Data!$F1734,tblXrate[],2,FALSE)</f>
        <v>2493.1083362419595</v>
      </c>
      <c r="H1734" s="14" t="s">
        <v>1888</v>
      </c>
      <c r="I1734" s="14" t="s">
        <v>4000</v>
      </c>
      <c r="J1734" s="14" t="s">
        <v>8</v>
      </c>
      <c r="K1734" s="14" t="str">
        <f>VLOOKUP(Data!$J1734,tblCountries[[Actual]:[Mapping]],2,FALSE)</f>
        <v>India</v>
      </c>
      <c r="L1734" s="14" t="s">
        <v>9</v>
      </c>
      <c r="M1734" s="15">
        <v>5</v>
      </c>
      <c r="N1734" t="str">
        <f t="shared" si="26"/>
        <v>até 5</v>
      </c>
    </row>
    <row r="1735" spans="2:14" ht="15" customHeight="1">
      <c r="B1735" s="16" t="s">
        <v>3738</v>
      </c>
      <c r="C1735" s="17">
        <v>41070.075509259259</v>
      </c>
      <c r="D1735" s="18">
        <v>1400</v>
      </c>
      <c r="E1735" s="19">
        <v>16800</v>
      </c>
      <c r="F1735" s="19" t="s">
        <v>22</v>
      </c>
      <c r="G1735" s="19">
        <f>Data!$E1735*VLOOKUP(Data!$F1735,tblXrate[],2,FALSE)</f>
        <v>21342.710575059013</v>
      </c>
      <c r="H1735" s="19" t="s">
        <v>1889</v>
      </c>
      <c r="I1735" s="19" t="s">
        <v>310</v>
      </c>
      <c r="J1735" s="19" t="s">
        <v>979</v>
      </c>
      <c r="K1735" s="19" t="str">
        <f>VLOOKUP(Data!$J1735,tblCountries[[Actual]:[Mapping]],2,FALSE)</f>
        <v>Portugal</v>
      </c>
      <c r="L1735" s="19" t="s">
        <v>9</v>
      </c>
      <c r="M1735" s="20">
        <v>15</v>
      </c>
      <c r="N1735" t="str">
        <f t="shared" si="26"/>
        <v>10 a 15</v>
      </c>
    </row>
    <row r="1736" spans="2:14" ht="15" customHeight="1">
      <c r="B1736" s="11" t="s">
        <v>3739</v>
      </c>
      <c r="C1736" s="12">
        <v>41070.097280092596</v>
      </c>
      <c r="D1736" s="13">
        <v>85000</v>
      </c>
      <c r="E1736" s="14">
        <v>85000</v>
      </c>
      <c r="F1736" s="14" t="s">
        <v>6</v>
      </c>
      <c r="G1736" s="14">
        <f>Data!$E1736*VLOOKUP(Data!$F1736,tblXrate[],2,FALSE)</f>
        <v>85000</v>
      </c>
      <c r="H1736" s="14" t="s">
        <v>1890</v>
      </c>
      <c r="I1736" s="14" t="s">
        <v>52</v>
      </c>
      <c r="J1736" s="14" t="s">
        <v>15</v>
      </c>
      <c r="K1736" s="14" t="str">
        <f>VLOOKUP(Data!$J1736,tblCountries[[Actual]:[Mapping]],2,FALSE)</f>
        <v>USA</v>
      </c>
      <c r="L1736" s="14" t="s">
        <v>18</v>
      </c>
      <c r="M1736" s="15">
        <v>15</v>
      </c>
      <c r="N1736" t="str">
        <f t="shared" ref="N1736:N1799" si="27">VLOOKUP(M1736,$O$1:$Q$6,3,1)</f>
        <v>10 a 15</v>
      </c>
    </row>
    <row r="1737" spans="2:14" ht="15" customHeight="1">
      <c r="B1737" s="16" t="s">
        <v>3740</v>
      </c>
      <c r="C1737" s="17">
        <v>41070.104131944441</v>
      </c>
      <c r="D1737" s="18">
        <v>80000</v>
      </c>
      <c r="E1737" s="19">
        <v>80000</v>
      </c>
      <c r="F1737" s="19" t="s">
        <v>6</v>
      </c>
      <c r="G1737" s="19">
        <f>Data!$E1737*VLOOKUP(Data!$F1737,tblXrate[],2,FALSE)</f>
        <v>80000</v>
      </c>
      <c r="H1737" s="19" t="s">
        <v>279</v>
      </c>
      <c r="I1737" s="19" t="s">
        <v>279</v>
      </c>
      <c r="J1737" s="19" t="s">
        <v>143</v>
      </c>
      <c r="K1737" s="19" t="str">
        <f>VLOOKUP(Data!$J1737,tblCountries[[Actual]:[Mapping]],2,FALSE)</f>
        <v>Brazil</v>
      </c>
      <c r="L1737" s="19" t="s">
        <v>25</v>
      </c>
      <c r="M1737" s="20">
        <v>9</v>
      </c>
      <c r="N1737" t="str">
        <f t="shared" si="27"/>
        <v>5 a 10</v>
      </c>
    </row>
    <row r="1738" spans="2:14" ht="15" customHeight="1">
      <c r="B1738" s="11" t="s">
        <v>3741</v>
      </c>
      <c r="C1738" s="12">
        <v>41070.177835648145</v>
      </c>
      <c r="D1738" s="13">
        <v>500000</v>
      </c>
      <c r="E1738" s="14">
        <v>500000</v>
      </c>
      <c r="F1738" s="14" t="s">
        <v>40</v>
      </c>
      <c r="G1738" s="14">
        <f>Data!$E1738*VLOOKUP(Data!$F1738,tblXrate[],2,FALSE)</f>
        <v>8903.9583437212841</v>
      </c>
      <c r="H1738" s="14" t="s">
        <v>1891</v>
      </c>
      <c r="I1738" s="14" t="s">
        <v>20</v>
      </c>
      <c r="J1738" s="14" t="s">
        <v>8</v>
      </c>
      <c r="K1738" s="14" t="str">
        <f>VLOOKUP(Data!$J1738,tblCountries[[Actual]:[Mapping]],2,FALSE)</f>
        <v>India</v>
      </c>
      <c r="L1738" s="14" t="s">
        <v>13</v>
      </c>
      <c r="M1738" s="15">
        <v>0</v>
      </c>
      <c r="N1738" t="str">
        <f t="shared" si="27"/>
        <v>até 5</v>
      </c>
    </row>
    <row r="1739" spans="2:14" ht="15" customHeight="1">
      <c r="B1739" s="16" t="s">
        <v>3742</v>
      </c>
      <c r="C1739" s="17">
        <v>41070.522083333337</v>
      </c>
      <c r="D1739" s="18">
        <v>125000</v>
      </c>
      <c r="E1739" s="19">
        <v>125000</v>
      </c>
      <c r="F1739" s="19" t="s">
        <v>6</v>
      </c>
      <c r="G1739" s="19">
        <f>Data!$E1739*VLOOKUP(Data!$F1739,tblXrate[],2,FALSE)</f>
        <v>125000</v>
      </c>
      <c r="H1739" s="19" t="s">
        <v>204</v>
      </c>
      <c r="I1739" s="19" t="s">
        <v>52</v>
      </c>
      <c r="J1739" s="19" t="s">
        <v>15</v>
      </c>
      <c r="K1739" s="19" t="str">
        <f>VLOOKUP(Data!$J1739,tblCountries[[Actual]:[Mapping]],2,FALSE)</f>
        <v>USA</v>
      </c>
      <c r="L1739" s="19" t="s">
        <v>13</v>
      </c>
      <c r="M1739" s="20">
        <v>10</v>
      </c>
      <c r="N1739" t="str">
        <f t="shared" si="27"/>
        <v>5 a 10</v>
      </c>
    </row>
    <row r="1740" spans="2:14" ht="15" customHeight="1">
      <c r="B1740" s="11" t="s">
        <v>3743</v>
      </c>
      <c r="C1740" s="12">
        <v>41070.624062499999</v>
      </c>
      <c r="D1740" s="13">
        <v>1300000</v>
      </c>
      <c r="E1740" s="14">
        <v>1300000</v>
      </c>
      <c r="F1740" s="14" t="s">
        <v>40</v>
      </c>
      <c r="G1740" s="14">
        <f>Data!$E1740*VLOOKUP(Data!$F1740,tblXrate[],2,FALSE)</f>
        <v>23150.291693675339</v>
      </c>
      <c r="H1740" s="14" t="s">
        <v>52</v>
      </c>
      <c r="I1740" s="14" t="s">
        <v>52</v>
      </c>
      <c r="J1740" s="14" t="s">
        <v>8</v>
      </c>
      <c r="K1740" s="14" t="str">
        <f>VLOOKUP(Data!$J1740,tblCountries[[Actual]:[Mapping]],2,FALSE)</f>
        <v>India</v>
      </c>
      <c r="L1740" s="14" t="s">
        <v>13</v>
      </c>
      <c r="M1740" s="15">
        <v>9</v>
      </c>
      <c r="N1740" t="str">
        <f t="shared" si="27"/>
        <v>5 a 10</v>
      </c>
    </row>
    <row r="1741" spans="2:14" ht="15" customHeight="1">
      <c r="B1741" s="16" t="s">
        <v>3744</v>
      </c>
      <c r="C1741" s="17">
        <v>41070.63890046296</v>
      </c>
      <c r="D1741" s="18">
        <v>1000</v>
      </c>
      <c r="E1741" s="19">
        <v>12000</v>
      </c>
      <c r="F1741" s="19" t="s">
        <v>6</v>
      </c>
      <c r="G1741" s="19">
        <f>Data!$E1741*VLOOKUP(Data!$F1741,tblXrate[],2,FALSE)</f>
        <v>12000</v>
      </c>
      <c r="H1741" s="19" t="s">
        <v>1892</v>
      </c>
      <c r="I1741" s="19" t="s">
        <v>279</v>
      </c>
      <c r="J1741" s="19" t="s">
        <v>8</v>
      </c>
      <c r="K1741" s="19" t="str">
        <f>VLOOKUP(Data!$J1741,tblCountries[[Actual]:[Mapping]],2,FALSE)</f>
        <v>India</v>
      </c>
      <c r="L1741" s="19" t="s">
        <v>18</v>
      </c>
      <c r="M1741" s="20">
        <v>7</v>
      </c>
      <c r="N1741" t="str">
        <f t="shared" si="27"/>
        <v>5 a 10</v>
      </c>
    </row>
    <row r="1742" spans="2:14" ht="15" customHeight="1">
      <c r="B1742" s="11" t="s">
        <v>3745</v>
      </c>
      <c r="C1742" s="12">
        <v>41070.666168981479</v>
      </c>
      <c r="D1742" s="13">
        <v>30000</v>
      </c>
      <c r="E1742" s="14">
        <v>30000</v>
      </c>
      <c r="F1742" s="14" t="s">
        <v>6</v>
      </c>
      <c r="G1742" s="14">
        <f>Data!$E1742*VLOOKUP(Data!$F1742,tblXrate[],2,FALSE)</f>
        <v>30000</v>
      </c>
      <c r="H1742" s="14" t="s">
        <v>1893</v>
      </c>
      <c r="I1742" s="14" t="s">
        <v>20</v>
      </c>
      <c r="J1742" s="14" t="s">
        <v>1131</v>
      </c>
      <c r="K1742" s="14" t="str">
        <f>VLOOKUP(Data!$J1742,tblCountries[[Actual]:[Mapping]],2,FALSE)</f>
        <v>malaysia</v>
      </c>
      <c r="L1742" s="14" t="s">
        <v>25</v>
      </c>
      <c r="M1742" s="15">
        <v>12</v>
      </c>
      <c r="N1742" t="str">
        <f t="shared" si="27"/>
        <v>10 a 15</v>
      </c>
    </row>
    <row r="1743" spans="2:14" ht="15" customHeight="1">
      <c r="B1743" s="16" t="s">
        <v>3746</v>
      </c>
      <c r="C1743" s="17">
        <v>41070.723009259258</v>
      </c>
      <c r="D1743" s="18">
        <v>72000</v>
      </c>
      <c r="E1743" s="19">
        <v>72000</v>
      </c>
      <c r="F1743" s="19" t="s">
        <v>22</v>
      </c>
      <c r="G1743" s="19">
        <f>Data!$E1743*VLOOKUP(Data!$F1743,tblXrate[],2,FALSE)</f>
        <v>91468.759607395754</v>
      </c>
      <c r="H1743" s="19" t="s">
        <v>1894</v>
      </c>
      <c r="I1743" s="19" t="s">
        <v>52</v>
      </c>
      <c r="J1743" s="19" t="s">
        <v>1895</v>
      </c>
      <c r="K1743" s="19" t="str">
        <f>VLOOKUP(Data!$J1743,tblCountries[[Actual]:[Mapping]],2,FALSE)</f>
        <v>Croatia</v>
      </c>
      <c r="L1743" s="19" t="s">
        <v>25</v>
      </c>
      <c r="M1743" s="20">
        <v>3</v>
      </c>
      <c r="N1743" t="str">
        <f t="shared" si="27"/>
        <v>até 5</v>
      </c>
    </row>
    <row r="1744" spans="2:14" ht="15" customHeight="1">
      <c r="B1744" s="11" t="s">
        <v>3747</v>
      </c>
      <c r="C1744" s="12">
        <v>41070.854432870372</v>
      </c>
      <c r="D1744" s="13" t="s">
        <v>1896</v>
      </c>
      <c r="E1744" s="14">
        <v>22300</v>
      </c>
      <c r="F1744" s="14" t="s">
        <v>69</v>
      </c>
      <c r="G1744" s="14">
        <f>Data!$E1744*VLOOKUP(Data!$F1744,tblXrate[],2,FALSE)</f>
        <v>35148.775467100437</v>
      </c>
      <c r="H1744" s="14" t="s">
        <v>1897</v>
      </c>
      <c r="I1744" s="14" t="s">
        <v>20</v>
      </c>
      <c r="J1744" s="14" t="s">
        <v>71</v>
      </c>
      <c r="K1744" s="14" t="str">
        <f>VLOOKUP(Data!$J1744,tblCountries[[Actual]:[Mapping]],2,FALSE)</f>
        <v>UK</v>
      </c>
      <c r="L1744" s="14" t="s">
        <v>13</v>
      </c>
      <c r="M1744" s="15">
        <v>4</v>
      </c>
      <c r="N1744" t="str">
        <f t="shared" si="27"/>
        <v>até 5</v>
      </c>
    </row>
    <row r="1745" spans="2:14" ht="15" customHeight="1">
      <c r="B1745" s="16" t="s">
        <v>3748</v>
      </c>
      <c r="C1745" s="17">
        <v>41070.911458333336</v>
      </c>
      <c r="D1745" s="18" t="s">
        <v>1898</v>
      </c>
      <c r="E1745" s="19">
        <v>31185</v>
      </c>
      <c r="F1745" s="19" t="s">
        <v>69</v>
      </c>
      <c r="G1745" s="19">
        <f>Data!$E1745*VLOOKUP(Data!$F1745,tblXrate[],2,FALSE)</f>
        <v>49153.119414418252</v>
      </c>
      <c r="H1745" s="19" t="s">
        <v>1899</v>
      </c>
      <c r="I1745" s="19" t="s">
        <v>52</v>
      </c>
      <c r="J1745" s="19" t="s">
        <v>71</v>
      </c>
      <c r="K1745" s="19" t="str">
        <f>VLOOKUP(Data!$J1745,tblCountries[[Actual]:[Mapping]],2,FALSE)</f>
        <v>UK</v>
      </c>
      <c r="L1745" s="19" t="s">
        <v>9</v>
      </c>
      <c r="M1745" s="20">
        <v>7</v>
      </c>
      <c r="N1745" t="str">
        <f t="shared" si="27"/>
        <v>5 a 10</v>
      </c>
    </row>
    <row r="1746" spans="2:14" ht="15" customHeight="1">
      <c r="B1746" s="11" t="s">
        <v>3749</v>
      </c>
      <c r="C1746" s="12">
        <v>41071.133090277777</v>
      </c>
      <c r="D1746" s="13">
        <v>150000</v>
      </c>
      <c r="E1746" s="14">
        <v>150000</v>
      </c>
      <c r="F1746" s="14" t="s">
        <v>40</v>
      </c>
      <c r="G1746" s="14">
        <f>Data!$E1746*VLOOKUP(Data!$F1746,tblXrate[],2,FALSE)</f>
        <v>2671.1875031163854</v>
      </c>
      <c r="H1746" s="14" t="s">
        <v>485</v>
      </c>
      <c r="I1746" s="14" t="s">
        <v>279</v>
      </c>
      <c r="J1746" s="14" t="s">
        <v>8</v>
      </c>
      <c r="K1746" s="14" t="str">
        <f>VLOOKUP(Data!$J1746,tblCountries[[Actual]:[Mapping]],2,FALSE)</f>
        <v>India</v>
      </c>
      <c r="L1746" s="14" t="s">
        <v>18</v>
      </c>
      <c r="M1746" s="15">
        <v>1</v>
      </c>
      <c r="N1746" t="str">
        <f t="shared" si="27"/>
        <v>até 5</v>
      </c>
    </row>
    <row r="1747" spans="2:14" ht="15" customHeight="1">
      <c r="B1747" s="16" t="s">
        <v>3750</v>
      </c>
      <c r="C1747" s="17">
        <v>41071.249409722222</v>
      </c>
      <c r="D1747" s="18">
        <v>27000</v>
      </c>
      <c r="E1747" s="19">
        <v>27000</v>
      </c>
      <c r="F1747" s="19" t="s">
        <v>69</v>
      </c>
      <c r="G1747" s="19">
        <f>Data!$E1747*VLOOKUP(Data!$F1747,tblXrate[],2,FALSE)</f>
        <v>42556.81334581667</v>
      </c>
      <c r="H1747" s="19" t="s">
        <v>1900</v>
      </c>
      <c r="I1747" s="19" t="s">
        <v>52</v>
      </c>
      <c r="J1747" s="19" t="s">
        <v>71</v>
      </c>
      <c r="K1747" s="19" t="str">
        <f>VLOOKUP(Data!$J1747,tblCountries[[Actual]:[Mapping]],2,FALSE)</f>
        <v>UK</v>
      </c>
      <c r="L1747" s="19" t="s">
        <v>9</v>
      </c>
      <c r="M1747" s="20">
        <v>3</v>
      </c>
      <c r="N1747" t="str">
        <f t="shared" si="27"/>
        <v>até 5</v>
      </c>
    </row>
    <row r="1748" spans="2:14" ht="15" customHeight="1">
      <c r="B1748" s="11" t="s">
        <v>3751</v>
      </c>
      <c r="C1748" s="12">
        <v>41071.249942129631</v>
      </c>
      <c r="D1748" s="13">
        <v>27000</v>
      </c>
      <c r="E1748" s="14">
        <v>27000</v>
      </c>
      <c r="F1748" s="14" t="s">
        <v>69</v>
      </c>
      <c r="G1748" s="14">
        <f>Data!$E1748*VLOOKUP(Data!$F1748,tblXrate[],2,FALSE)</f>
        <v>42556.81334581667</v>
      </c>
      <c r="H1748" s="14" t="s">
        <v>1900</v>
      </c>
      <c r="I1748" s="14" t="s">
        <v>52</v>
      </c>
      <c r="J1748" s="14" t="s">
        <v>71</v>
      </c>
      <c r="K1748" s="14" t="str">
        <f>VLOOKUP(Data!$J1748,tblCountries[[Actual]:[Mapping]],2,FALSE)</f>
        <v>UK</v>
      </c>
      <c r="L1748" s="14" t="s">
        <v>9</v>
      </c>
      <c r="M1748" s="15">
        <v>3</v>
      </c>
      <c r="N1748" t="str">
        <f t="shared" si="27"/>
        <v>até 5</v>
      </c>
    </row>
    <row r="1749" spans="2:14" ht="15" customHeight="1">
      <c r="B1749" s="16" t="s">
        <v>3752</v>
      </c>
      <c r="C1749" s="17">
        <v>41071.419942129629</v>
      </c>
      <c r="D1749" s="18">
        <v>74461</v>
      </c>
      <c r="E1749" s="19">
        <v>74461</v>
      </c>
      <c r="F1749" s="19" t="s">
        <v>6</v>
      </c>
      <c r="G1749" s="19">
        <f>Data!$E1749*VLOOKUP(Data!$F1749,tblXrate[],2,FALSE)</f>
        <v>74461</v>
      </c>
      <c r="H1749" s="19" t="s">
        <v>1901</v>
      </c>
      <c r="I1749" s="19" t="s">
        <v>4000</v>
      </c>
      <c r="J1749" s="19" t="s">
        <v>15</v>
      </c>
      <c r="K1749" s="19" t="str">
        <f>VLOOKUP(Data!$J1749,tblCountries[[Actual]:[Mapping]],2,FALSE)</f>
        <v>USA</v>
      </c>
      <c r="L1749" s="19" t="s">
        <v>25</v>
      </c>
      <c r="M1749" s="20">
        <v>9</v>
      </c>
      <c r="N1749" t="str">
        <f t="shared" si="27"/>
        <v>5 a 10</v>
      </c>
    </row>
    <row r="1750" spans="2:14" ht="15" customHeight="1">
      <c r="B1750" s="11" t="s">
        <v>3753</v>
      </c>
      <c r="C1750" s="12">
        <v>41071.705324074072</v>
      </c>
      <c r="D1750" s="13" t="s">
        <v>1902</v>
      </c>
      <c r="E1750" s="14">
        <v>26500</v>
      </c>
      <c r="F1750" s="14" t="s">
        <v>69</v>
      </c>
      <c r="G1750" s="14">
        <f>Data!$E1750*VLOOKUP(Data!$F1750,tblXrate[],2,FALSE)</f>
        <v>41768.724209783031</v>
      </c>
      <c r="H1750" s="14" t="s">
        <v>1903</v>
      </c>
      <c r="I1750" s="14" t="s">
        <v>52</v>
      </c>
      <c r="J1750" s="14" t="s">
        <v>71</v>
      </c>
      <c r="K1750" s="14" t="str">
        <f>VLOOKUP(Data!$J1750,tblCountries[[Actual]:[Mapping]],2,FALSE)</f>
        <v>UK</v>
      </c>
      <c r="L1750" s="14" t="s">
        <v>9</v>
      </c>
      <c r="M1750" s="15">
        <v>16</v>
      </c>
      <c r="N1750" t="str">
        <f t="shared" si="27"/>
        <v>15 a 20</v>
      </c>
    </row>
    <row r="1751" spans="2:14" ht="15" customHeight="1">
      <c r="B1751" s="16" t="s">
        <v>3754</v>
      </c>
      <c r="C1751" s="17">
        <v>41071.709699074076</v>
      </c>
      <c r="D1751" s="18" t="s">
        <v>766</v>
      </c>
      <c r="E1751" s="19">
        <v>480000</v>
      </c>
      <c r="F1751" s="19" t="s">
        <v>40</v>
      </c>
      <c r="G1751" s="19">
        <f>Data!$E1751*VLOOKUP(Data!$F1751,tblXrate[],2,FALSE)</f>
        <v>8547.8000099724322</v>
      </c>
      <c r="H1751" s="19" t="s">
        <v>1904</v>
      </c>
      <c r="I1751" s="19" t="s">
        <v>20</v>
      </c>
      <c r="J1751" s="19" t="s">
        <v>8</v>
      </c>
      <c r="K1751" s="19" t="str">
        <f>VLOOKUP(Data!$J1751,tblCountries[[Actual]:[Mapping]],2,FALSE)</f>
        <v>India</v>
      </c>
      <c r="L1751" s="19" t="s">
        <v>9</v>
      </c>
      <c r="M1751" s="20">
        <v>1</v>
      </c>
      <c r="N1751" t="str">
        <f t="shared" si="27"/>
        <v>até 5</v>
      </c>
    </row>
    <row r="1752" spans="2:14" ht="15" customHeight="1">
      <c r="B1752" s="11" t="s">
        <v>3755</v>
      </c>
      <c r="C1752" s="12">
        <v>41071.746087962965</v>
      </c>
      <c r="D1752" s="13">
        <v>200</v>
      </c>
      <c r="E1752" s="14">
        <v>2400</v>
      </c>
      <c r="F1752" s="14" t="s">
        <v>6</v>
      </c>
      <c r="G1752" s="14">
        <f>Data!$E1752*VLOOKUP(Data!$F1752,tblXrate[],2,FALSE)</f>
        <v>2400</v>
      </c>
      <c r="H1752" s="14" t="s">
        <v>1905</v>
      </c>
      <c r="I1752" s="14" t="s">
        <v>20</v>
      </c>
      <c r="J1752" s="14" t="s">
        <v>8</v>
      </c>
      <c r="K1752" s="14" t="str">
        <f>VLOOKUP(Data!$J1752,tblCountries[[Actual]:[Mapping]],2,FALSE)</f>
        <v>India</v>
      </c>
      <c r="L1752" s="14" t="s">
        <v>18</v>
      </c>
      <c r="M1752" s="15">
        <v>3</v>
      </c>
      <c r="N1752" t="str">
        <f t="shared" si="27"/>
        <v>até 5</v>
      </c>
    </row>
    <row r="1753" spans="2:14" ht="15" customHeight="1">
      <c r="B1753" s="16" t="s">
        <v>3756</v>
      </c>
      <c r="C1753" s="17">
        <v>41071.819988425923</v>
      </c>
      <c r="D1753" s="18" t="s">
        <v>797</v>
      </c>
      <c r="E1753" s="19">
        <v>3000</v>
      </c>
      <c r="F1753" s="19" t="s">
        <v>6</v>
      </c>
      <c r="G1753" s="19">
        <f>Data!$E1753*VLOOKUP(Data!$F1753,tblXrate[],2,FALSE)</f>
        <v>3000</v>
      </c>
      <c r="H1753" s="19" t="s">
        <v>725</v>
      </c>
      <c r="I1753" s="19" t="s">
        <v>20</v>
      </c>
      <c r="J1753" s="19" t="s">
        <v>425</v>
      </c>
      <c r="K1753" s="19" t="str">
        <f>VLOOKUP(Data!$J1753,tblCountries[[Actual]:[Mapping]],2,FALSE)</f>
        <v>Bangladesh</v>
      </c>
      <c r="L1753" s="19" t="s">
        <v>25</v>
      </c>
      <c r="M1753" s="20">
        <v>12</v>
      </c>
      <c r="N1753" t="str">
        <f t="shared" si="27"/>
        <v>10 a 15</v>
      </c>
    </row>
    <row r="1754" spans="2:14" ht="15" customHeight="1">
      <c r="B1754" s="11" t="s">
        <v>3757</v>
      </c>
      <c r="C1754" s="12">
        <v>41071.830972222226</v>
      </c>
      <c r="D1754" s="13">
        <v>11000</v>
      </c>
      <c r="E1754" s="14">
        <v>11000</v>
      </c>
      <c r="F1754" s="14" t="s">
        <v>6</v>
      </c>
      <c r="G1754" s="14">
        <f>Data!$E1754*VLOOKUP(Data!$F1754,tblXrate[],2,FALSE)</f>
        <v>11000</v>
      </c>
      <c r="H1754" s="14" t="s">
        <v>1500</v>
      </c>
      <c r="I1754" s="14" t="s">
        <v>20</v>
      </c>
      <c r="J1754" s="14" t="s">
        <v>8</v>
      </c>
      <c r="K1754" s="14" t="str">
        <f>VLOOKUP(Data!$J1754,tblCountries[[Actual]:[Mapping]],2,FALSE)</f>
        <v>India</v>
      </c>
      <c r="L1754" s="14" t="s">
        <v>9</v>
      </c>
      <c r="M1754" s="15">
        <v>2</v>
      </c>
      <c r="N1754" t="str">
        <f t="shared" si="27"/>
        <v>até 5</v>
      </c>
    </row>
    <row r="1755" spans="2:14" ht="15" customHeight="1">
      <c r="B1755" s="16" t="s">
        <v>3758</v>
      </c>
      <c r="C1755" s="17">
        <v>41071.877500000002</v>
      </c>
      <c r="D1755" s="18">
        <v>40000</v>
      </c>
      <c r="E1755" s="19">
        <v>40000</v>
      </c>
      <c r="F1755" s="19" t="s">
        <v>6</v>
      </c>
      <c r="G1755" s="19">
        <f>Data!$E1755*VLOOKUP(Data!$F1755,tblXrate[],2,FALSE)</f>
        <v>40000</v>
      </c>
      <c r="H1755" s="19" t="s">
        <v>811</v>
      </c>
      <c r="I1755" s="19" t="s">
        <v>20</v>
      </c>
      <c r="J1755" s="19" t="s">
        <v>15</v>
      </c>
      <c r="K1755" s="19" t="str">
        <f>VLOOKUP(Data!$J1755,tblCountries[[Actual]:[Mapping]],2,FALSE)</f>
        <v>USA</v>
      </c>
      <c r="L1755" s="19" t="s">
        <v>18</v>
      </c>
      <c r="M1755" s="20">
        <v>2</v>
      </c>
      <c r="N1755" t="str">
        <f t="shared" si="27"/>
        <v>até 5</v>
      </c>
    </row>
    <row r="1756" spans="2:14" ht="15" customHeight="1">
      <c r="B1756" s="11" t="s">
        <v>3759</v>
      </c>
      <c r="C1756" s="12">
        <v>41071.895474537036</v>
      </c>
      <c r="D1756" s="13">
        <v>300</v>
      </c>
      <c r="E1756" s="14">
        <v>3600</v>
      </c>
      <c r="F1756" s="14" t="s">
        <v>6</v>
      </c>
      <c r="G1756" s="14">
        <f>Data!$E1756*VLOOKUP(Data!$F1756,tblXrate[],2,FALSE)</f>
        <v>3600</v>
      </c>
      <c r="H1756" s="14" t="s">
        <v>20</v>
      </c>
      <c r="I1756" s="14" t="s">
        <v>20</v>
      </c>
      <c r="J1756" s="14" t="s">
        <v>8</v>
      </c>
      <c r="K1756" s="14" t="str">
        <f>VLOOKUP(Data!$J1756,tblCountries[[Actual]:[Mapping]],2,FALSE)</f>
        <v>India</v>
      </c>
      <c r="L1756" s="14" t="s">
        <v>9</v>
      </c>
      <c r="M1756" s="15">
        <v>1</v>
      </c>
      <c r="N1756" t="str">
        <f t="shared" si="27"/>
        <v>até 5</v>
      </c>
    </row>
    <row r="1757" spans="2:14" ht="15" customHeight="1">
      <c r="B1757" s="16" t="s">
        <v>3760</v>
      </c>
      <c r="C1757" s="17">
        <v>41071.911273148151</v>
      </c>
      <c r="D1757" s="18">
        <v>56600</v>
      </c>
      <c r="E1757" s="19">
        <v>56600</v>
      </c>
      <c r="F1757" s="19" t="s">
        <v>6</v>
      </c>
      <c r="G1757" s="19">
        <f>Data!$E1757*VLOOKUP(Data!$F1757,tblXrate[],2,FALSE)</f>
        <v>56600</v>
      </c>
      <c r="H1757" s="19" t="s">
        <v>1906</v>
      </c>
      <c r="I1757" s="19" t="s">
        <v>52</v>
      </c>
      <c r="J1757" s="19" t="s">
        <v>15</v>
      </c>
      <c r="K1757" s="19" t="str">
        <f>VLOOKUP(Data!$J1757,tblCountries[[Actual]:[Mapping]],2,FALSE)</f>
        <v>USA</v>
      </c>
      <c r="L1757" s="19" t="s">
        <v>9</v>
      </c>
      <c r="M1757" s="20">
        <v>12</v>
      </c>
      <c r="N1757" t="str">
        <f t="shared" si="27"/>
        <v>10 a 15</v>
      </c>
    </row>
    <row r="1758" spans="2:14" ht="15" customHeight="1">
      <c r="B1758" s="11" t="s">
        <v>3761</v>
      </c>
      <c r="C1758" s="12">
        <v>41071.931539351855</v>
      </c>
      <c r="D1758" s="13">
        <v>33600</v>
      </c>
      <c r="E1758" s="14">
        <v>33600</v>
      </c>
      <c r="F1758" s="14" t="s">
        <v>6</v>
      </c>
      <c r="G1758" s="14">
        <f>Data!$E1758*VLOOKUP(Data!$F1758,tblXrate[],2,FALSE)</f>
        <v>33600</v>
      </c>
      <c r="H1758" s="14" t="s">
        <v>749</v>
      </c>
      <c r="I1758" s="14" t="s">
        <v>20</v>
      </c>
      <c r="J1758" s="14" t="s">
        <v>171</v>
      </c>
      <c r="K1758" s="14" t="str">
        <f>VLOOKUP(Data!$J1758,tblCountries[[Actual]:[Mapping]],2,FALSE)</f>
        <v>Singapore</v>
      </c>
      <c r="L1758" s="14" t="s">
        <v>13</v>
      </c>
      <c r="M1758" s="15">
        <v>2</v>
      </c>
      <c r="N1758" t="str">
        <f t="shared" si="27"/>
        <v>até 5</v>
      </c>
    </row>
    <row r="1759" spans="2:14" ht="15" customHeight="1">
      <c r="B1759" s="16" t="s">
        <v>3762</v>
      </c>
      <c r="C1759" s="17">
        <v>41071.931944444441</v>
      </c>
      <c r="D1759" s="18">
        <v>33600</v>
      </c>
      <c r="E1759" s="19">
        <v>33600</v>
      </c>
      <c r="F1759" s="19" t="s">
        <v>6</v>
      </c>
      <c r="G1759" s="19">
        <f>Data!$E1759*VLOOKUP(Data!$F1759,tblXrate[],2,FALSE)</f>
        <v>33600</v>
      </c>
      <c r="H1759" s="19" t="s">
        <v>749</v>
      </c>
      <c r="I1759" s="19" t="s">
        <v>20</v>
      </c>
      <c r="J1759" s="19" t="s">
        <v>171</v>
      </c>
      <c r="K1759" s="19" t="str">
        <f>VLOOKUP(Data!$J1759,tblCountries[[Actual]:[Mapping]],2,FALSE)</f>
        <v>Singapore</v>
      </c>
      <c r="L1759" s="19" t="s">
        <v>13</v>
      </c>
      <c r="M1759" s="20">
        <v>2</v>
      </c>
      <c r="N1759" t="str">
        <f t="shared" si="27"/>
        <v>até 5</v>
      </c>
    </row>
    <row r="1760" spans="2:14" ht="15" customHeight="1">
      <c r="B1760" s="11" t="s">
        <v>3763</v>
      </c>
      <c r="C1760" s="12">
        <v>41072.018136574072</v>
      </c>
      <c r="D1760" s="13">
        <v>100000</v>
      </c>
      <c r="E1760" s="14">
        <v>100000</v>
      </c>
      <c r="F1760" s="14" t="s">
        <v>6</v>
      </c>
      <c r="G1760" s="14">
        <f>Data!$E1760*VLOOKUP(Data!$F1760,tblXrate[],2,FALSE)</f>
        <v>100000</v>
      </c>
      <c r="H1760" s="14" t="s">
        <v>256</v>
      </c>
      <c r="I1760" s="14" t="s">
        <v>20</v>
      </c>
      <c r="J1760" s="14" t="s">
        <v>15</v>
      </c>
      <c r="K1760" s="14" t="str">
        <f>VLOOKUP(Data!$J1760,tblCountries[[Actual]:[Mapping]],2,FALSE)</f>
        <v>USA</v>
      </c>
      <c r="L1760" s="14" t="s">
        <v>13</v>
      </c>
      <c r="M1760" s="15">
        <v>12</v>
      </c>
      <c r="N1760" t="str">
        <f t="shared" si="27"/>
        <v>10 a 15</v>
      </c>
    </row>
    <row r="1761" spans="2:14" ht="15" customHeight="1">
      <c r="B1761" s="16" t="s">
        <v>3764</v>
      </c>
      <c r="C1761" s="17">
        <v>41072.080000000002</v>
      </c>
      <c r="D1761" s="18">
        <v>40000</v>
      </c>
      <c r="E1761" s="19">
        <v>40000</v>
      </c>
      <c r="F1761" s="19" t="s">
        <v>86</v>
      </c>
      <c r="G1761" s="19">
        <f>Data!$E1761*VLOOKUP(Data!$F1761,tblXrate[],2,FALSE)</f>
        <v>39334.460921213074</v>
      </c>
      <c r="H1761" s="19" t="s">
        <v>1907</v>
      </c>
      <c r="I1761" s="19" t="s">
        <v>20</v>
      </c>
      <c r="J1761" s="19" t="s">
        <v>88</v>
      </c>
      <c r="K1761" s="19" t="str">
        <f>VLOOKUP(Data!$J1761,tblCountries[[Actual]:[Mapping]],2,FALSE)</f>
        <v>Canada</v>
      </c>
      <c r="L1761" s="19" t="s">
        <v>25</v>
      </c>
      <c r="M1761" s="20">
        <v>1</v>
      </c>
      <c r="N1761" t="str">
        <f t="shared" si="27"/>
        <v>até 5</v>
      </c>
    </row>
    <row r="1762" spans="2:14" ht="15" customHeight="1">
      <c r="B1762" s="11" t="s">
        <v>3765</v>
      </c>
      <c r="C1762" s="12">
        <v>41072.081944444442</v>
      </c>
      <c r="D1762" s="13">
        <v>400000</v>
      </c>
      <c r="E1762" s="14">
        <v>400000</v>
      </c>
      <c r="F1762" s="14" t="s">
        <v>40</v>
      </c>
      <c r="G1762" s="14">
        <f>Data!$E1762*VLOOKUP(Data!$F1762,tblXrate[],2,FALSE)</f>
        <v>7123.1666749770275</v>
      </c>
      <c r="H1762" s="14" t="s">
        <v>42</v>
      </c>
      <c r="I1762" s="14" t="s">
        <v>20</v>
      </c>
      <c r="J1762" s="14" t="s">
        <v>8</v>
      </c>
      <c r="K1762" s="14" t="str">
        <f>VLOOKUP(Data!$J1762,tblCountries[[Actual]:[Mapping]],2,FALSE)</f>
        <v>India</v>
      </c>
      <c r="L1762" s="14" t="s">
        <v>18</v>
      </c>
      <c r="M1762" s="15">
        <v>3</v>
      </c>
      <c r="N1762" t="str">
        <f t="shared" si="27"/>
        <v>até 5</v>
      </c>
    </row>
    <row r="1763" spans="2:14" ht="15" customHeight="1">
      <c r="B1763" s="16" t="s">
        <v>3766</v>
      </c>
      <c r="C1763" s="17">
        <v>41072.113391203704</v>
      </c>
      <c r="D1763" s="18" t="s">
        <v>1908</v>
      </c>
      <c r="E1763" s="19">
        <v>65000</v>
      </c>
      <c r="F1763" s="19" t="s">
        <v>6</v>
      </c>
      <c r="G1763" s="19">
        <f>Data!$E1763*VLOOKUP(Data!$F1763,tblXrate[],2,FALSE)</f>
        <v>65000</v>
      </c>
      <c r="H1763" s="19" t="s">
        <v>1909</v>
      </c>
      <c r="I1763" s="19" t="s">
        <v>20</v>
      </c>
      <c r="J1763" s="19" t="s">
        <v>15</v>
      </c>
      <c r="K1763" s="19" t="str">
        <f>VLOOKUP(Data!$J1763,tblCountries[[Actual]:[Mapping]],2,FALSE)</f>
        <v>USA</v>
      </c>
      <c r="L1763" s="19" t="s">
        <v>9</v>
      </c>
      <c r="M1763" s="20">
        <v>14</v>
      </c>
      <c r="N1763" t="str">
        <f t="shared" si="27"/>
        <v>10 a 15</v>
      </c>
    </row>
    <row r="1764" spans="2:14" ht="15" customHeight="1">
      <c r="B1764" s="11" t="s">
        <v>3767</v>
      </c>
      <c r="C1764" s="12">
        <v>41072.124490740738</v>
      </c>
      <c r="D1764" s="13">
        <v>65000</v>
      </c>
      <c r="E1764" s="14">
        <v>65000</v>
      </c>
      <c r="F1764" s="14" t="s">
        <v>6</v>
      </c>
      <c r="G1764" s="14">
        <f>Data!$E1764*VLOOKUP(Data!$F1764,tblXrate[],2,FALSE)</f>
        <v>65000</v>
      </c>
      <c r="H1764" s="14" t="s">
        <v>153</v>
      </c>
      <c r="I1764" s="14" t="s">
        <v>20</v>
      </c>
      <c r="J1764" s="14" t="s">
        <v>15</v>
      </c>
      <c r="K1764" s="14" t="str">
        <f>VLOOKUP(Data!$J1764,tblCountries[[Actual]:[Mapping]],2,FALSE)</f>
        <v>USA</v>
      </c>
      <c r="L1764" s="14" t="s">
        <v>18</v>
      </c>
      <c r="M1764" s="15">
        <v>10</v>
      </c>
      <c r="N1764" t="str">
        <f t="shared" si="27"/>
        <v>5 a 10</v>
      </c>
    </row>
    <row r="1765" spans="2:14" ht="15" customHeight="1">
      <c r="B1765" s="16" t="s">
        <v>3768</v>
      </c>
      <c r="C1765" s="17">
        <v>41072.147534722222</v>
      </c>
      <c r="D1765" s="18">
        <v>65000</v>
      </c>
      <c r="E1765" s="19">
        <v>65000</v>
      </c>
      <c r="F1765" s="19" t="s">
        <v>6</v>
      </c>
      <c r="G1765" s="19">
        <f>Data!$E1765*VLOOKUP(Data!$F1765,tblXrate[],2,FALSE)</f>
        <v>65000</v>
      </c>
      <c r="H1765" s="19" t="s">
        <v>296</v>
      </c>
      <c r="I1765" s="19" t="s">
        <v>488</v>
      </c>
      <c r="J1765" s="19" t="s">
        <v>15</v>
      </c>
      <c r="K1765" s="19" t="str">
        <f>VLOOKUP(Data!$J1765,tblCountries[[Actual]:[Mapping]],2,FALSE)</f>
        <v>USA</v>
      </c>
      <c r="L1765" s="19" t="s">
        <v>18</v>
      </c>
      <c r="M1765" s="20">
        <v>13</v>
      </c>
      <c r="N1765" t="str">
        <f t="shared" si="27"/>
        <v>10 a 15</v>
      </c>
    </row>
    <row r="1766" spans="2:14" ht="15" customHeight="1">
      <c r="B1766" s="11" t="s">
        <v>3769</v>
      </c>
      <c r="C1766" s="12">
        <v>41072.156539351854</v>
      </c>
      <c r="D1766" s="13">
        <v>78000</v>
      </c>
      <c r="E1766" s="14">
        <v>78000</v>
      </c>
      <c r="F1766" s="14" t="s">
        <v>86</v>
      </c>
      <c r="G1766" s="14">
        <f>Data!$E1766*VLOOKUP(Data!$F1766,tblXrate[],2,FALSE)</f>
        <v>76702.198796365497</v>
      </c>
      <c r="H1766" s="14" t="s">
        <v>1910</v>
      </c>
      <c r="I1766" s="14" t="s">
        <v>20</v>
      </c>
      <c r="J1766" s="14" t="s">
        <v>88</v>
      </c>
      <c r="K1766" s="14" t="str">
        <f>VLOOKUP(Data!$J1766,tblCountries[[Actual]:[Mapping]],2,FALSE)</f>
        <v>Canada</v>
      </c>
      <c r="L1766" s="14" t="s">
        <v>13</v>
      </c>
      <c r="M1766" s="15">
        <v>4</v>
      </c>
      <c r="N1766" t="str">
        <f t="shared" si="27"/>
        <v>até 5</v>
      </c>
    </row>
    <row r="1767" spans="2:14" ht="15" customHeight="1">
      <c r="B1767" s="16" t="s">
        <v>3770</v>
      </c>
      <c r="C1767" s="17">
        <v>41072.275138888886</v>
      </c>
      <c r="D1767" s="18">
        <v>63000</v>
      </c>
      <c r="E1767" s="19">
        <v>63000</v>
      </c>
      <c r="F1767" s="19" t="s">
        <v>6</v>
      </c>
      <c r="G1767" s="19">
        <f>Data!$E1767*VLOOKUP(Data!$F1767,tblXrate[],2,FALSE)</f>
        <v>63000</v>
      </c>
      <c r="H1767" s="19" t="s">
        <v>108</v>
      </c>
      <c r="I1767" s="19" t="s">
        <v>20</v>
      </c>
      <c r="J1767" s="19" t="s">
        <v>15</v>
      </c>
      <c r="K1767" s="19" t="str">
        <f>VLOOKUP(Data!$J1767,tblCountries[[Actual]:[Mapping]],2,FALSE)</f>
        <v>USA</v>
      </c>
      <c r="L1767" s="19" t="s">
        <v>13</v>
      </c>
      <c r="M1767" s="20">
        <v>10</v>
      </c>
      <c r="N1767" t="str">
        <f t="shared" si="27"/>
        <v>5 a 10</v>
      </c>
    </row>
    <row r="1768" spans="2:14" ht="15" customHeight="1">
      <c r="B1768" s="11" t="s">
        <v>3771</v>
      </c>
      <c r="C1768" s="12">
        <v>41072.358506944445</v>
      </c>
      <c r="D1768" s="13">
        <v>87000</v>
      </c>
      <c r="E1768" s="14">
        <v>87000</v>
      </c>
      <c r="F1768" s="14" t="s">
        <v>6</v>
      </c>
      <c r="G1768" s="14">
        <f>Data!$E1768*VLOOKUP(Data!$F1768,tblXrate[],2,FALSE)</f>
        <v>87000</v>
      </c>
      <c r="H1768" s="14" t="s">
        <v>1911</v>
      </c>
      <c r="I1768" s="14" t="s">
        <v>4000</v>
      </c>
      <c r="J1768" s="14" t="s">
        <v>15</v>
      </c>
      <c r="K1768" s="14" t="str">
        <f>VLOOKUP(Data!$J1768,tblCountries[[Actual]:[Mapping]],2,FALSE)</f>
        <v>USA</v>
      </c>
      <c r="L1768" s="14" t="s">
        <v>9</v>
      </c>
      <c r="M1768" s="15">
        <v>3</v>
      </c>
      <c r="N1768" t="str">
        <f t="shared" si="27"/>
        <v>até 5</v>
      </c>
    </row>
    <row r="1769" spans="2:14" ht="15" customHeight="1">
      <c r="B1769" s="16" t="s">
        <v>3772</v>
      </c>
      <c r="C1769" s="17">
        <v>41072.365451388891</v>
      </c>
      <c r="D1769" s="18">
        <v>45000</v>
      </c>
      <c r="E1769" s="19">
        <v>45000</v>
      </c>
      <c r="F1769" s="19" t="s">
        <v>6</v>
      </c>
      <c r="G1769" s="19">
        <f>Data!$E1769*VLOOKUP(Data!$F1769,tblXrate[],2,FALSE)</f>
        <v>45000</v>
      </c>
      <c r="H1769" s="19" t="s">
        <v>1912</v>
      </c>
      <c r="I1769" s="19" t="s">
        <v>20</v>
      </c>
      <c r="J1769" s="19" t="s">
        <v>15</v>
      </c>
      <c r="K1769" s="19" t="str">
        <f>VLOOKUP(Data!$J1769,tblCountries[[Actual]:[Mapping]],2,FALSE)</f>
        <v>USA</v>
      </c>
      <c r="L1769" s="19" t="s">
        <v>9</v>
      </c>
      <c r="M1769" s="20">
        <v>4</v>
      </c>
      <c r="N1769" t="str">
        <f t="shared" si="27"/>
        <v>até 5</v>
      </c>
    </row>
    <row r="1770" spans="2:14" ht="15" customHeight="1">
      <c r="B1770" s="11" t="s">
        <v>3773</v>
      </c>
      <c r="C1770" s="12">
        <v>41072.510949074072</v>
      </c>
      <c r="D1770" s="13">
        <v>85000</v>
      </c>
      <c r="E1770" s="14">
        <v>85000</v>
      </c>
      <c r="F1770" s="14" t="s">
        <v>6</v>
      </c>
      <c r="G1770" s="14">
        <f>Data!$E1770*VLOOKUP(Data!$F1770,tblXrate[],2,FALSE)</f>
        <v>85000</v>
      </c>
      <c r="H1770" s="14" t="s">
        <v>1913</v>
      </c>
      <c r="I1770" s="14" t="s">
        <v>20</v>
      </c>
      <c r="J1770" s="14" t="s">
        <v>15</v>
      </c>
      <c r="K1770" s="14" t="str">
        <f>VLOOKUP(Data!$J1770,tblCountries[[Actual]:[Mapping]],2,FALSE)</f>
        <v>USA</v>
      </c>
      <c r="L1770" s="14" t="s">
        <v>13</v>
      </c>
      <c r="M1770" s="15">
        <v>3</v>
      </c>
      <c r="N1770" t="str">
        <f t="shared" si="27"/>
        <v>até 5</v>
      </c>
    </row>
    <row r="1771" spans="2:14" ht="15" customHeight="1">
      <c r="B1771" s="16" t="s">
        <v>3774</v>
      </c>
      <c r="C1771" s="17">
        <v>41072.631504629629</v>
      </c>
      <c r="D1771" s="18">
        <v>156000</v>
      </c>
      <c r="E1771" s="19">
        <v>156000</v>
      </c>
      <c r="F1771" s="19" t="s">
        <v>82</v>
      </c>
      <c r="G1771" s="19">
        <f>Data!$E1771*VLOOKUP(Data!$F1771,tblXrate[],2,FALSE)</f>
        <v>159105.90639881117</v>
      </c>
      <c r="H1771" s="19" t="s">
        <v>1914</v>
      </c>
      <c r="I1771" s="19" t="s">
        <v>279</v>
      </c>
      <c r="J1771" s="19" t="s">
        <v>84</v>
      </c>
      <c r="K1771" s="19" t="str">
        <f>VLOOKUP(Data!$J1771,tblCountries[[Actual]:[Mapping]],2,FALSE)</f>
        <v>Australia</v>
      </c>
      <c r="L1771" s="19" t="s">
        <v>18</v>
      </c>
      <c r="M1771" s="20">
        <v>12</v>
      </c>
      <c r="N1771" t="str">
        <f t="shared" si="27"/>
        <v>10 a 15</v>
      </c>
    </row>
    <row r="1772" spans="2:14" ht="15" customHeight="1">
      <c r="B1772" s="11" t="s">
        <v>3775</v>
      </c>
      <c r="C1772" s="12">
        <v>41072.665694444448</v>
      </c>
      <c r="D1772" s="13">
        <v>560000</v>
      </c>
      <c r="E1772" s="14">
        <v>560000</v>
      </c>
      <c r="F1772" s="14" t="s">
        <v>40</v>
      </c>
      <c r="G1772" s="14">
        <f>Data!$E1772*VLOOKUP(Data!$F1772,tblXrate[],2,FALSE)</f>
        <v>9972.4333449678379</v>
      </c>
      <c r="H1772" s="14" t="s">
        <v>1915</v>
      </c>
      <c r="I1772" s="14" t="s">
        <v>52</v>
      </c>
      <c r="J1772" s="14" t="s">
        <v>8</v>
      </c>
      <c r="K1772" s="14" t="str">
        <f>VLOOKUP(Data!$J1772,tblCountries[[Actual]:[Mapping]],2,FALSE)</f>
        <v>India</v>
      </c>
      <c r="L1772" s="14" t="s">
        <v>18</v>
      </c>
      <c r="M1772" s="15">
        <v>4</v>
      </c>
      <c r="N1772" t="str">
        <f t="shared" si="27"/>
        <v>até 5</v>
      </c>
    </row>
    <row r="1773" spans="2:14" ht="15" customHeight="1">
      <c r="B1773" s="16" t="s">
        <v>3776</v>
      </c>
      <c r="C1773" s="17">
        <v>41072.678067129629</v>
      </c>
      <c r="D1773" s="18">
        <v>14000</v>
      </c>
      <c r="E1773" s="19">
        <v>14000</v>
      </c>
      <c r="F1773" s="19" t="s">
        <v>6</v>
      </c>
      <c r="G1773" s="19">
        <f>Data!$E1773*VLOOKUP(Data!$F1773,tblXrate[],2,FALSE)</f>
        <v>14000</v>
      </c>
      <c r="H1773" s="19" t="s">
        <v>52</v>
      </c>
      <c r="I1773" s="19" t="s">
        <v>52</v>
      </c>
      <c r="J1773" s="19" t="s">
        <v>8</v>
      </c>
      <c r="K1773" s="19" t="str">
        <f>VLOOKUP(Data!$J1773,tblCountries[[Actual]:[Mapping]],2,FALSE)</f>
        <v>India</v>
      </c>
      <c r="L1773" s="19" t="s">
        <v>9</v>
      </c>
      <c r="M1773" s="20">
        <v>5</v>
      </c>
      <c r="N1773" t="str">
        <f t="shared" si="27"/>
        <v>até 5</v>
      </c>
    </row>
    <row r="1774" spans="2:14" ht="15" customHeight="1">
      <c r="B1774" s="11" t="s">
        <v>3777</v>
      </c>
      <c r="C1774" s="12">
        <v>41072.756921296299</v>
      </c>
      <c r="D1774" s="13" t="s">
        <v>1314</v>
      </c>
      <c r="E1774" s="14">
        <v>32000</v>
      </c>
      <c r="F1774" s="14" t="s">
        <v>69</v>
      </c>
      <c r="G1774" s="14">
        <f>Data!$E1774*VLOOKUP(Data!$F1774,tblXrate[],2,FALSE)</f>
        <v>50437.70470615309</v>
      </c>
      <c r="H1774" s="14" t="s">
        <v>207</v>
      </c>
      <c r="I1774" s="14" t="s">
        <v>20</v>
      </c>
      <c r="J1774" s="14" t="s">
        <v>71</v>
      </c>
      <c r="K1774" s="14" t="str">
        <f>VLOOKUP(Data!$J1774,tblCountries[[Actual]:[Mapping]],2,FALSE)</f>
        <v>UK</v>
      </c>
      <c r="L1774" s="14" t="s">
        <v>9</v>
      </c>
      <c r="M1774" s="15">
        <v>20</v>
      </c>
      <c r="N1774" t="str">
        <f t="shared" si="27"/>
        <v>15 a 20</v>
      </c>
    </row>
    <row r="1775" spans="2:14" ht="15" customHeight="1">
      <c r="B1775" s="16" t="s">
        <v>3778</v>
      </c>
      <c r="C1775" s="17">
        <v>41072.769895833335</v>
      </c>
      <c r="D1775" s="18">
        <v>32000</v>
      </c>
      <c r="E1775" s="19">
        <v>32000</v>
      </c>
      <c r="F1775" s="19" t="s">
        <v>69</v>
      </c>
      <c r="G1775" s="19">
        <f>Data!$E1775*VLOOKUP(Data!$F1775,tblXrate[],2,FALSE)</f>
        <v>50437.70470615309</v>
      </c>
      <c r="H1775" s="19" t="s">
        <v>14</v>
      </c>
      <c r="I1775" s="19" t="s">
        <v>20</v>
      </c>
      <c r="J1775" s="19" t="s">
        <v>71</v>
      </c>
      <c r="K1775" s="19" t="str">
        <f>VLOOKUP(Data!$J1775,tblCountries[[Actual]:[Mapping]],2,FALSE)</f>
        <v>UK</v>
      </c>
      <c r="L1775" s="19" t="s">
        <v>13</v>
      </c>
      <c r="M1775" s="20">
        <v>1</v>
      </c>
      <c r="N1775" t="str">
        <f t="shared" si="27"/>
        <v>até 5</v>
      </c>
    </row>
    <row r="1776" spans="2:14" ht="15" customHeight="1">
      <c r="B1776" s="11" t="s">
        <v>3779</v>
      </c>
      <c r="C1776" s="12">
        <v>41072.841249999998</v>
      </c>
      <c r="D1776" s="13">
        <v>8900</v>
      </c>
      <c r="E1776" s="14">
        <v>1281600</v>
      </c>
      <c r="F1776" s="14" t="s">
        <v>32</v>
      </c>
      <c r="G1776" s="14">
        <f>Data!$E1776*VLOOKUP(Data!$F1776,tblXrate[],2,FALSE)</f>
        <v>13603.016099449767</v>
      </c>
      <c r="H1776" s="14" t="s">
        <v>1916</v>
      </c>
      <c r="I1776" s="14" t="s">
        <v>52</v>
      </c>
      <c r="J1776" s="14" t="s">
        <v>1448</v>
      </c>
      <c r="K1776" s="14" t="str">
        <f>VLOOKUP(Data!$J1776,tblCountries[[Actual]:[Mapping]],2,FALSE)</f>
        <v>Pakistan</v>
      </c>
      <c r="L1776" s="14" t="s">
        <v>13</v>
      </c>
      <c r="M1776" s="15">
        <v>8</v>
      </c>
      <c r="N1776" t="str">
        <f t="shared" si="27"/>
        <v>5 a 10</v>
      </c>
    </row>
    <row r="1777" spans="2:14" ht="15" customHeight="1">
      <c r="B1777" s="16" t="s">
        <v>3780</v>
      </c>
      <c r="C1777" s="17">
        <v>41072.866354166668</v>
      </c>
      <c r="D1777" s="18" t="s">
        <v>1917</v>
      </c>
      <c r="E1777" s="19">
        <v>145000</v>
      </c>
      <c r="F1777" s="19" t="s">
        <v>82</v>
      </c>
      <c r="G1777" s="19">
        <f>Data!$E1777*VLOOKUP(Data!$F1777,tblXrate[],2,FALSE)</f>
        <v>147886.90017838217</v>
      </c>
      <c r="H1777" s="19" t="s">
        <v>944</v>
      </c>
      <c r="I1777" s="19" t="s">
        <v>488</v>
      </c>
      <c r="J1777" s="19" t="s">
        <v>84</v>
      </c>
      <c r="K1777" s="19" t="str">
        <f>VLOOKUP(Data!$J1777,tblCountries[[Actual]:[Mapping]],2,FALSE)</f>
        <v>Australia</v>
      </c>
      <c r="L1777" s="19" t="s">
        <v>18</v>
      </c>
      <c r="M1777" s="20">
        <v>15</v>
      </c>
      <c r="N1777" t="str">
        <f t="shared" si="27"/>
        <v>10 a 15</v>
      </c>
    </row>
    <row r="1778" spans="2:14" ht="15" customHeight="1">
      <c r="B1778" s="11" t="s">
        <v>3781</v>
      </c>
      <c r="C1778" s="12">
        <v>41072.908263888887</v>
      </c>
      <c r="D1778" s="13">
        <v>280000</v>
      </c>
      <c r="E1778" s="14">
        <v>280000</v>
      </c>
      <c r="F1778" s="14" t="s">
        <v>40</v>
      </c>
      <c r="G1778" s="14">
        <f>Data!$E1778*VLOOKUP(Data!$F1778,tblXrate[],2,FALSE)</f>
        <v>4986.216672483919</v>
      </c>
      <c r="H1778" s="14" t="s">
        <v>1918</v>
      </c>
      <c r="I1778" s="14" t="s">
        <v>20</v>
      </c>
      <c r="J1778" s="14" t="s">
        <v>8</v>
      </c>
      <c r="K1778" s="14" t="str">
        <f>VLOOKUP(Data!$J1778,tblCountries[[Actual]:[Mapping]],2,FALSE)</f>
        <v>India</v>
      </c>
      <c r="L1778" s="14" t="s">
        <v>13</v>
      </c>
      <c r="M1778" s="15">
        <v>8</v>
      </c>
      <c r="N1778" t="str">
        <f t="shared" si="27"/>
        <v>5 a 10</v>
      </c>
    </row>
    <row r="1779" spans="2:14" ht="15" customHeight="1">
      <c r="B1779" s="16" t="s">
        <v>3782</v>
      </c>
      <c r="C1779" s="17">
        <v>41072.915520833332</v>
      </c>
      <c r="D1779" s="18">
        <v>4800</v>
      </c>
      <c r="E1779" s="19">
        <v>4800</v>
      </c>
      <c r="F1779" s="19" t="s">
        <v>6</v>
      </c>
      <c r="G1779" s="19">
        <f>Data!$E1779*VLOOKUP(Data!$F1779,tblXrate[],2,FALSE)</f>
        <v>4800</v>
      </c>
      <c r="H1779" s="19" t="s">
        <v>1919</v>
      </c>
      <c r="I1779" s="19" t="s">
        <v>52</v>
      </c>
      <c r="J1779" s="19" t="s">
        <v>8</v>
      </c>
      <c r="K1779" s="19" t="str">
        <f>VLOOKUP(Data!$J1779,tblCountries[[Actual]:[Mapping]],2,FALSE)</f>
        <v>India</v>
      </c>
      <c r="L1779" s="19" t="s">
        <v>13</v>
      </c>
      <c r="M1779" s="20">
        <v>3</v>
      </c>
      <c r="N1779" t="str">
        <f t="shared" si="27"/>
        <v>até 5</v>
      </c>
    </row>
    <row r="1780" spans="2:14" ht="15" customHeight="1">
      <c r="B1780" s="11" t="s">
        <v>3783</v>
      </c>
      <c r="C1780" s="12">
        <v>41073.014050925929</v>
      </c>
      <c r="D1780" s="13" t="s">
        <v>1920</v>
      </c>
      <c r="E1780" s="14">
        <v>450000</v>
      </c>
      <c r="F1780" s="14" t="s">
        <v>40</v>
      </c>
      <c r="G1780" s="14">
        <f>Data!$E1780*VLOOKUP(Data!$F1780,tblXrate[],2,FALSE)</f>
        <v>8013.5625093491553</v>
      </c>
      <c r="H1780" s="14" t="s">
        <v>721</v>
      </c>
      <c r="I1780" s="14" t="s">
        <v>3999</v>
      </c>
      <c r="J1780" s="14" t="s">
        <v>8</v>
      </c>
      <c r="K1780" s="14" t="str">
        <f>VLOOKUP(Data!$J1780,tblCountries[[Actual]:[Mapping]],2,FALSE)</f>
        <v>India</v>
      </c>
      <c r="L1780" s="14" t="s">
        <v>9</v>
      </c>
      <c r="M1780" s="15">
        <v>4</v>
      </c>
      <c r="N1780" t="str">
        <f t="shared" si="27"/>
        <v>até 5</v>
      </c>
    </row>
    <row r="1781" spans="2:14" ht="15" customHeight="1">
      <c r="B1781" s="16" t="s">
        <v>3784</v>
      </c>
      <c r="C1781" s="17">
        <v>41073.016331018516</v>
      </c>
      <c r="D1781" s="18">
        <v>80000</v>
      </c>
      <c r="E1781" s="19">
        <v>80000</v>
      </c>
      <c r="F1781" s="19" t="s">
        <v>6</v>
      </c>
      <c r="G1781" s="19">
        <f>Data!$E1781*VLOOKUP(Data!$F1781,tblXrate[],2,FALSE)</f>
        <v>80000</v>
      </c>
      <c r="H1781" s="19" t="s">
        <v>1921</v>
      </c>
      <c r="I1781" s="19" t="s">
        <v>52</v>
      </c>
      <c r="J1781" s="19" t="s">
        <v>15</v>
      </c>
      <c r="K1781" s="19" t="str">
        <f>VLOOKUP(Data!$J1781,tblCountries[[Actual]:[Mapping]],2,FALSE)</f>
        <v>USA</v>
      </c>
      <c r="L1781" s="19" t="s">
        <v>9</v>
      </c>
      <c r="M1781" s="20">
        <v>2</v>
      </c>
      <c r="N1781" t="str">
        <f t="shared" si="27"/>
        <v>até 5</v>
      </c>
    </row>
    <row r="1782" spans="2:14" ht="15" customHeight="1">
      <c r="B1782" s="11" t="s">
        <v>3785</v>
      </c>
      <c r="C1782" s="12">
        <v>41073.025972222225</v>
      </c>
      <c r="D1782" s="13" t="s">
        <v>1268</v>
      </c>
      <c r="E1782" s="14">
        <v>45000</v>
      </c>
      <c r="F1782" s="14" t="s">
        <v>22</v>
      </c>
      <c r="G1782" s="14">
        <f>Data!$E1782*VLOOKUP(Data!$F1782,tblXrate[],2,FALSE)</f>
        <v>57167.974754622352</v>
      </c>
      <c r="H1782" s="14" t="s">
        <v>1922</v>
      </c>
      <c r="I1782" s="14" t="s">
        <v>20</v>
      </c>
      <c r="J1782" s="14" t="s">
        <v>628</v>
      </c>
      <c r="K1782" s="14" t="str">
        <f>VLOOKUP(Data!$J1782,tblCountries[[Actual]:[Mapping]],2,FALSE)</f>
        <v>Netherlands</v>
      </c>
      <c r="L1782" s="14" t="s">
        <v>18</v>
      </c>
      <c r="M1782" s="15">
        <v>14</v>
      </c>
      <c r="N1782" t="str">
        <f t="shared" si="27"/>
        <v>10 a 15</v>
      </c>
    </row>
    <row r="1783" spans="2:14" ht="15" customHeight="1">
      <c r="B1783" s="16" t="s">
        <v>3786</v>
      </c>
      <c r="C1783" s="17">
        <v>41073.034953703704</v>
      </c>
      <c r="D1783" s="18">
        <v>20000</v>
      </c>
      <c r="E1783" s="19">
        <v>20000</v>
      </c>
      <c r="F1783" s="19" t="s">
        <v>6</v>
      </c>
      <c r="G1783" s="19">
        <f>Data!$E1783*VLOOKUP(Data!$F1783,tblXrate[],2,FALSE)</f>
        <v>20000</v>
      </c>
      <c r="H1783" s="19" t="s">
        <v>1923</v>
      </c>
      <c r="I1783" s="19" t="s">
        <v>20</v>
      </c>
      <c r="J1783" s="19" t="s">
        <v>88</v>
      </c>
      <c r="K1783" s="19" t="str">
        <f>VLOOKUP(Data!$J1783,tblCountries[[Actual]:[Mapping]],2,FALSE)</f>
        <v>Canada</v>
      </c>
      <c r="L1783" s="19" t="s">
        <v>18</v>
      </c>
      <c r="M1783" s="20">
        <v>2</v>
      </c>
      <c r="N1783" t="str">
        <f t="shared" si="27"/>
        <v>até 5</v>
      </c>
    </row>
    <row r="1784" spans="2:14" ht="15" customHeight="1">
      <c r="B1784" s="11" t="s">
        <v>3787</v>
      </c>
      <c r="C1784" s="12">
        <v>41073.080821759257</v>
      </c>
      <c r="D1784" s="13">
        <v>70000</v>
      </c>
      <c r="E1784" s="14">
        <v>70000</v>
      </c>
      <c r="F1784" s="14" t="s">
        <v>6</v>
      </c>
      <c r="G1784" s="14">
        <f>Data!$E1784*VLOOKUP(Data!$F1784,tblXrate[],2,FALSE)</f>
        <v>70000</v>
      </c>
      <c r="H1784" s="14" t="s">
        <v>42</v>
      </c>
      <c r="I1784" s="14" t="s">
        <v>20</v>
      </c>
      <c r="J1784" s="14" t="s">
        <v>15</v>
      </c>
      <c r="K1784" s="14" t="str">
        <f>VLOOKUP(Data!$J1784,tblCountries[[Actual]:[Mapping]],2,FALSE)</f>
        <v>USA</v>
      </c>
      <c r="L1784" s="14" t="s">
        <v>18</v>
      </c>
      <c r="M1784" s="15">
        <v>5</v>
      </c>
      <c r="N1784" t="str">
        <f t="shared" si="27"/>
        <v>até 5</v>
      </c>
    </row>
    <row r="1785" spans="2:14" ht="15" customHeight="1">
      <c r="B1785" s="16" t="s">
        <v>3788</v>
      </c>
      <c r="C1785" s="17">
        <v>41073.141030092593</v>
      </c>
      <c r="D1785" s="18" t="s">
        <v>1924</v>
      </c>
      <c r="E1785" s="19">
        <v>214000</v>
      </c>
      <c r="F1785" s="19" t="s">
        <v>6</v>
      </c>
      <c r="G1785" s="19">
        <f>Data!$E1785*VLOOKUP(Data!$F1785,tblXrate[],2,FALSE)</f>
        <v>214000</v>
      </c>
      <c r="H1785" s="19" t="s">
        <v>1925</v>
      </c>
      <c r="I1785" s="19" t="s">
        <v>488</v>
      </c>
      <c r="J1785" s="19" t="s">
        <v>15</v>
      </c>
      <c r="K1785" s="19" t="str">
        <f>VLOOKUP(Data!$J1785,tblCountries[[Actual]:[Mapping]],2,FALSE)</f>
        <v>USA</v>
      </c>
      <c r="L1785" s="19" t="s">
        <v>13</v>
      </c>
      <c r="M1785" s="20">
        <v>20</v>
      </c>
      <c r="N1785" t="str">
        <f t="shared" si="27"/>
        <v>15 a 20</v>
      </c>
    </row>
    <row r="1786" spans="2:14" ht="15" customHeight="1">
      <c r="B1786" s="11" t="s">
        <v>3789</v>
      </c>
      <c r="C1786" s="12">
        <v>41073.158784722225</v>
      </c>
      <c r="D1786" s="13">
        <v>78000</v>
      </c>
      <c r="E1786" s="14">
        <v>78000</v>
      </c>
      <c r="F1786" s="14" t="s">
        <v>6</v>
      </c>
      <c r="G1786" s="14">
        <f>Data!$E1786*VLOOKUP(Data!$F1786,tblXrate[],2,FALSE)</f>
        <v>78000</v>
      </c>
      <c r="H1786" s="14" t="s">
        <v>1926</v>
      </c>
      <c r="I1786" s="14" t="s">
        <v>279</v>
      </c>
      <c r="J1786" s="14" t="s">
        <v>15</v>
      </c>
      <c r="K1786" s="14" t="str">
        <f>VLOOKUP(Data!$J1786,tblCountries[[Actual]:[Mapping]],2,FALSE)</f>
        <v>USA</v>
      </c>
      <c r="L1786" s="14" t="s">
        <v>13</v>
      </c>
      <c r="M1786" s="15">
        <v>5</v>
      </c>
      <c r="N1786" t="str">
        <f t="shared" si="27"/>
        <v>até 5</v>
      </c>
    </row>
    <row r="1787" spans="2:14" ht="15" customHeight="1">
      <c r="B1787" s="16" t="s">
        <v>3790</v>
      </c>
      <c r="C1787" s="17">
        <v>41073.194178240738</v>
      </c>
      <c r="D1787" s="18">
        <v>42307.199999999997</v>
      </c>
      <c r="E1787" s="19">
        <v>42307</v>
      </c>
      <c r="F1787" s="19" t="s">
        <v>6</v>
      </c>
      <c r="G1787" s="19">
        <f>Data!$E1787*VLOOKUP(Data!$F1787,tblXrate[],2,FALSE)</f>
        <v>42307</v>
      </c>
      <c r="H1787" s="19" t="s">
        <v>1927</v>
      </c>
      <c r="I1787" s="19" t="s">
        <v>20</v>
      </c>
      <c r="J1787" s="19" t="s">
        <v>15</v>
      </c>
      <c r="K1787" s="19" t="str">
        <f>VLOOKUP(Data!$J1787,tblCountries[[Actual]:[Mapping]],2,FALSE)</f>
        <v>USA</v>
      </c>
      <c r="L1787" s="19" t="s">
        <v>18</v>
      </c>
      <c r="M1787" s="20">
        <v>25</v>
      </c>
      <c r="N1787" t="str">
        <f t="shared" si="27"/>
        <v>20  a 25</v>
      </c>
    </row>
    <row r="1788" spans="2:14" ht="15" customHeight="1">
      <c r="B1788" s="11" t="s">
        <v>3791</v>
      </c>
      <c r="C1788" s="12">
        <v>41073.194479166668</v>
      </c>
      <c r="D1788" s="13">
        <v>33250</v>
      </c>
      <c r="E1788" s="14">
        <v>33250</v>
      </c>
      <c r="F1788" s="14" t="s">
        <v>6</v>
      </c>
      <c r="G1788" s="14">
        <f>Data!$E1788*VLOOKUP(Data!$F1788,tblXrate[],2,FALSE)</f>
        <v>33250</v>
      </c>
      <c r="H1788" s="14" t="s">
        <v>1928</v>
      </c>
      <c r="I1788" s="14" t="s">
        <v>52</v>
      </c>
      <c r="J1788" s="14" t="s">
        <v>15</v>
      </c>
      <c r="K1788" s="14" t="str">
        <f>VLOOKUP(Data!$J1788,tblCountries[[Actual]:[Mapping]],2,FALSE)</f>
        <v>USA</v>
      </c>
      <c r="L1788" s="14" t="s">
        <v>13</v>
      </c>
      <c r="M1788" s="15">
        <v>20</v>
      </c>
      <c r="N1788" t="str">
        <f t="shared" si="27"/>
        <v>15 a 20</v>
      </c>
    </row>
    <row r="1789" spans="2:14" ht="15" customHeight="1">
      <c r="B1789" s="16" t="s">
        <v>3792</v>
      </c>
      <c r="C1789" s="17">
        <v>41073.222592592596</v>
      </c>
      <c r="D1789" s="18" t="s">
        <v>1929</v>
      </c>
      <c r="E1789" s="19">
        <v>19200</v>
      </c>
      <c r="F1789" s="19" t="s">
        <v>22</v>
      </c>
      <c r="G1789" s="19">
        <f>Data!$E1789*VLOOKUP(Data!$F1789,tblXrate[],2,FALSE)</f>
        <v>24391.669228638868</v>
      </c>
      <c r="H1789" s="19" t="s">
        <v>1930</v>
      </c>
      <c r="I1789" s="19" t="s">
        <v>20</v>
      </c>
      <c r="J1789" s="19" t="s">
        <v>895</v>
      </c>
      <c r="K1789" s="19" t="str">
        <f>VLOOKUP(Data!$J1789,tblCountries[[Actual]:[Mapping]],2,FALSE)</f>
        <v>italy</v>
      </c>
      <c r="L1789" s="19" t="s">
        <v>9</v>
      </c>
      <c r="M1789" s="20">
        <v>10</v>
      </c>
      <c r="N1789" t="str">
        <f t="shared" si="27"/>
        <v>5 a 10</v>
      </c>
    </row>
    <row r="1790" spans="2:14" ht="15" customHeight="1">
      <c r="B1790" s="11" t="s">
        <v>3793</v>
      </c>
      <c r="C1790" s="12">
        <v>41073.263472222221</v>
      </c>
      <c r="D1790" s="13">
        <v>120000</v>
      </c>
      <c r="E1790" s="14">
        <v>120000</v>
      </c>
      <c r="F1790" s="14" t="s">
        <v>6</v>
      </c>
      <c r="G1790" s="14">
        <f>Data!$E1790*VLOOKUP(Data!$F1790,tblXrate[],2,FALSE)</f>
        <v>120000</v>
      </c>
      <c r="H1790" s="14" t="s">
        <v>1931</v>
      </c>
      <c r="I1790" s="14" t="s">
        <v>310</v>
      </c>
      <c r="J1790" s="14" t="s">
        <v>15</v>
      </c>
      <c r="K1790" s="14" t="str">
        <f>VLOOKUP(Data!$J1790,tblCountries[[Actual]:[Mapping]],2,FALSE)</f>
        <v>USA</v>
      </c>
      <c r="L1790" s="14" t="s">
        <v>9</v>
      </c>
      <c r="M1790" s="15">
        <v>20</v>
      </c>
      <c r="N1790" t="str">
        <f t="shared" si="27"/>
        <v>15 a 20</v>
      </c>
    </row>
    <row r="1791" spans="2:14" ht="15" customHeight="1">
      <c r="B1791" s="16" t="s">
        <v>3794</v>
      </c>
      <c r="C1791" s="17">
        <v>41073.49895833333</v>
      </c>
      <c r="D1791" s="18">
        <v>20000</v>
      </c>
      <c r="E1791" s="19">
        <v>20000</v>
      </c>
      <c r="F1791" s="19" t="s">
        <v>6</v>
      </c>
      <c r="G1791" s="19">
        <f>Data!$E1791*VLOOKUP(Data!$F1791,tblXrate[],2,FALSE)</f>
        <v>20000</v>
      </c>
      <c r="H1791" s="19" t="s">
        <v>1932</v>
      </c>
      <c r="I1791" s="19" t="s">
        <v>20</v>
      </c>
      <c r="J1791" s="19" t="s">
        <v>1933</v>
      </c>
      <c r="K1791" s="19" t="str">
        <f>VLOOKUP(Data!$J1791,tblCountries[[Actual]:[Mapping]],2,FALSE)</f>
        <v>Hong Kong</v>
      </c>
      <c r="L1791" s="19" t="s">
        <v>25</v>
      </c>
      <c r="M1791" s="20">
        <v>1</v>
      </c>
      <c r="N1791" t="str">
        <f t="shared" si="27"/>
        <v>até 5</v>
      </c>
    </row>
    <row r="1792" spans="2:14" ht="15" customHeight="1">
      <c r="B1792" s="11" t="s">
        <v>3795</v>
      </c>
      <c r="C1792" s="12">
        <v>41073.72415509259</v>
      </c>
      <c r="D1792" s="13">
        <v>15000</v>
      </c>
      <c r="E1792" s="14">
        <v>15000</v>
      </c>
      <c r="F1792" s="14" t="s">
        <v>6</v>
      </c>
      <c r="G1792" s="14">
        <f>Data!$E1792*VLOOKUP(Data!$F1792,tblXrate[],2,FALSE)</f>
        <v>15000</v>
      </c>
      <c r="H1792" s="14" t="s">
        <v>1002</v>
      </c>
      <c r="I1792" s="14" t="s">
        <v>20</v>
      </c>
      <c r="J1792" s="14" t="s">
        <v>8</v>
      </c>
      <c r="K1792" s="14" t="str">
        <f>VLOOKUP(Data!$J1792,tblCountries[[Actual]:[Mapping]],2,FALSE)</f>
        <v>India</v>
      </c>
      <c r="L1792" s="14" t="s">
        <v>18</v>
      </c>
      <c r="M1792" s="15">
        <v>0.3</v>
      </c>
      <c r="N1792" t="str">
        <f t="shared" si="27"/>
        <v>até 5</v>
      </c>
    </row>
    <row r="1793" spans="2:14" ht="15" customHeight="1">
      <c r="B1793" s="16" t="s">
        <v>3796</v>
      </c>
      <c r="C1793" s="17">
        <v>41073.767361111109</v>
      </c>
      <c r="D1793" s="18" t="s">
        <v>1934</v>
      </c>
      <c r="E1793" s="19">
        <v>1000000</v>
      </c>
      <c r="F1793" s="19" t="s">
        <v>40</v>
      </c>
      <c r="G1793" s="19">
        <f>Data!$E1793*VLOOKUP(Data!$F1793,tblXrate[],2,FALSE)</f>
        <v>17807.916687442568</v>
      </c>
      <c r="H1793" s="19" t="s">
        <v>1935</v>
      </c>
      <c r="I1793" s="19" t="s">
        <v>52</v>
      </c>
      <c r="J1793" s="19" t="s">
        <v>8</v>
      </c>
      <c r="K1793" s="19" t="str">
        <f>VLOOKUP(Data!$J1793,tblCountries[[Actual]:[Mapping]],2,FALSE)</f>
        <v>India</v>
      </c>
      <c r="L1793" s="19" t="s">
        <v>18</v>
      </c>
      <c r="M1793" s="20">
        <v>10</v>
      </c>
      <c r="N1793" t="str">
        <f t="shared" si="27"/>
        <v>5 a 10</v>
      </c>
    </row>
    <row r="1794" spans="2:14" ht="15" customHeight="1">
      <c r="B1794" s="11" t="s">
        <v>3797</v>
      </c>
      <c r="C1794" s="12">
        <v>41073.805844907409</v>
      </c>
      <c r="D1794" s="13">
        <v>900000</v>
      </c>
      <c r="E1794" s="14">
        <v>900000</v>
      </c>
      <c r="F1794" s="14" t="s">
        <v>40</v>
      </c>
      <c r="G1794" s="14">
        <f>Data!$E1794*VLOOKUP(Data!$F1794,tblXrate[],2,FALSE)</f>
        <v>16027.125018698311</v>
      </c>
      <c r="H1794" s="14" t="s">
        <v>1936</v>
      </c>
      <c r="I1794" s="14" t="s">
        <v>52</v>
      </c>
      <c r="J1794" s="14" t="s">
        <v>8</v>
      </c>
      <c r="K1794" s="14" t="str">
        <f>VLOOKUP(Data!$J1794,tblCountries[[Actual]:[Mapping]],2,FALSE)</f>
        <v>India</v>
      </c>
      <c r="L1794" s="14" t="s">
        <v>18</v>
      </c>
      <c r="M1794" s="15">
        <v>6</v>
      </c>
      <c r="N1794" t="str">
        <f t="shared" si="27"/>
        <v>5 a 10</v>
      </c>
    </row>
    <row r="1795" spans="2:14" ht="15" customHeight="1">
      <c r="B1795" s="16" t="s">
        <v>3798</v>
      </c>
      <c r="C1795" s="17">
        <v>41073.815254629626</v>
      </c>
      <c r="D1795" s="18" t="s">
        <v>1937</v>
      </c>
      <c r="E1795" s="19">
        <v>36000</v>
      </c>
      <c r="F1795" s="19" t="s">
        <v>69</v>
      </c>
      <c r="G1795" s="19">
        <f>Data!$E1795*VLOOKUP(Data!$F1795,tblXrate[],2,FALSE)</f>
        <v>56742.417794422225</v>
      </c>
      <c r="H1795" s="19" t="s">
        <v>1938</v>
      </c>
      <c r="I1795" s="19" t="s">
        <v>52</v>
      </c>
      <c r="J1795" s="19" t="s">
        <v>71</v>
      </c>
      <c r="K1795" s="19" t="str">
        <f>VLOOKUP(Data!$J1795,tblCountries[[Actual]:[Mapping]],2,FALSE)</f>
        <v>UK</v>
      </c>
      <c r="L1795" s="19" t="s">
        <v>13</v>
      </c>
      <c r="M1795" s="20">
        <v>7</v>
      </c>
      <c r="N1795" t="str">
        <f t="shared" si="27"/>
        <v>5 a 10</v>
      </c>
    </row>
    <row r="1796" spans="2:14" ht="15" customHeight="1">
      <c r="B1796" s="11" t="s">
        <v>3799</v>
      </c>
      <c r="C1796" s="12">
        <v>41073.81962962963</v>
      </c>
      <c r="D1796" s="13">
        <v>1200000</v>
      </c>
      <c r="E1796" s="14">
        <v>1200000</v>
      </c>
      <c r="F1796" s="14" t="s">
        <v>40</v>
      </c>
      <c r="G1796" s="14">
        <f>Data!$E1796*VLOOKUP(Data!$F1796,tblXrate[],2,FALSE)</f>
        <v>21369.500024931083</v>
      </c>
      <c r="H1796" s="14" t="s">
        <v>1939</v>
      </c>
      <c r="I1796" s="14" t="s">
        <v>52</v>
      </c>
      <c r="J1796" s="14" t="s">
        <v>8</v>
      </c>
      <c r="K1796" s="14" t="str">
        <f>VLOOKUP(Data!$J1796,tblCountries[[Actual]:[Mapping]],2,FALSE)</f>
        <v>India</v>
      </c>
      <c r="L1796" s="14" t="s">
        <v>9</v>
      </c>
      <c r="M1796" s="15">
        <v>7</v>
      </c>
      <c r="N1796" t="str">
        <f t="shared" si="27"/>
        <v>5 a 10</v>
      </c>
    </row>
    <row r="1797" spans="2:14" ht="15" customHeight="1">
      <c r="B1797" s="16" t="s">
        <v>3800</v>
      </c>
      <c r="C1797" s="17">
        <v>41073.860625000001</v>
      </c>
      <c r="D1797" s="18">
        <v>425000</v>
      </c>
      <c r="E1797" s="19">
        <v>425000</v>
      </c>
      <c r="F1797" s="19" t="s">
        <v>40</v>
      </c>
      <c r="G1797" s="19">
        <f>Data!$E1797*VLOOKUP(Data!$F1797,tblXrate[],2,FALSE)</f>
        <v>7568.3645921630914</v>
      </c>
      <c r="H1797" s="19" t="s">
        <v>932</v>
      </c>
      <c r="I1797" s="19" t="s">
        <v>310</v>
      </c>
      <c r="J1797" s="19" t="s">
        <v>8</v>
      </c>
      <c r="K1797" s="19" t="str">
        <f>VLOOKUP(Data!$J1797,tblCountries[[Actual]:[Mapping]],2,FALSE)</f>
        <v>India</v>
      </c>
      <c r="L1797" s="19" t="s">
        <v>18</v>
      </c>
      <c r="M1797" s="20">
        <v>6</v>
      </c>
      <c r="N1797" t="str">
        <f t="shared" si="27"/>
        <v>5 a 10</v>
      </c>
    </row>
    <row r="1798" spans="2:14" ht="15" customHeight="1">
      <c r="B1798" s="11" t="s">
        <v>3801</v>
      </c>
      <c r="C1798" s="12">
        <v>41073.98097222222</v>
      </c>
      <c r="D1798" s="13">
        <v>50000</v>
      </c>
      <c r="E1798" s="14">
        <v>50000</v>
      </c>
      <c r="F1798" s="14" t="s">
        <v>69</v>
      </c>
      <c r="G1798" s="14">
        <f>Data!$E1798*VLOOKUP(Data!$F1798,tblXrate[],2,FALSE)</f>
        <v>78808.913603364199</v>
      </c>
      <c r="H1798" s="14" t="s">
        <v>1621</v>
      </c>
      <c r="I1798" s="14" t="s">
        <v>310</v>
      </c>
      <c r="J1798" s="14" t="s">
        <v>71</v>
      </c>
      <c r="K1798" s="14" t="str">
        <f>VLOOKUP(Data!$J1798,tblCountries[[Actual]:[Mapping]],2,FALSE)</f>
        <v>UK</v>
      </c>
      <c r="L1798" s="14" t="s">
        <v>18</v>
      </c>
      <c r="M1798" s="15">
        <v>10</v>
      </c>
      <c r="N1798" t="str">
        <f t="shared" si="27"/>
        <v>5 a 10</v>
      </c>
    </row>
    <row r="1799" spans="2:14" ht="15" customHeight="1">
      <c r="B1799" s="16" t="s">
        <v>3802</v>
      </c>
      <c r="C1799" s="17">
        <v>41074.080011574071</v>
      </c>
      <c r="D1799" s="18">
        <v>60000</v>
      </c>
      <c r="E1799" s="19">
        <v>60000</v>
      </c>
      <c r="F1799" s="19" t="s">
        <v>6</v>
      </c>
      <c r="G1799" s="19">
        <f>Data!$E1799*VLOOKUP(Data!$F1799,tblXrate[],2,FALSE)</f>
        <v>60000</v>
      </c>
      <c r="H1799" s="19" t="s">
        <v>207</v>
      </c>
      <c r="I1799" s="19" t="s">
        <v>20</v>
      </c>
      <c r="J1799" s="19" t="s">
        <v>15</v>
      </c>
      <c r="K1799" s="19" t="str">
        <f>VLOOKUP(Data!$J1799,tblCountries[[Actual]:[Mapping]],2,FALSE)</f>
        <v>USA</v>
      </c>
      <c r="L1799" s="19" t="s">
        <v>9</v>
      </c>
      <c r="M1799" s="20">
        <v>15</v>
      </c>
      <c r="N1799" t="str">
        <f t="shared" si="27"/>
        <v>10 a 15</v>
      </c>
    </row>
    <row r="1800" spans="2:14" ht="15" customHeight="1">
      <c r="B1800" s="11" t="s">
        <v>3803</v>
      </c>
      <c r="C1800" s="12">
        <v>41074.114386574074</v>
      </c>
      <c r="D1800" s="13">
        <v>57000</v>
      </c>
      <c r="E1800" s="14">
        <v>57000</v>
      </c>
      <c r="F1800" s="14" t="s">
        <v>6</v>
      </c>
      <c r="G1800" s="14">
        <f>Data!$E1800*VLOOKUP(Data!$F1800,tblXrate[],2,FALSE)</f>
        <v>57000</v>
      </c>
      <c r="H1800" s="14" t="s">
        <v>1369</v>
      </c>
      <c r="I1800" s="14" t="s">
        <v>310</v>
      </c>
      <c r="J1800" s="14" t="s">
        <v>15</v>
      </c>
      <c r="K1800" s="14" t="str">
        <f>VLOOKUP(Data!$J1800,tblCountries[[Actual]:[Mapping]],2,FALSE)</f>
        <v>USA</v>
      </c>
      <c r="L1800" s="14" t="s">
        <v>9</v>
      </c>
      <c r="M1800" s="15">
        <v>9</v>
      </c>
      <c r="N1800" t="str">
        <f t="shared" ref="N1800:N1863" si="28">VLOOKUP(M1800,$O$1:$Q$6,3,1)</f>
        <v>5 a 10</v>
      </c>
    </row>
    <row r="1801" spans="2:14" ht="15" customHeight="1">
      <c r="B1801" s="16" t="s">
        <v>3804</v>
      </c>
      <c r="C1801" s="17">
        <v>41074.18236111111</v>
      </c>
      <c r="D1801" s="18">
        <v>40000</v>
      </c>
      <c r="E1801" s="19">
        <v>40000</v>
      </c>
      <c r="F1801" s="19" t="s">
        <v>6</v>
      </c>
      <c r="G1801" s="19">
        <f>Data!$E1801*VLOOKUP(Data!$F1801,tblXrate[],2,FALSE)</f>
        <v>40000</v>
      </c>
      <c r="H1801" s="19" t="s">
        <v>1940</v>
      </c>
      <c r="I1801" s="19" t="s">
        <v>20</v>
      </c>
      <c r="J1801" s="19" t="s">
        <v>15</v>
      </c>
      <c r="K1801" s="19" t="str">
        <f>VLOOKUP(Data!$J1801,tblCountries[[Actual]:[Mapping]],2,FALSE)</f>
        <v>USA</v>
      </c>
      <c r="L1801" s="19" t="s">
        <v>18</v>
      </c>
      <c r="M1801" s="20">
        <v>0</v>
      </c>
      <c r="N1801" t="str">
        <f t="shared" si="28"/>
        <v>até 5</v>
      </c>
    </row>
    <row r="1802" spans="2:14" ht="15" customHeight="1">
      <c r="B1802" s="11" t="s">
        <v>3805</v>
      </c>
      <c r="C1802" s="12">
        <v>41074.303252314814</v>
      </c>
      <c r="D1802" s="13">
        <v>80000</v>
      </c>
      <c r="E1802" s="14">
        <v>80000</v>
      </c>
      <c r="F1802" s="14" t="s">
        <v>6</v>
      </c>
      <c r="G1802" s="14">
        <f>Data!$E1802*VLOOKUP(Data!$F1802,tblXrate[],2,FALSE)</f>
        <v>80000</v>
      </c>
      <c r="H1802" s="14" t="s">
        <v>1941</v>
      </c>
      <c r="I1802" s="14" t="s">
        <v>488</v>
      </c>
      <c r="J1802" s="14" t="s">
        <v>15</v>
      </c>
      <c r="K1802" s="14" t="str">
        <f>VLOOKUP(Data!$J1802,tblCountries[[Actual]:[Mapping]],2,FALSE)</f>
        <v>USA</v>
      </c>
      <c r="L1802" s="14" t="s">
        <v>9</v>
      </c>
      <c r="M1802" s="15">
        <v>9</v>
      </c>
      <c r="N1802" t="str">
        <f t="shared" si="28"/>
        <v>5 a 10</v>
      </c>
    </row>
    <row r="1803" spans="2:14" ht="15" customHeight="1">
      <c r="B1803" s="16" t="s">
        <v>3806</v>
      </c>
      <c r="C1803" s="17">
        <v>41074.519097222219</v>
      </c>
      <c r="D1803" s="18">
        <v>118000</v>
      </c>
      <c r="E1803" s="19">
        <v>118000</v>
      </c>
      <c r="F1803" s="19" t="s">
        <v>6</v>
      </c>
      <c r="G1803" s="19">
        <f>Data!$E1803*VLOOKUP(Data!$F1803,tblXrate[],2,FALSE)</f>
        <v>118000</v>
      </c>
      <c r="H1803" s="19" t="s">
        <v>1741</v>
      </c>
      <c r="I1803" s="19" t="s">
        <v>4001</v>
      </c>
      <c r="J1803" s="19" t="s">
        <v>15</v>
      </c>
      <c r="K1803" s="19" t="str">
        <f>VLOOKUP(Data!$J1803,tblCountries[[Actual]:[Mapping]],2,FALSE)</f>
        <v>USA</v>
      </c>
      <c r="L1803" s="19" t="s">
        <v>9</v>
      </c>
      <c r="M1803" s="20">
        <v>6</v>
      </c>
      <c r="N1803" t="str">
        <f t="shared" si="28"/>
        <v>5 a 10</v>
      </c>
    </row>
    <row r="1804" spans="2:14" ht="15" customHeight="1">
      <c r="B1804" s="11" t="s">
        <v>3807</v>
      </c>
      <c r="C1804" s="12">
        <v>41074.589560185188</v>
      </c>
      <c r="D1804" s="13">
        <v>5000</v>
      </c>
      <c r="E1804" s="14">
        <v>60000</v>
      </c>
      <c r="F1804" s="14" t="s">
        <v>6</v>
      </c>
      <c r="G1804" s="14">
        <f>Data!$E1804*VLOOKUP(Data!$F1804,tblXrate[],2,FALSE)</f>
        <v>60000</v>
      </c>
      <c r="H1804" s="14" t="s">
        <v>20</v>
      </c>
      <c r="I1804" s="14" t="s">
        <v>20</v>
      </c>
      <c r="J1804" s="14" t="s">
        <v>179</v>
      </c>
      <c r="K1804" s="14" t="str">
        <f>VLOOKUP(Data!$J1804,tblCountries[[Actual]:[Mapping]],2,FALSE)</f>
        <v>UAE</v>
      </c>
      <c r="L1804" s="14" t="s">
        <v>9</v>
      </c>
      <c r="M1804" s="15">
        <v>5</v>
      </c>
      <c r="N1804" t="str">
        <f t="shared" si="28"/>
        <v>até 5</v>
      </c>
    </row>
    <row r="1805" spans="2:14" ht="15" customHeight="1">
      <c r="B1805" s="16" t="s">
        <v>3808</v>
      </c>
      <c r="C1805" s="17">
        <v>41074.768796296295</v>
      </c>
      <c r="D1805" s="18">
        <v>560</v>
      </c>
      <c r="E1805" s="19">
        <v>6720</v>
      </c>
      <c r="F1805" s="19" t="s">
        <v>6</v>
      </c>
      <c r="G1805" s="19">
        <f>Data!$E1805*VLOOKUP(Data!$F1805,tblXrate[],2,FALSE)</f>
        <v>6720</v>
      </c>
      <c r="H1805" s="19" t="s">
        <v>1942</v>
      </c>
      <c r="I1805" s="19" t="s">
        <v>310</v>
      </c>
      <c r="J1805" s="19" t="s">
        <v>8</v>
      </c>
      <c r="K1805" s="19" t="str">
        <f>VLOOKUP(Data!$J1805,tblCountries[[Actual]:[Mapping]],2,FALSE)</f>
        <v>India</v>
      </c>
      <c r="L1805" s="19" t="s">
        <v>9</v>
      </c>
      <c r="M1805" s="20">
        <v>5</v>
      </c>
      <c r="N1805" t="str">
        <f t="shared" si="28"/>
        <v>até 5</v>
      </c>
    </row>
    <row r="1806" spans="2:14" ht="15" customHeight="1">
      <c r="B1806" s="11" t="s">
        <v>3809</v>
      </c>
      <c r="C1806" s="12">
        <v>41074.918807870374</v>
      </c>
      <c r="D1806" s="13">
        <v>1720</v>
      </c>
      <c r="E1806" s="14">
        <v>20640</v>
      </c>
      <c r="F1806" s="14" t="s">
        <v>6</v>
      </c>
      <c r="G1806" s="14">
        <f>Data!$E1806*VLOOKUP(Data!$F1806,tblXrate[],2,FALSE)</f>
        <v>20640</v>
      </c>
      <c r="H1806" s="14" t="s">
        <v>1943</v>
      </c>
      <c r="I1806" s="14" t="s">
        <v>52</v>
      </c>
      <c r="J1806" s="14" t="s">
        <v>171</v>
      </c>
      <c r="K1806" s="14" t="str">
        <f>VLOOKUP(Data!$J1806,tblCountries[[Actual]:[Mapping]],2,FALSE)</f>
        <v>Singapore</v>
      </c>
      <c r="L1806" s="14" t="s">
        <v>9</v>
      </c>
      <c r="M1806" s="15">
        <v>3</v>
      </c>
      <c r="N1806" t="str">
        <f t="shared" si="28"/>
        <v>até 5</v>
      </c>
    </row>
    <row r="1807" spans="2:14" ht="15" customHeight="1">
      <c r="B1807" s="16" t="s">
        <v>3810</v>
      </c>
      <c r="C1807" s="17">
        <v>41075.024826388886</v>
      </c>
      <c r="D1807" s="18">
        <v>50000</v>
      </c>
      <c r="E1807" s="19">
        <v>50000</v>
      </c>
      <c r="F1807" s="19" t="s">
        <v>6</v>
      </c>
      <c r="G1807" s="19">
        <f>Data!$E1807*VLOOKUP(Data!$F1807,tblXrate[],2,FALSE)</f>
        <v>50000</v>
      </c>
      <c r="H1807" s="19" t="s">
        <v>1944</v>
      </c>
      <c r="I1807" s="19" t="s">
        <v>20</v>
      </c>
      <c r="J1807" s="19" t="s">
        <v>15</v>
      </c>
      <c r="K1807" s="19" t="str">
        <f>VLOOKUP(Data!$J1807,tblCountries[[Actual]:[Mapping]],2,FALSE)</f>
        <v>USA</v>
      </c>
      <c r="L1807" s="19" t="s">
        <v>13</v>
      </c>
      <c r="M1807" s="20">
        <v>15</v>
      </c>
      <c r="N1807" t="str">
        <f t="shared" si="28"/>
        <v>10 a 15</v>
      </c>
    </row>
    <row r="1808" spans="2:14" ht="15" customHeight="1">
      <c r="B1808" s="11" t="s">
        <v>3811</v>
      </c>
      <c r="C1808" s="12">
        <v>41075.036550925928</v>
      </c>
      <c r="D1808" s="13">
        <v>2000</v>
      </c>
      <c r="E1808" s="14">
        <v>24000</v>
      </c>
      <c r="F1808" s="14" t="s">
        <v>6</v>
      </c>
      <c r="G1808" s="14">
        <f>Data!$E1808*VLOOKUP(Data!$F1808,tblXrate[],2,FALSE)</f>
        <v>24000</v>
      </c>
      <c r="H1808" s="14" t="s">
        <v>380</v>
      </c>
      <c r="I1808" s="14" t="s">
        <v>488</v>
      </c>
      <c r="J1808" s="14" t="s">
        <v>65</v>
      </c>
      <c r="K1808" s="14" t="str">
        <f>VLOOKUP(Data!$J1808,tblCountries[[Actual]:[Mapping]],2,FALSE)</f>
        <v>Russia</v>
      </c>
      <c r="L1808" s="14" t="s">
        <v>13</v>
      </c>
      <c r="M1808" s="15">
        <v>23</v>
      </c>
      <c r="N1808" t="str">
        <f t="shared" si="28"/>
        <v>20  a 25</v>
      </c>
    </row>
    <row r="1809" spans="2:14" ht="15" customHeight="1">
      <c r="B1809" s="16" t="s">
        <v>3812</v>
      </c>
      <c r="C1809" s="17">
        <v>41075.043611111112</v>
      </c>
      <c r="D1809" s="18">
        <v>60000</v>
      </c>
      <c r="E1809" s="19">
        <v>60000</v>
      </c>
      <c r="F1809" s="19" t="s">
        <v>6</v>
      </c>
      <c r="G1809" s="19">
        <f>Data!$E1809*VLOOKUP(Data!$F1809,tblXrate[],2,FALSE)</f>
        <v>60000</v>
      </c>
      <c r="H1809" s="19" t="s">
        <v>207</v>
      </c>
      <c r="I1809" s="19" t="s">
        <v>20</v>
      </c>
      <c r="J1809" s="19" t="s">
        <v>15</v>
      </c>
      <c r="K1809" s="19" t="str">
        <f>VLOOKUP(Data!$J1809,tblCountries[[Actual]:[Mapping]],2,FALSE)</f>
        <v>USA</v>
      </c>
      <c r="L1809" s="19" t="s">
        <v>18</v>
      </c>
      <c r="M1809" s="20">
        <v>3</v>
      </c>
      <c r="N1809" t="str">
        <f t="shared" si="28"/>
        <v>até 5</v>
      </c>
    </row>
    <row r="1810" spans="2:14" ht="15" customHeight="1">
      <c r="B1810" s="11" t="s">
        <v>3813</v>
      </c>
      <c r="C1810" s="12">
        <v>41075.048715277779</v>
      </c>
      <c r="D1810" s="13">
        <v>37500</v>
      </c>
      <c r="E1810" s="14">
        <v>37500</v>
      </c>
      <c r="F1810" s="14" t="s">
        <v>6</v>
      </c>
      <c r="G1810" s="14">
        <f>Data!$E1810*VLOOKUP(Data!$F1810,tblXrate[],2,FALSE)</f>
        <v>37500</v>
      </c>
      <c r="H1810" s="14" t="s">
        <v>83</v>
      </c>
      <c r="I1810" s="14" t="s">
        <v>356</v>
      </c>
      <c r="J1810" s="14" t="s">
        <v>8</v>
      </c>
      <c r="K1810" s="14" t="str">
        <f>VLOOKUP(Data!$J1810,tblCountries[[Actual]:[Mapping]],2,FALSE)</f>
        <v>India</v>
      </c>
      <c r="L1810" s="14" t="s">
        <v>13</v>
      </c>
      <c r="M1810" s="15">
        <v>0</v>
      </c>
      <c r="N1810" t="str">
        <f t="shared" si="28"/>
        <v>até 5</v>
      </c>
    </row>
    <row r="1811" spans="2:14" ht="15" customHeight="1">
      <c r="B1811" s="16" t="s">
        <v>3814</v>
      </c>
      <c r="C1811" s="17">
        <v>41075.10050925926</v>
      </c>
      <c r="D1811" s="18">
        <v>40000</v>
      </c>
      <c r="E1811" s="19">
        <v>40000</v>
      </c>
      <c r="F1811" s="19" t="s">
        <v>6</v>
      </c>
      <c r="G1811" s="19">
        <f>Data!$E1811*VLOOKUP(Data!$F1811,tblXrate[],2,FALSE)</f>
        <v>40000</v>
      </c>
      <c r="H1811" s="19" t="s">
        <v>1945</v>
      </c>
      <c r="I1811" s="19" t="s">
        <v>67</v>
      </c>
      <c r="J1811" s="19" t="s">
        <v>15</v>
      </c>
      <c r="K1811" s="19" t="str">
        <f>VLOOKUP(Data!$J1811,tblCountries[[Actual]:[Mapping]],2,FALSE)</f>
        <v>USA</v>
      </c>
      <c r="L1811" s="19" t="s">
        <v>9</v>
      </c>
      <c r="M1811" s="20">
        <v>1</v>
      </c>
      <c r="N1811" t="str">
        <f t="shared" si="28"/>
        <v>até 5</v>
      </c>
    </row>
    <row r="1812" spans="2:14" ht="15" customHeight="1">
      <c r="B1812" s="11" t="s">
        <v>3815</v>
      </c>
      <c r="C1812" s="12">
        <v>41075.10429398148</v>
      </c>
      <c r="D1812" s="13" t="s">
        <v>1946</v>
      </c>
      <c r="E1812" s="14">
        <v>85000</v>
      </c>
      <c r="F1812" s="14" t="s">
        <v>6</v>
      </c>
      <c r="G1812" s="14">
        <f>Data!$E1812*VLOOKUP(Data!$F1812,tblXrate[],2,FALSE)</f>
        <v>85000</v>
      </c>
      <c r="H1812" s="14" t="s">
        <v>1947</v>
      </c>
      <c r="I1812" s="14" t="s">
        <v>4001</v>
      </c>
      <c r="J1812" s="14" t="s">
        <v>15</v>
      </c>
      <c r="K1812" s="14" t="str">
        <f>VLOOKUP(Data!$J1812,tblCountries[[Actual]:[Mapping]],2,FALSE)</f>
        <v>USA</v>
      </c>
      <c r="L1812" s="14" t="s">
        <v>18</v>
      </c>
      <c r="M1812" s="15">
        <v>15</v>
      </c>
      <c r="N1812" t="str">
        <f t="shared" si="28"/>
        <v>10 a 15</v>
      </c>
    </row>
    <row r="1813" spans="2:14" ht="15" customHeight="1">
      <c r="B1813" s="16" t="s">
        <v>3816</v>
      </c>
      <c r="C1813" s="17">
        <v>41075.1250462963</v>
      </c>
      <c r="D1813" s="18">
        <v>30000</v>
      </c>
      <c r="E1813" s="19">
        <v>30000</v>
      </c>
      <c r="F1813" s="19" t="s">
        <v>6</v>
      </c>
      <c r="G1813" s="19">
        <f>Data!$E1813*VLOOKUP(Data!$F1813,tblXrate[],2,FALSE)</f>
        <v>30000</v>
      </c>
      <c r="H1813" s="19" t="s">
        <v>1664</v>
      </c>
      <c r="I1813" s="19" t="s">
        <v>20</v>
      </c>
      <c r="J1813" s="19" t="s">
        <v>143</v>
      </c>
      <c r="K1813" s="19" t="str">
        <f>VLOOKUP(Data!$J1813,tblCountries[[Actual]:[Mapping]],2,FALSE)</f>
        <v>Brazil</v>
      </c>
      <c r="L1813" s="19" t="s">
        <v>18</v>
      </c>
      <c r="M1813" s="20">
        <v>1</v>
      </c>
      <c r="N1813" t="str">
        <f t="shared" si="28"/>
        <v>até 5</v>
      </c>
    </row>
    <row r="1814" spans="2:14" ht="15" customHeight="1">
      <c r="B1814" s="11" t="s">
        <v>3817</v>
      </c>
      <c r="C1814" s="12">
        <v>41075.160995370374</v>
      </c>
      <c r="D1814" s="13" t="s">
        <v>1948</v>
      </c>
      <c r="E1814" s="14">
        <v>33500</v>
      </c>
      <c r="F1814" s="14" t="s">
        <v>69</v>
      </c>
      <c r="G1814" s="14">
        <f>Data!$E1814*VLOOKUP(Data!$F1814,tblXrate[],2,FALSE)</f>
        <v>52801.972114254015</v>
      </c>
      <c r="H1814" s="14" t="s">
        <v>1949</v>
      </c>
      <c r="I1814" s="14" t="s">
        <v>279</v>
      </c>
      <c r="J1814" s="14" t="s">
        <v>71</v>
      </c>
      <c r="K1814" s="14" t="str">
        <f>VLOOKUP(Data!$J1814,tblCountries[[Actual]:[Mapping]],2,FALSE)</f>
        <v>UK</v>
      </c>
      <c r="L1814" s="14" t="s">
        <v>18</v>
      </c>
      <c r="M1814" s="15">
        <v>7</v>
      </c>
      <c r="N1814" t="str">
        <f t="shared" si="28"/>
        <v>5 a 10</v>
      </c>
    </row>
    <row r="1815" spans="2:14" ht="15" customHeight="1">
      <c r="B1815" s="16" t="s">
        <v>3818</v>
      </c>
      <c r="C1815" s="17">
        <v>41075.239236111112</v>
      </c>
      <c r="D1815" s="18">
        <v>29000</v>
      </c>
      <c r="E1815" s="19">
        <v>29000</v>
      </c>
      <c r="F1815" s="19" t="s">
        <v>6</v>
      </c>
      <c r="G1815" s="19">
        <f>Data!$E1815*VLOOKUP(Data!$F1815,tblXrate[],2,FALSE)</f>
        <v>29000</v>
      </c>
      <c r="H1815" s="19" t="s">
        <v>1950</v>
      </c>
      <c r="I1815" s="19" t="s">
        <v>279</v>
      </c>
      <c r="J1815" s="19" t="s">
        <v>15</v>
      </c>
      <c r="K1815" s="19" t="str">
        <f>VLOOKUP(Data!$J1815,tblCountries[[Actual]:[Mapping]],2,FALSE)</f>
        <v>USA</v>
      </c>
      <c r="L1815" s="19" t="s">
        <v>13</v>
      </c>
      <c r="M1815" s="20">
        <v>1</v>
      </c>
      <c r="N1815" t="str">
        <f t="shared" si="28"/>
        <v>até 5</v>
      </c>
    </row>
    <row r="1816" spans="2:14" ht="15" customHeight="1">
      <c r="B1816" s="11" t="s">
        <v>3819</v>
      </c>
      <c r="C1816" s="12">
        <v>41075.375092592592</v>
      </c>
      <c r="D1816" s="13">
        <v>48000</v>
      </c>
      <c r="E1816" s="14">
        <v>48000</v>
      </c>
      <c r="F1816" s="14" t="s">
        <v>6</v>
      </c>
      <c r="G1816" s="14">
        <f>Data!$E1816*VLOOKUP(Data!$F1816,tblXrate[],2,FALSE)</f>
        <v>48000</v>
      </c>
      <c r="H1816" s="14" t="s">
        <v>310</v>
      </c>
      <c r="I1816" s="14" t="s">
        <v>310</v>
      </c>
      <c r="J1816" s="14" t="s">
        <v>15</v>
      </c>
      <c r="K1816" s="14" t="str">
        <f>VLOOKUP(Data!$J1816,tblCountries[[Actual]:[Mapping]],2,FALSE)</f>
        <v>USA</v>
      </c>
      <c r="L1816" s="14" t="s">
        <v>9</v>
      </c>
      <c r="M1816" s="15">
        <v>1</v>
      </c>
      <c r="N1816" t="str">
        <f t="shared" si="28"/>
        <v>até 5</v>
      </c>
    </row>
    <row r="1817" spans="2:14" ht="15" customHeight="1">
      <c r="B1817" s="16" t="s">
        <v>3820</v>
      </c>
      <c r="C1817" s="17">
        <v>41075.375960648147</v>
      </c>
      <c r="D1817" s="18">
        <v>48000</v>
      </c>
      <c r="E1817" s="19">
        <v>48000</v>
      </c>
      <c r="F1817" s="19" t="s">
        <v>6</v>
      </c>
      <c r="G1817" s="19">
        <f>Data!$E1817*VLOOKUP(Data!$F1817,tblXrate[],2,FALSE)</f>
        <v>48000</v>
      </c>
      <c r="H1817" s="19" t="s">
        <v>310</v>
      </c>
      <c r="I1817" s="19" t="s">
        <v>310</v>
      </c>
      <c r="J1817" s="19" t="s">
        <v>15</v>
      </c>
      <c r="K1817" s="19" t="str">
        <f>VLOOKUP(Data!$J1817,tblCountries[[Actual]:[Mapping]],2,FALSE)</f>
        <v>USA</v>
      </c>
      <c r="L1817" s="19" t="s">
        <v>9</v>
      </c>
      <c r="M1817" s="20">
        <v>1</v>
      </c>
      <c r="N1817" t="str">
        <f t="shared" si="28"/>
        <v>até 5</v>
      </c>
    </row>
    <row r="1818" spans="2:14" ht="15" customHeight="1">
      <c r="B1818" s="11" t="s">
        <v>3821</v>
      </c>
      <c r="C1818" s="12">
        <v>41075.629988425928</v>
      </c>
      <c r="D1818" s="13">
        <v>700</v>
      </c>
      <c r="E1818" s="14">
        <v>8400</v>
      </c>
      <c r="F1818" s="14" t="s">
        <v>6</v>
      </c>
      <c r="G1818" s="14">
        <f>Data!$E1818*VLOOKUP(Data!$F1818,tblXrate[],2,FALSE)</f>
        <v>8400</v>
      </c>
      <c r="H1818" s="14" t="s">
        <v>20</v>
      </c>
      <c r="I1818" s="14" t="s">
        <v>20</v>
      </c>
      <c r="J1818" s="14" t="s">
        <v>1951</v>
      </c>
      <c r="K1818" s="14" t="str">
        <f>VLOOKUP(Data!$J1818,tblCountries[[Actual]:[Mapping]],2,FALSE)</f>
        <v>Baltic</v>
      </c>
      <c r="L1818" s="14" t="s">
        <v>13</v>
      </c>
      <c r="M1818" s="15">
        <v>0.3</v>
      </c>
      <c r="N1818" t="str">
        <f t="shared" si="28"/>
        <v>até 5</v>
      </c>
    </row>
    <row r="1819" spans="2:14" ht="15" customHeight="1">
      <c r="B1819" s="16" t="s">
        <v>3822</v>
      </c>
      <c r="C1819" s="17">
        <v>41075.655347222222</v>
      </c>
      <c r="D1819" s="18">
        <v>270000</v>
      </c>
      <c r="E1819" s="19">
        <v>270000</v>
      </c>
      <c r="F1819" s="19" t="s">
        <v>40</v>
      </c>
      <c r="G1819" s="19">
        <f>Data!$E1819*VLOOKUP(Data!$F1819,tblXrate[],2,FALSE)</f>
        <v>4808.137505609493</v>
      </c>
      <c r="H1819" s="19" t="s">
        <v>91</v>
      </c>
      <c r="I1819" s="19" t="s">
        <v>52</v>
      </c>
      <c r="J1819" s="19" t="s">
        <v>8</v>
      </c>
      <c r="K1819" s="19" t="str">
        <f>VLOOKUP(Data!$J1819,tblCountries[[Actual]:[Mapping]],2,FALSE)</f>
        <v>India</v>
      </c>
      <c r="L1819" s="19" t="s">
        <v>18</v>
      </c>
      <c r="M1819" s="20">
        <v>5</v>
      </c>
      <c r="N1819" t="str">
        <f t="shared" si="28"/>
        <v>até 5</v>
      </c>
    </row>
    <row r="1820" spans="2:14" ht="15" customHeight="1">
      <c r="B1820" s="11" t="s">
        <v>3823</v>
      </c>
      <c r="C1820" s="12">
        <v>41075.692210648151</v>
      </c>
      <c r="D1820" s="13">
        <v>1400000</v>
      </c>
      <c r="E1820" s="14">
        <v>1400000</v>
      </c>
      <c r="F1820" s="14" t="s">
        <v>40</v>
      </c>
      <c r="G1820" s="14">
        <f>Data!$E1820*VLOOKUP(Data!$F1820,tblXrate[],2,FALSE)</f>
        <v>24931.083362419595</v>
      </c>
      <c r="H1820" s="14" t="s">
        <v>1952</v>
      </c>
      <c r="I1820" s="14" t="s">
        <v>52</v>
      </c>
      <c r="J1820" s="14" t="s">
        <v>8</v>
      </c>
      <c r="K1820" s="14" t="str">
        <f>VLOOKUP(Data!$J1820,tblCountries[[Actual]:[Mapping]],2,FALSE)</f>
        <v>India</v>
      </c>
      <c r="L1820" s="14" t="s">
        <v>9</v>
      </c>
      <c r="M1820" s="15">
        <v>10</v>
      </c>
      <c r="N1820" t="str">
        <f t="shared" si="28"/>
        <v>5 a 10</v>
      </c>
    </row>
    <row r="1821" spans="2:14" ht="15" customHeight="1">
      <c r="B1821" s="16" t="s">
        <v>3824</v>
      </c>
      <c r="C1821" s="17">
        <v>41075.719664351855</v>
      </c>
      <c r="D1821" s="18" t="s">
        <v>873</v>
      </c>
      <c r="E1821" s="19">
        <v>700000</v>
      </c>
      <c r="F1821" s="19" t="s">
        <v>40</v>
      </c>
      <c r="G1821" s="19">
        <f>Data!$E1821*VLOOKUP(Data!$F1821,tblXrate[],2,FALSE)</f>
        <v>12465.541681209797</v>
      </c>
      <c r="H1821" s="19" t="s">
        <v>1953</v>
      </c>
      <c r="I1821" s="19" t="s">
        <v>20</v>
      </c>
      <c r="J1821" s="19" t="s">
        <v>8</v>
      </c>
      <c r="K1821" s="19" t="str">
        <f>VLOOKUP(Data!$J1821,tblCountries[[Actual]:[Mapping]],2,FALSE)</f>
        <v>India</v>
      </c>
      <c r="L1821" s="19" t="s">
        <v>18</v>
      </c>
      <c r="M1821" s="20">
        <v>4</v>
      </c>
      <c r="N1821" t="str">
        <f t="shared" si="28"/>
        <v>até 5</v>
      </c>
    </row>
    <row r="1822" spans="2:14" ht="15" customHeight="1">
      <c r="B1822" s="11" t="s">
        <v>3825</v>
      </c>
      <c r="C1822" s="12">
        <v>41075.73300925926</v>
      </c>
      <c r="D1822" s="13">
        <v>20000</v>
      </c>
      <c r="E1822" s="14">
        <v>20000</v>
      </c>
      <c r="F1822" s="14" t="s">
        <v>69</v>
      </c>
      <c r="G1822" s="14">
        <f>Data!$E1822*VLOOKUP(Data!$F1822,tblXrate[],2,FALSE)</f>
        <v>31523.565441345683</v>
      </c>
      <c r="H1822" s="14" t="s">
        <v>310</v>
      </c>
      <c r="I1822" s="14" t="s">
        <v>310</v>
      </c>
      <c r="J1822" s="14" t="s">
        <v>71</v>
      </c>
      <c r="K1822" s="14" t="str">
        <f>VLOOKUP(Data!$J1822,tblCountries[[Actual]:[Mapping]],2,FALSE)</f>
        <v>UK</v>
      </c>
      <c r="L1822" s="14" t="s">
        <v>18</v>
      </c>
      <c r="M1822" s="15">
        <v>10</v>
      </c>
      <c r="N1822" t="str">
        <f t="shared" si="28"/>
        <v>5 a 10</v>
      </c>
    </row>
    <row r="1823" spans="2:14" ht="15" customHeight="1">
      <c r="B1823" s="16" t="s">
        <v>3826</v>
      </c>
      <c r="C1823" s="17">
        <v>41075.733449074076</v>
      </c>
      <c r="D1823" s="18" t="s">
        <v>395</v>
      </c>
      <c r="E1823" s="19">
        <v>1000000</v>
      </c>
      <c r="F1823" s="19" t="s">
        <v>40</v>
      </c>
      <c r="G1823" s="19">
        <f>Data!$E1823*VLOOKUP(Data!$F1823,tblXrate[],2,FALSE)</f>
        <v>17807.916687442568</v>
      </c>
      <c r="H1823" s="19" t="s">
        <v>1954</v>
      </c>
      <c r="I1823" s="19" t="s">
        <v>52</v>
      </c>
      <c r="J1823" s="19" t="s">
        <v>8</v>
      </c>
      <c r="K1823" s="19" t="str">
        <f>VLOOKUP(Data!$J1823,tblCountries[[Actual]:[Mapping]],2,FALSE)</f>
        <v>India</v>
      </c>
      <c r="L1823" s="19" t="s">
        <v>13</v>
      </c>
      <c r="M1823" s="20">
        <v>10</v>
      </c>
      <c r="N1823" t="str">
        <f t="shared" si="28"/>
        <v>5 a 10</v>
      </c>
    </row>
    <row r="1824" spans="2:14" ht="15" customHeight="1">
      <c r="B1824" s="11" t="s">
        <v>3827</v>
      </c>
      <c r="C1824" s="12">
        <v>41075.759166666663</v>
      </c>
      <c r="D1824" s="13">
        <v>112000</v>
      </c>
      <c r="E1824" s="14">
        <v>112000</v>
      </c>
      <c r="F1824" s="14" t="s">
        <v>6</v>
      </c>
      <c r="G1824" s="14">
        <f>Data!$E1824*VLOOKUP(Data!$F1824,tblXrate[],2,FALSE)</f>
        <v>112000</v>
      </c>
      <c r="H1824" s="14" t="s">
        <v>635</v>
      </c>
      <c r="I1824" s="14" t="s">
        <v>52</v>
      </c>
      <c r="J1824" s="14" t="s">
        <v>15</v>
      </c>
      <c r="K1824" s="14" t="str">
        <f>VLOOKUP(Data!$J1824,tblCountries[[Actual]:[Mapping]],2,FALSE)</f>
        <v>USA</v>
      </c>
      <c r="L1824" s="14" t="s">
        <v>18</v>
      </c>
      <c r="M1824" s="15">
        <v>8</v>
      </c>
      <c r="N1824" t="str">
        <f t="shared" si="28"/>
        <v>5 a 10</v>
      </c>
    </row>
    <row r="1825" spans="2:14" ht="15" customHeight="1">
      <c r="B1825" s="16" t="s">
        <v>3828</v>
      </c>
      <c r="C1825" s="17">
        <v>41075.833634259259</v>
      </c>
      <c r="D1825" s="18">
        <v>11000</v>
      </c>
      <c r="E1825" s="19">
        <v>11000</v>
      </c>
      <c r="F1825" s="19" t="s">
        <v>6</v>
      </c>
      <c r="G1825" s="19">
        <f>Data!$E1825*VLOOKUP(Data!$F1825,tblXrate[],2,FALSE)</f>
        <v>11000</v>
      </c>
      <c r="H1825" s="19" t="s">
        <v>1939</v>
      </c>
      <c r="I1825" s="19" t="s">
        <v>52</v>
      </c>
      <c r="J1825" s="19" t="s">
        <v>8</v>
      </c>
      <c r="K1825" s="19" t="str">
        <f>VLOOKUP(Data!$J1825,tblCountries[[Actual]:[Mapping]],2,FALSE)</f>
        <v>India</v>
      </c>
      <c r="L1825" s="19" t="s">
        <v>13</v>
      </c>
      <c r="M1825" s="20">
        <v>8</v>
      </c>
      <c r="N1825" t="str">
        <f t="shared" si="28"/>
        <v>5 a 10</v>
      </c>
    </row>
    <row r="1826" spans="2:14" ht="15" customHeight="1">
      <c r="B1826" s="11" t="s">
        <v>3829</v>
      </c>
      <c r="C1826" s="12">
        <v>41075.868622685186</v>
      </c>
      <c r="D1826" s="13" t="s">
        <v>1955</v>
      </c>
      <c r="E1826" s="14">
        <v>90000</v>
      </c>
      <c r="F1826" s="14" t="s">
        <v>22</v>
      </c>
      <c r="G1826" s="14">
        <f>Data!$E1826*VLOOKUP(Data!$F1826,tblXrate[],2,FALSE)</f>
        <v>114335.9495092447</v>
      </c>
      <c r="H1826" s="14" t="s">
        <v>488</v>
      </c>
      <c r="I1826" s="14" t="s">
        <v>488</v>
      </c>
      <c r="J1826" s="14" t="s">
        <v>1956</v>
      </c>
      <c r="K1826" s="14" t="str">
        <f>VLOOKUP(Data!$J1826,tblCountries[[Actual]:[Mapping]],2,FALSE)</f>
        <v>Europe</v>
      </c>
      <c r="L1826" s="14" t="s">
        <v>18</v>
      </c>
      <c r="M1826" s="15">
        <v>20</v>
      </c>
      <c r="N1826" t="str">
        <f t="shared" si="28"/>
        <v>15 a 20</v>
      </c>
    </row>
    <row r="1827" spans="2:14" ht="15" customHeight="1">
      <c r="B1827" s="16" t="s">
        <v>3830</v>
      </c>
      <c r="C1827" s="17">
        <v>41075.897407407407</v>
      </c>
      <c r="D1827" s="18" t="s">
        <v>1957</v>
      </c>
      <c r="E1827" s="19">
        <v>16110</v>
      </c>
      <c r="F1827" s="19" t="s">
        <v>6</v>
      </c>
      <c r="G1827" s="19">
        <f>Data!$E1827*VLOOKUP(Data!$F1827,tblXrate[],2,FALSE)</f>
        <v>16110</v>
      </c>
      <c r="H1827" s="19" t="s">
        <v>1958</v>
      </c>
      <c r="I1827" s="19" t="s">
        <v>20</v>
      </c>
      <c r="J1827" s="19" t="s">
        <v>1959</v>
      </c>
      <c r="K1827" s="19" t="str">
        <f>VLOOKUP(Data!$J1827,tblCountries[[Actual]:[Mapping]],2,FALSE)</f>
        <v>Colombia</v>
      </c>
      <c r="L1827" s="19" t="s">
        <v>13</v>
      </c>
      <c r="M1827" s="20">
        <v>10</v>
      </c>
      <c r="N1827" t="str">
        <f t="shared" si="28"/>
        <v>5 a 10</v>
      </c>
    </row>
    <row r="1828" spans="2:14" ht="15" customHeight="1">
      <c r="B1828" s="11" t="s">
        <v>3831</v>
      </c>
      <c r="C1828" s="12">
        <v>41075.942187499997</v>
      </c>
      <c r="D1828" s="13">
        <v>72000</v>
      </c>
      <c r="E1828" s="14">
        <v>72000</v>
      </c>
      <c r="F1828" s="14" t="s">
        <v>6</v>
      </c>
      <c r="G1828" s="14">
        <f>Data!$E1828*VLOOKUP(Data!$F1828,tblXrate[],2,FALSE)</f>
        <v>72000</v>
      </c>
      <c r="H1828" s="14" t="s">
        <v>1960</v>
      </c>
      <c r="I1828" s="14" t="s">
        <v>52</v>
      </c>
      <c r="J1828" s="14" t="s">
        <v>15</v>
      </c>
      <c r="K1828" s="14" t="str">
        <f>VLOOKUP(Data!$J1828,tblCountries[[Actual]:[Mapping]],2,FALSE)</f>
        <v>USA</v>
      </c>
      <c r="L1828" s="14" t="s">
        <v>9</v>
      </c>
      <c r="M1828" s="15">
        <v>10</v>
      </c>
      <c r="N1828" t="str">
        <f t="shared" si="28"/>
        <v>5 a 10</v>
      </c>
    </row>
    <row r="1829" spans="2:14" ht="15" customHeight="1">
      <c r="B1829" s="16" t="s">
        <v>3832</v>
      </c>
      <c r="C1829" s="17">
        <v>41075.972916666666</v>
      </c>
      <c r="D1829" s="18">
        <v>60000</v>
      </c>
      <c r="E1829" s="19">
        <v>60000</v>
      </c>
      <c r="F1829" s="19" t="s">
        <v>6</v>
      </c>
      <c r="G1829" s="19">
        <f>Data!$E1829*VLOOKUP(Data!$F1829,tblXrate[],2,FALSE)</f>
        <v>60000</v>
      </c>
      <c r="H1829" s="19" t="s">
        <v>1961</v>
      </c>
      <c r="I1829" s="19" t="s">
        <v>20</v>
      </c>
      <c r="J1829" s="19" t="s">
        <v>15</v>
      </c>
      <c r="K1829" s="19" t="str">
        <f>VLOOKUP(Data!$J1829,tblCountries[[Actual]:[Mapping]],2,FALSE)</f>
        <v>USA</v>
      </c>
      <c r="L1829" s="19" t="s">
        <v>13</v>
      </c>
      <c r="M1829" s="20">
        <v>10</v>
      </c>
      <c r="N1829" t="str">
        <f t="shared" si="28"/>
        <v>5 a 10</v>
      </c>
    </row>
    <row r="1830" spans="2:14" ht="15" customHeight="1">
      <c r="B1830" s="11" t="s">
        <v>3833</v>
      </c>
      <c r="C1830" s="12">
        <v>41075.99318287037</v>
      </c>
      <c r="D1830" s="13">
        <v>67000</v>
      </c>
      <c r="E1830" s="14">
        <v>67000</v>
      </c>
      <c r="F1830" s="14" t="s">
        <v>6</v>
      </c>
      <c r="G1830" s="14">
        <f>Data!$E1830*VLOOKUP(Data!$F1830,tblXrate[],2,FALSE)</f>
        <v>67000</v>
      </c>
      <c r="H1830" s="14" t="s">
        <v>1962</v>
      </c>
      <c r="I1830" s="14" t="s">
        <v>20</v>
      </c>
      <c r="J1830" s="14" t="s">
        <v>15</v>
      </c>
      <c r="K1830" s="14" t="str">
        <f>VLOOKUP(Data!$J1830,tblCountries[[Actual]:[Mapping]],2,FALSE)</f>
        <v>USA</v>
      </c>
      <c r="L1830" s="14" t="s">
        <v>9</v>
      </c>
      <c r="M1830" s="15">
        <v>6</v>
      </c>
      <c r="N1830" t="str">
        <f t="shared" si="28"/>
        <v>5 a 10</v>
      </c>
    </row>
    <row r="1831" spans="2:14" ht="15" customHeight="1">
      <c r="B1831" s="16" t="s">
        <v>3834</v>
      </c>
      <c r="C1831" s="17">
        <v>41076.118622685186</v>
      </c>
      <c r="D1831" s="18">
        <v>54000</v>
      </c>
      <c r="E1831" s="19">
        <v>54000</v>
      </c>
      <c r="F1831" s="19" t="s">
        <v>6</v>
      </c>
      <c r="G1831" s="19">
        <f>Data!$E1831*VLOOKUP(Data!$F1831,tblXrate[],2,FALSE)</f>
        <v>54000</v>
      </c>
      <c r="H1831" s="19" t="s">
        <v>1963</v>
      </c>
      <c r="I1831" s="19" t="s">
        <v>20</v>
      </c>
      <c r="J1831" s="19" t="s">
        <v>15</v>
      </c>
      <c r="K1831" s="19" t="str">
        <f>VLOOKUP(Data!$J1831,tblCountries[[Actual]:[Mapping]],2,FALSE)</f>
        <v>USA</v>
      </c>
      <c r="L1831" s="19" t="s">
        <v>9</v>
      </c>
      <c r="M1831" s="20">
        <v>18</v>
      </c>
      <c r="N1831" t="str">
        <f t="shared" si="28"/>
        <v>15 a 20</v>
      </c>
    </row>
    <row r="1832" spans="2:14" ht="15" customHeight="1">
      <c r="B1832" s="11" t="s">
        <v>3835</v>
      </c>
      <c r="C1832" s="12">
        <v>41076.224340277775</v>
      </c>
      <c r="D1832" s="13">
        <v>38666</v>
      </c>
      <c r="E1832" s="14">
        <v>38666</v>
      </c>
      <c r="F1832" s="14" t="s">
        <v>6</v>
      </c>
      <c r="G1832" s="14">
        <f>Data!$E1832*VLOOKUP(Data!$F1832,tblXrate[],2,FALSE)</f>
        <v>38666</v>
      </c>
      <c r="H1832" s="14" t="s">
        <v>1964</v>
      </c>
      <c r="I1832" s="14" t="s">
        <v>67</v>
      </c>
      <c r="J1832" s="14" t="s">
        <v>48</v>
      </c>
      <c r="K1832" s="14" t="str">
        <f>VLOOKUP(Data!$J1832,tblCountries[[Actual]:[Mapping]],2,FALSE)</f>
        <v>South Africa</v>
      </c>
      <c r="L1832" s="14" t="s">
        <v>13</v>
      </c>
      <c r="M1832" s="15">
        <v>10</v>
      </c>
      <c r="N1832" t="str">
        <f t="shared" si="28"/>
        <v>5 a 10</v>
      </c>
    </row>
    <row r="1833" spans="2:14" ht="15" customHeight="1">
      <c r="B1833" s="16" t="s">
        <v>3836</v>
      </c>
      <c r="C1833" s="17">
        <v>41076.262418981481</v>
      </c>
      <c r="D1833" s="18">
        <v>63000</v>
      </c>
      <c r="E1833" s="19">
        <v>63000</v>
      </c>
      <c r="F1833" s="19" t="s">
        <v>6</v>
      </c>
      <c r="G1833" s="19">
        <f>Data!$E1833*VLOOKUP(Data!$F1833,tblXrate[],2,FALSE)</f>
        <v>63000</v>
      </c>
      <c r="H1833" s="19" t="s">
        <v>1965</v>
      </c>
      <c r="I1833" s="19" t="s">
        <v>20</v>
      </c>
      <c r="J1833" s="19" t="s">
        <v>15</v>
      </c>
      <c r="K1833" s="19" t="str">
        <f>VLOOKUP(Data!$J1833,tblCountries[[Actual]:[Mapping]],2,FALSE)</f>
        <v>USA</v>
      </c>
      <c r="L1833" s="19" t="s">
        <v>9</v>
      </c>
      <c r="M1833" s="20">
        <v>6</v>
      </c>
      <c r="N1833" t="str">
        <f t="shared" si="28"/>
        <v>5 a 10</v>
      </c>
    </row>
    <row r="1834" spans="2:14" ht="15" customHeight="1">
      <c r="B1834" s="11" t="s">
        <v>3837</v>
      </c>
      <c r="C1834" s="12">
        <v>41076.340960648151</v>
      </c>
      <c r="D1834" s="13" t="s">
        <v>423</v>
      </c>
      <c r="E1834" s="14">
        <v>63000</v>
      </c>
      <c r="F1834" s="14" t="s">
        <v>6</v>
      </c>
      <c r="G1834" s="14">
        <f>Data!$E1834*VLOOKUP(Data!$F1834,tblXrate[],2,FALSE)</f>
        <v>63000</v>
      </c>
      <c r="H1834" s="14" t="s">
        <v>14</v>
      </c>
      <c r="I1834" s="14" t="s">
        <v>20</v>
      </c>
      <c r="J1834" s="14" t="s">
        <v>15</v>
      </c>
      <c r="K1834" s="14" t="str">
        <f>VLOOKUP(Data!$J1834,tblCountries[[Actual]:[Mapping]],2,FALSE)</f>
        <v>USA</v>
      </c>
      <c r="L1834" s="14" t="s">
        <v>13</v>
      </c>
      <c r="M1834" s="15">
        <v>1</v>
      </c>
      <c r="N1834" t="str">
        <f t="shared" si="28"/>
        <v>até 5</v>
      </c>
    </row>
    <row r="1835" spans="2:14" ht="15" customHeight="1">
      <c r="B1835" s="16" t="s">
        <v>3838</v>
      </c>
      <c r="C1835" s="17">
        <v>41076.590868055559</v>
      </c>
      <c r="D1835" s="18" t="s">
        <v>1966</v>
      </c>
      <c r="E1835" s="19">
        <v>360000</v>
      </c>
      <c r="F1835" s="19" t="s">
        <v>40</v>
      </c>
      <c r="G1835" s="19">
        <f>Data!$E1835*VLOOKUP(Data!$F1835,tblXrate[],2,FALSE)</f>
        <v>6410.8500074793246</v>
      </c>
      <c r="H1835" s="19" t="s">
        <v>20</v>
      </c>
      <c r="I1835" s="19" t="s">
        <v>20</v>
      </c>
      <c r="J1835" s="19" t="s">
        <v>8</v>
      </c>
      <c r="K1835" s="19" t="str">
        <f>VLOOKUP(Data!$J1835,tblCountries[[Actual]:[Mapping]],2,FALSE)</f>
        <v>India</v>
      </c>
      <c r="L1835" s="19" t="s">
        <v>13</v>
      </c>
      <c r="M1835" s="20">
        <v>2</v>
      </c>
      <c r="N1835" t="str">
        <f t="shared" si="28"/>
        <v>até 5</v>
      </c>
    </row>
    <row r="1836" spans="2:14" ht="15" customHeight="1">
      <c r="B1836" s="11" t="s">
        <v>3839</v>
      </c>
      <c r="C1836" s="12">
        <v>41076.71371527778</v>
      </c>
      <c r="D1836" s="13" t="s">
        <v>1967</v>
      </c>
      <c r="E1836" s="14">
        <v>600000</v>
      </c>
      <c r="F1836" s="14" t="s">
        <v>40</v>
      </c>
      <c r="G1836" s="14">
        <f>Data!$E1836*VLOOKUP(Data!$F1836,tblXrate[],2,FALSE)</f>
        <v>10684.750012465542</v>
      </c>
      <c r="H1836" s="14" t="s">
        <v>1968</v>
      </c>
      <c r="I1836" s="14" t="s">
        <v>52</v>
      </c>
      <c r="J1836" s="14" t="s">
        <v>8</v>
      </c>
      <c r="K1836" s="14" t="str">
        <f>VLOOKUP(Data!$J1836,tblCountries[[Actual]:[Mapping]],2,FALSE)</f>
        <v>India</v>
      </c>
      <c r="L1836" s="14" t="s">
        <v>9</v>
      </c>
      <c r="M1836" s="15">
        <v>12</v>
      </c>
      <c r="N1836" t="str">
        <f t="shared" si="28"/>
        <v>10 a 15</v>
      </c>
    </row>
    <row r="1837" spans="2:14" ht="15" customHeight="1">
      <c r="B1837" s="16" t="s">
        <v>3840</v>
      </c>
      <c r="C1837" s="17">
        <v>41076.718090277776</v>
      </c>
      <c r="D1837" s="18">
        <v>40000</v>
      </c>
      <c r="E1837" s="19">
        <v>40000</v>
      </c>
      <c r="F1837" s="19" t="s">
        <v>6</v>
      </c>
      <c r="G1837" s="19">
        <f>Data!$E1837*VLOOKUP(Data!$F1837,tblXrate[],2,FALSE)</f>
        <v>40000</v>
      </c>
      <c r="H1837" s="19" t="s">
        <v>1022</v>
      </c>
      <c r="I1837" s="19" t="s">
        <v>52</v>
      </c>
      <c r="J1837" s="19" t="s">
        <v>8</v>
      </c>
      <c r="K1837" s="19" t="str">
        <f>VLOOKUP(Data!$J1837,tblCountries[[Actual]:[Mapping]],2,FALSE)</f>
        <v>India</v>
      </c>
      <c r="L1837" s="19" t="s">
        <v>9</v>
      </c>
      <c r="M1837" s="20">
        <v>5</v>
      </c>
      <c r="N1837" t="str">
        <f t="shared" si="28"/>
        <v>até 5</v>
      </c>
    </row>
    <row r="1838" spans="2:14" ht="15" customHeight="1">
      <c r="B1838" s="11" t="s">
        <v>3841</v>
      </c>
      <c r="C1838" s="12">
        <v>41076.742673611108</v>
      </c>
      <c r="D1838" s="13" t="s">
        <v>1969</v>
      </c>
      <c r="E1838" s="14">
        <v>350000</v>
      </c>
      <c r="F1838" s="14" t="s">
        <v>40</v>
      </c>
      <c r="G1838" s="14">
        <f>Data!$E1838*VLOOKUP(Data!$F1838,tblXrate[],2,FALSE)</f>
        <v>6232.7708406048987</v>
      </c>
      <c r="H1838" s="14" t="s">
        <v>20</v>
      </c>
      <c r="I1838" s="14" t="s">
        <v>20</v>
      </c>
      <c r="J1838" s="14" t="s">
        <v>8</v>
      </c>
      <c r="K1838" s="14" t="str">
        <f>VLOOKUP(Data!$J1838,tblCountries[[Actual]:[Mapping]],2,FALSE)</f>
        <v>India</v>
      </c>
      <c r="L1838" s="14" t="s">
        <v>9</v>
      </c>
      <c r="M1838" s="15">
        <v>6</v>
      </c>
      <c r="N1838" t="str">
        <f t="shared" si="28"/>
        <v>5 a 10</v>
      </c>
    </row>
    <row r="1839" spans="2:14" ht="15" customHeight="1">
      <c r="B1839" s="16" t="s">
        <v>3842</v>
      </c>
      <c r="C1839" s="17">
        <v>41076.772210648145</v>
      </c>
      <c r="D1839" s="18">
        <v>2342342</v>
      </c>
      <c r="E1839" s="19">
        <v>2342342</v>
      </c>
      <c r="F1839" s="19" t="s">
        <v>40</v>
      </c>
      <c r="G1839" s="19">
        <f>Data!$E1839*VLOOKUP(Data!$F1839,tblXrate[],2,FALSE)</f>
        <v>41712.231189497601</v>
      </c>
      <c r="H1839" s="19" t="s">
        <v>1970</v>
      </c>
      <c r="I1839" s="19" t="s">
        <v>4000</v>
      </c>
      <c r="J1839" s="19" t="s">
        <v>8</v>
      </c>
      <c r="K1839" s="19" t="str">
        <f>VLOOKUP(Data!$J1839,tblCountries[[Actual]:[Mapping]],2,FALSE)</f>
        <v>India</v>
      </c>
      <c r="L1839" s="19" t="s">
        <v>18</v>
      </c>
      <c r="M1839" s="20">
        <v>12</v>
      </c>
      <c r="N1839" t="str">
        <f t="shared" si="28"/>
        <v>10 a 15</v>
      </c>
    </row>
    <row r="1840" spans="2:14" ht="15" customHeight="1">
      <c r="B1840" s="11" t="s">
        <v>3843</v>
      </c>
      <c r="C1840" s="12">
        <v>41076.773206018515</v>
      </c>
      <c r="D1840" s="13" t="s">
        <v>1186</v>
      </c>
      <c r="E1840" s="14">
        <v>700000</v>
      </c>
      <c r="F1840" s="14" t="s">
        <v>40</v>
      </c>
      <c r="G1840" s="14">
        <f>Data!$E1840*VLOOKUP(Data!$F1840,tblXrate[],2,FALSE)</f>
        <v>12465.541681209797</v>
      </c>
      <c r="H1840" s="14" t="s">
        <v>1971</v>
      </c>
      <c r="I1840" s="14" t="s">
        <v>52</v>
      </c>
      <c r="J1840" s="14" t="s">
        <v>8</v>
      </c>
      <c r="K1840" s="14" t="str">
        <f>VLOOKUP(Data!$J1840,tblCountries[[Actual]:[Mapping]],2,FALSE)</f>
        <v>India</v>
      </c>
      <c r="L1840" s="14" t="s">
        <v>18</v>
      </c>
      <c r="M1840" s="15">
        <v>9</v>
      </c>
      <c r="N1840" t="str">
        <f t="shared" si="28"/>
        <v>5 a 10</v>
      </c>
    </row>
    <row r="1841" spans="2:14" ht="15" customHeight="1">
      <c r="B1841" s="16" t="s">
        <v>3844</v>
      </c>
      <c r="C1841" s="17">
        <v>41076.933680555558</v>
      </c>
      <c r="D1841" s="18">
        <v>20500</v>
      </c>
      <c r="E1841" s="19">
        <v>20500</v>
      </c>
      <c r="F1841" s="19" t="s">
        <v>69</v>
      </c>
      <c r="G1841" s="19">
        <f>Data!$E1841*VLOOKUP(Data!$F1841,tblXrate[],2,FALSE)</f>
        <v>32311.654577379326</v>
      </c>
      <c r="H1841" s="19" t="s">
        <v>256</v>
      </c>
      <c r="I1841" s="19" t="s">
        <v>20</v>
      </c>
      <c r="J1841" s="19" t="s">
        <v>71</v>
      </c>
      <c r="K1841" s="19" t="str">
        <f>VLOOKUP(Data!$J1841,tblCountries[[Actual]:[Mapping]],2,FALSE)</f>
        <v>UK</v>
      </c>
      <c r="L1841" s="19" t="s">
        <v>9</v>
      </c>
      <c r="M1841" s="20">
        <v>20</v>
      </c>
      <c r="N1841" t="str">
        <f t="shared" si="28"/>
        <v>15 a 20</v>
      </c>
    </row>
    <row r="1842" spans="2:14" ht="15" customHeight="1">
      <c r="B1842" s="11" t="s">
        <v>3845</v>
      </c>
      <c r="C1842" s="12">
        <v>41077.065810185188</v>
      </c>
      <c r="D1842" s="13" t="s">
        <v>694</v>
      </c>
      <c r="E1842" s="14">
        <v>400000</v>
      </c>
      <c r="F1842" s="14" t="s">
        <v>40</v>
      </c>
      <c r="G1842" s="14">
        <f>Data!$E1842*VLOOKUP(Data!$F1842,tblXrate[],2,FALSE)</f>
        <v>7123.1666749770275</v>
      </c>
      <c r="H1842" s="14" t="s">
        <v>1972</v>
      </c>
      <c r="I1842" s="14" t="s">
        <v>20</v>
      </c>
      <c r="J1842" s="14" t="s">
        <v>8</v>
      </c>
      <c r="K1842" s="14" t="str">
        <f>VLOOKUP(Data!$J1842,tblCountries[[Actual]:[Mapping]],2,FALSE)</f>
        <v>India</v>
      </c>
      <c r="L1842" s="14" t="s">
        <v>25</v>
      </c>
      <c r="M1842" s="15">
        <v>2</v>
      </c>
      <c r="N1842" t="str">
        <f t="shared" si="28"/>
        <v>até 5</v>
      </c>
    </row>
    <row r="1843" spans="2:14" ht="15" customHeight="1">
      <c r="B1843" s="16" t="s">
        <v>3846</v>
      </c>
      <c r="C1843" s="17">
        <v>41077.168055555558</v>
      </c>
      <c r="D1843" s="18" t="s">
        <v>1973</v>
      </c>
      <c r="E1843" s="19">
        <v>100000</v>
      </c>
      <c r="F1843" s="19" t="s">
        <v>6</v>
      </c>
      <c r="G1843" s="19">
        <f>Data!$E1843*VLOOKUP(Data!$F1843,tblXrate[],2,FALSE)</f>
        <v>100000</v>
      </c>
      <c r="H1843" s="19" t="s">
        <v>1974</v>
      </c>
      <c r="I1843" s="19" t="s">
        <v>52</v>
      </c>
      <c r="J1843" s="19" t="s">
        <v>179</v>
      </c>
      <c r="K1843" s="19" t="str">
        <f>VLOOKUP(Data!$J1843,tblCountries[[Actual]:[Mapping]],2,FALSE)</f>
        <v>UAE</v>
      </c>
      <c r="L1843" s="19" t="s">
        <v>13</v>
      </c>
      <c r="M1843" s="20">
        <v>15</v>
      </c>
      <c r="N1843" t="str">
        <f t="shared" si="28"/>
        <v>10 a 15</v>
      </c>
    </row>
    <row r="1844" spans="2:14" ht="15" customHeight="1">
      <c r="B1844" s="11" t="s">
        <v>3847</v>
      </c>
      <c r="C1844" s="12">
        <v>41077.485335648147</v>
      </c>
      <c r="D1844" s="13">
        <v>75000</v>
      </c>
      <c r="E1844" s="14">
        <v>75000</v>
      </c>
      <c r="F1844" s="14" t="s">
        <v>670</v>
      </c>
      <c r="G1844" s="14">
        <f>Data!$E1844*VLOOKUP(Data!$F1844,tblXrate[],2,FALSE)</f>
        <v>59819.107020370408</v>
      </c>
      <c r="H1844" s="14" t="s">
        <v>557</v>
      </c>
      <c r="I1844" s="14" t="s">
        <v>310</v>
      </c>
      <c r="J1844" s="14" t="s">
        <v>672</v>
      </c>
      <c r="K1844" s="14" t="str">
        <f>VLOOKUP(Data!$J1844,tblCountries[[Actual]:[Mapping]],2,FALSE)</f>
        <v>New Zealand</v>
      </c>
      <c r="L1844" s="14" t="s">
        <v>9</v>
      </c>
      <c r="M1844" s="15">
        <v>4</v>
      </c>
      <c r="N1844" t="str">
        <f t="shared" si="28"/>
        <v>até 5</v>
      </c>
    </row>
    <row r="1845" spans="2:14" ht="15" customHeight="1">
      <c r="B1845" s="16" t="s">
        <v>3848</v>
      </c>
      <c r="C1845" s="17">
        <v>41077.500659722224</v>
      </c>
      <c r="D1845" s="18">
        <v>25000</v>
      </c>
      <c r="E1845" s="19">
        <v>25000</v>
      </c>
      <c r="F1845" s="19" t="s">
        <v>6</v>
      </c>
      <c r="G1845" s="19">
        <f>Data!$E1845*VLOOKUP(Data!$F1845,tblXrate[],2,FALSE)</f>
        <v>25000</v>
      </c>
      <c r="H1845" s="19" t="s">
        <v>153</v>
      </c>
      <c r="I1845" s="19" t="s">
        <v>20</v>
      </c>
      <c r="J1845" s="19" t="s">
        <v>8</v>
      </c>
      <c r="K1845" s="19" t="str">
        <f>VLOOKUP(Data!$J1845,tblCountries[[Actual]:[Mapping]],2,FALSE)</f>
        <v>India</v>
      </c>
      <c r="L1845" s="19" t="s">
        <v>13</v>
      </c>
      <c r="M1845" s="20">
        <v>1.5</v>
      </c>
      <c r="N1845" t="str">
        <f t="shared" si="28"/>
        <v>até 5</v>
      </c>
    </row>
    <row r="1846" spans="2:14" ht="15" customHeight="1">
      <c r="B1846" s="11" t="s">
        <v>3849</v>
      </c>
      <c r="C1846" s="12">
        <v>41077.533935185187</v>
      </c>
      <c r="D1846" s="13">
        <v>5000</v>
      </c>
      <c r="E1846" s="14">
        <v>5000</v>
      </c>
      <c r="F1846" s="14" t="s">
        <v>6</v>
      </c>
      <c r="G1846" s="14">
        <f>Data!$E1846*VLOOKUP(Data!$F1846,tblXrate[],2,FALSE)</f>
        <v>5000</v>
      </c>
      <c r="H1846" s="14" t="s">
        <v>1112</v>
      </c>
      <c r="I1846" s="14" t="s">
        <v>20</v>
      </c>
      <c r="J1846" s="14" t="s">
        <v>8</v>
      </c>
      <c r="K1846" s="14" t="str">
        <f>VLOOKUP(Data!$J1846,tblCountries[[Actual]:[Mapping]],2,FALSE)</f>
        <v>India</v>
      </c>
      <c r="L1846" s="14" t="s">
        <v>18</v>
      </c>
      <c r="M1846" s="15">
        <v>10</v>
      </c>
      <c r="N1846" t="str">
        <f t="shared" si="28"/>
        <v>5 a 10</v>
      </c>
    </row>
    <row r="1847" spans="2:14" ht="15" customHeight="1">
      <c r="B1847" s="16" t="s">
        <v>3850</v>
      </c>
      <c r="C1847" s="17">
        <v>41077.560162037036</v>
      </c>
      <c r="D1847" s="18" t="s">
        <v>1975</v>
      </c>
      <c r="E1847" s="19">
        <v>63000</v>
      </c>
      <c r="F1847" s="19" t="s">
        <v>82</v>
      </c>
      <c r="G1847" s="19">
        <f>Data!$E1847*VLOOKUP(Data!$F1847,tblXrate[],2,FALSE)</f>
        <v>64254.308353366054</v>
      </c>
      <c r="H1847" s="19" t="s">
        <v>1976</v>
      </c>
      <c r="I1847" s="19" t="s">
        <v>310</v>
      </c>
      <c r="J1847" s="19" t="s">
        <v>84</v>
      </c>
      <c r="K1847" s="19" t="str">
        <f>VLOOKUP(Data!$J1847,tblCountries[[Actual]:[Mapping]],2,FALSE)</f>
        <v>Australia</v>
      </c>
      <c r="L1847" s="19" t="s">
        <v>13</v>
      </c>
      <c r="M1847" s="20">
        <v>3</v>
      </c>
      <c r="N1847" t="str">
        <f t="shared" si="28"/>
        <v>até 5</v>
      </c>
    </row>
    <row r="1848" spans="2:14" ht="15" customHeight="1">
      <c r="B1848" s="11" t="s">
        <v>3851</v>
      </c>
      <c r="C1848" s="12">
        <v>41077.667939814812</v>
      </c>
      <c r="D1848" s="13">
        <v>60000</v>
      </c>
      <c r="E1848" s="14">
        <v>60000</v>
      </c>
      <c r="F1848" s="14" t="s">
        <v>22</v>
      </c>
      <c r="G1848" s="14">
        <f>Data!$E1848*VLOOKUP(Data!$F1848,tblXrate[],2,FALSE)</f>
        <v>76223.966339496474</v>
      </c>
      <c r="H1848" s="14" t="s">
        <v>1977</v>
      </c>
      <c r="I1848" s="14" t="s">
        <v>52</v>
      </c>
      <c r="J1848" s="14" t="s">
        <v>24</v>
      </c>
      <c r="K1848" s="14" t="str">
        <f>VLOOKUP(Data!$J1848,tblCountries[[Actual]:[Mapping]],2,FALSE)</f>
        <v>Germany</v>
      </c>
      <c r="L1848" s="14" t="s">
        <v>9</v>
      </c>
      <c r="M1848" s="15">
        <v>6</v>
      </c>
      <c r="N1848" t="str">
        <f t="shared" si="28"/>
        <v>5 a 10</v>
      </c>
    </row>
    <row r="1849" spans="2:14" ht="15" customHeight="1">
      <c r="B1849" s="16" t="s">
        <v>3852</v>
      </c>
      <c r="C1849" s="17">
        <v>41078.237708333334</v>
      </c>
      <c r="D1849" s="18">
        <v>600000</v>
      </c>
      <c r="E1849" s="19">
        <v>600000</v>
      </c>
      <c r="F1849" s="19" t="s">
        <v>1362</v>
      </c>
      <c r="G1849" s="19">
        <f>Data!$E1849*VLOOKUP(Data!$F1849,tblXrate[],2,FALSE)</f>
        <v>102542.54233725216</v>
      </c>
      <c r="H1849" s="19" t="s">
        <v>279</v>
      </c>
      <c r="I1849" s="19" t="s">
        <v>279</v>
      </c>
      <c r="J1849" s="19" t="s">
        <v>1978</v>
      </c>
      <c r="K1849" s="19" t="str">
        <f>VLOOKUP(Data!$J1849,tblCountries[[Actual]:[Mapping]],2,FALSE)</f>
        <v>Denmark</v>
      </c>
      <c r="L1849" s="19" t="s">
        <v>18</v>
      </c>
      <c r="M1849" s="20">
        <v>20</v>
      </c>
      <c r="N1849" t="str">
        <f t="shared" si="28"/>
        <v>15 a 20</v>
      </c>
    </row>
    <row r="1850" spans="2:14" ht="15" customHeight="1">
      <c r="B1850" s="11" t="s">
        <v>3853</v>
      </c>
      <c r="C1850" s="12">
        <v>41078.260127314818</v>
      </c>
      <c r="D1850" s="13">
        <v>46000</v>
      </c>
      <c r="E1850" s="14">
        <v>46000</v>
      </c>
      <c r="F1850" s="14" t="s">
        <v>6</v>
      </c>
      <c r="G1850" s="14">
        <f>Data!$E1850*VLOOKUP(Data!$F1850,tblXrate[],2,FALSE)</f>
        <v>46000</v>
      </c>
      <c r="H1850" s="14" t="s">
        <v>1979</v>
      </c>
      <c r="I1850" s="14" t="s">
        <v>20</v>
      </c>
      <c r="J1850" s="14" t="s">
        <v>15</v>
      </c>
      <c r="K1850" s="14" t="str">
        <f>VLOOKUP(Data!$J1850,tblCountries[[Actual]:[Mapping]],2,FALSE)</f>
        <v>USA</v>
      </c>
      <c r="L1850" s="14" t="s">
        <v>13</v>
      </c>
      <c r="M1850" s="15">
        <v>1</v>
      </c>
      <c r="N1850" t="str">
        <f t="shared" si="28"/>
        <v>até 5</v>
      </c>
    </row>
    <row r="1851" spans="2:14" ht="15" customHeight="1">
      <c r="B1851" s="16" t="s">
        <v>3854</v>
      </c>
      <c r="C1851" s="17">
        <v>41078.346539351849</v>
      </c>
      <c r="D1851" s="18">
        <v>5000</v>
      </c>
      <c r="E1851" s="19">
        <v>5000</v>
      </c>
      <c r="F1851" s="19" t="s">
        <v>6</v>
      </c>
      <c r="G1851" s="19">
        <f>Data!$E1851*VLOOKUP(Data!$F1851,tblXrate[],2,FALSE)</f>
        <v>5000</v>
      </c>
      <c r="H1851" s="19" t="s">
        <v>1980</v>
      </c>
      <c r="I1851" s="19" t="s">
        <v>20</v>
      </c>
      <c r="J1851" s="19" t="s">
        <v>8</v>
      </c>
      <c r="K1851" s="19" t="str">
        <f>VLOOKUP(Data!$J1851,tblCountries[[Actual]:[Mapping]],2,FALSE)</f>
        <v>India</v>
      </c>
      <c r="L1851" s="19" t="s">
        <v>13</v>
      </c>
      <c r="M1851" s="20">
        <v>2</v>
      </c>
      <c r="N1851" t="str">
        <f t="shared" si="28"/>
        <v>até 5</v>
      </c>
    </row>
    <row r="1852" spans="2:14" ht="15" customHeight="1">
      <c r="B1852" s="11" t="s">
        <v>3855</v>
      </c>
      <c r="C1852" s="12">
        <v>41078.602766203701</v>
      </c>
      <c r="D1852" s="13" t="s">
        <v>1981</v>
      </c>
      <c r="E1852" s="14">
        <v>76300</v>
      </c>
      <c r="F1852" s="14" t="s">
        <v>82</v>
      </c>
      <c r="G1852" s="14">
        <f>Data!$E1852*VLOOKUP(Data!$F1852,tblXrate[],2,FALSE)</f>
        <v>77819.106783521114</v>
      </c>
      <c r="H1852" s="14" t="s">
        <v>386</v>
      </c>
      <c r="I1852" s="14" t="s">
        <v>20</v>
      </c>
      <c r="J1852" s="14" t="s">
        <v>84</v>
      </c>
      <c r="K1852" s="14" t="str">
        <f>VLOOKUP(Data!$J1852,tblCountries[[Actual]:[Mapping]],2,FALSE)</f>
        <v>Australia</v>
      </c>
      <c r="L1852" s="14" t="s">
        <v>13</v>
      </c>
      <c r="M1852" s="15">
        <v>3</v>
      </c>
      <c r="N1852" t="str">
        <f t="shared" si="28"/>
        <v>até 5</v>
      </c>
    </row>
    <row r="1853" spans="2:14" ht="15" customHeight="1">
      <c r="B1853" s="16" t="s">
        <v>3856</v>
      </c>
      <c r="C1853" s="17">
        <v>41078.744351851848</v>
      </c>
      <c r="D1853" s="18" t="s">
        <v>1326</v>
      </c>
      <c r="E1853" s="19">
        <v>350000</v>
      </c>
      <c r="F1853" s="19" t="s">
        <v>40</v>
      </c>
      <c r="G1853" s="19">
        <f>Data!$E1853*VLOOKUP(Data!$F1853,tblXrate[],2,FALSE)</f>
        <v>6232.7708406048987</v>
      </c>
      <c r="H1853" s="19" t="s">
        <v>1982</v>
      </c>
      <c r="I1853" s="19" t="s">
        <v>52</v>
      </c>
      <c r="J1853" s="19" t="s">
        <v>8</v>
      </c>
      <c r="K1853" s="19" t="str">
        <f>VLOOKUP(Data!$J1853,tblCountries[[Actual]:[Mapping]],2,FALSE)</f>
        <v>India</v>
      </c>
      <c r="L1853" s="19" t="s">
        <v>18</v>
      </c>
      <c r="M1853" s="20">
        <v>27</v>
      </c>
      <c r="N1853" t="str">
        <f t="shared" si="28"/>
        <v>25 a 30</v>
      </c>
    </row>
    <row r="1854" spans="2:14" ht="15" customHeight="1">
      <c r="B1854" s="11" t="s">
        <v>3857</v>
      </c>
      <c r="C1854" s="12">
        <v>41078.768599537034</v>
      </c>
      <c r="D1854" s="13" t="s">
        <v>68</v>
      </c>
      <c r="E1854" s="14">
        <v>35000</v>
      </c>
      <c r="F1854" s="14" t="s">
        <v>69</v>
      </c>
      <c r="G1854" s="14">
        <f>Data!$E1854*VLOOKUP(Data!$F1854,tblXrate[],2,FALSE)</f>
        <v>55166.239522354947</v>
      </c>
      <c r="H1854" s="14" t="s">
        <v>1983</v>
      </c>
      <c r="I1854" s="14" t="s">
        <v>20</v>
      </c>
      <c r="J1854" s="14" t="s">
        <v>71</v>
      </c>
      <c r="K1854" s="14" t="str">
        <f>VLOOKUP(Data!$J1854,tblCountries[[Actual]:[Mapping]],2,FALSE)</f>
        <v>UK</v>
      </c>
      <c r="L1854" s="14" t="s">
        <v>13</v>
      </c>
      <c r="M1854" s="15">
        <v>34</v>
      </c>
      <c r="N1854" t="str">
        <f t="shared" si="28"/>
        <v>25 a 30</v>
      </c>
    </row>
    <row r="1855" spans="2:14" ht="15" customHeight="1">
      <c r="B1855" s="16" t="s">
        <v>3858</v>
      </c>
      <c r="C1855" s="17">
        <v>41079.016250000001</v>
      </c>
      <c r="D1855" s="18">
        <v>45000</v>
      </c>
      <c r="E1855" s="19">
        <v>45000</v>
      </c>
      <c r="F1855" s="19" t="s">
        <v>6</v>
      </c>
      <c r="G1855" s="19">
        <f>Data!$E1855*VLOOKUP(Data!$F1855,tblXrate[],2,FALSE)</f>
        <v>45000</v>
      </c>
      <c r="H1855" s="19" t="s">
        <v>89</v>
      </c>
      <c r="I1855" s="19" t="s">
        <v>310</v>
      </c>
      <c r="J1855" s="19" t="s">
        <v>15</v>
      </c>
      <c r="K1855" s="19" t="str">
        <f>VLOOKUP(Data!$J1855,tblCountries[[Actual]:[Mapping]],2,FALSE)</f>
        <v>USA</v>
      </c>
      <c r="L1855" s="19" t="s">
        <v>18</v>
      </c>
      <c r="M1855" s="20">
        <v>5</v>
      </c>
      <c r="N1855" t="str">
        <f t="shared" si="28"/>
        <v>até 5</v>
      </c>
    </row>
    <row r="1856" spans="2:14" ht="15" customHeight="1">
      <c r="B1856" s="11" t="s">
        <v>3859</v>
      </c>
      <c r="C1856" s="12">
        <v>41079.076261574075</v>
      </c>
      <c r="D1856" s="13" t="s">
        <v>1984</v>
      </c>
      <c r="E1856" s="14">
        <v>60000</v>
      </c>
      <c r="F1856" s="14" t="s">
        <v>6</v>
      </c>
      <c r="G1856" s="14">
        <f>Data!$E1856*VLOOKUP(Data!$F1856,tblXrate[],2,FALSE)</f>
        <v>60000</v>
      </c>
      <c r="H1856" s="14" t="s">
        <v>1985</v>
      </c>
      <c r="I1856" s="14" t="s">
        <v>52</v>
      </c>
      <c r="J1856" s="14" t="s">
        <v>88</v>
      </c>
      <c r="K1856" s="14" t="str">
        <f>VLOOKUP(Data!$J1856,tblCountries[[Actual]:[Mapping]],2,FALSE)</f>
        <v>Canada</v>
      </c>
      <c r="L1856" s="14" t="s">
        <v>18</v>
      </c>
      <c r="M1856" s="15">
        <v>10</v>
      </c>
      <c r="N1856" t="str">
        <f t="shared" si="28"/>
        <v>5 a 10</v>
      </c>
    </row>
    <row r="1857" spans="2:14" ht="15" customHeight="1">
      <c r="B1857" s="16" t="s">
        <v>3860</v>
      </c>
      <c r="C1857" s="17">
        <v>41079.142754629633</v>
      </c>
      <c r="D1857" s="18">
        <v>43000</v>
      </c>
      <c r="E1857" s="19">
        <v>43000</v>
      </c>
      <c r="F1857" s="19" t="s">
        <v>6</v>
      </c>
      <c r="G1857" s="19">
        <f>Data!$E1857*VLOOKUP(Data!$F1857,tblXrate[],2,FALSE)</f>
        <v>43000</v>
      </c>
      <c r="H1857" s="19" t="s">
        <v>687</v>
      </c>
      <c r="I1857" s="19" t="s">
        <v>20</v>
      </c>
      <c r="J1857" s="19" t="s">
        <v>15</v>
      </c>
      <c r="K1857" s="19" t="str">
        <f>VLOOKUP(Data!$J1857,tblCountries[[Actual]:[Mapping]],2,FALSE)</f>
        <v>USA</v>
      </c>
      <c r="L1857" s="19" t="s">
        <v>9</v>
      </c>
      <c r="M1857" s="20">
        <v>5</v>
      </c>
      <c r="N1857" t="str">
        <f t="shared" si="28"/>
        <v>até 5</v>
      </c>
    </row>
    <row r="1858" spans="2:14" ht="15" customHeight="1">
      <c r="B1858" s="11" t="s">
        <v>3861</v>
      </c>
      <c r="C1858" s="12">
        <v>41079.204930555556</v>
      </c>
      <c r="D1858" s="13">
        <v>28000</v>
      </c>
      <c r="E1858" s="14">
        <v>28000</v>
      </c>
      <c r="F1858" s="14" t="s">
        <v>22</v>
      </c>
      <c r="G1858" s="14">
        <f>Data!$E1858*VLOOKUP(Data!$F1858,tblXrate[],2,FALSE)</f>
        <v>35571.184291765021</v>
      </c>
      <c r="H1858" s="14" t="s">
        <v>270</v>
      </c>
      <c r="I1858" s="14" t="s">
        <v>488</v>
      </c>
      <c r="J1858" s="14" t="s">
        <v>608</v>
      </c>
      <c r="K1858" s="14" t="str">
        <f>VLOOKUP(Data!$J1858,tblCountries[[Actual]:[Mapping]],2,FALSE)</f>
        <v>Spain</v>
      </c>
      <c r="L1858" s="14" t="s">
        <v>9</v>
      </c>
      <c r="M1858" s="15">
        <v>8</v>
      </c>
      <c r="N1858" t="str">
        <f t="shared" si="28"/>
        <v>5 a 10</v>
      </c>
    </row>
    <row r="1859" spans="2:14" ht="15" customHeight="1">
      <c r="B1859" s="16" t="s">
        <v>3862</v>
      </c>
      <c r="C1859" s="17">
        <v>41079.285266203704</v>
      </c>
      <c r="D1859" s="18">
        <v>48000</v>
      </c>
      <c r="E1859" s="19">
        <v>48000</v>
      </c>
      <c r="F1859" s="19" t="s">
        <v>6</v>
      </c>
      <c r="G1859" s="19">
        <f>Data!$E1859*VLOOKUP(Data!$F1859,tblXrate[],2,FALSE)</f>
        <v>48000</v>
      </c>
      <c r="H1859" s="19" t="s">
        <v>1986</v>
      </c>
      <c r="I1859" s="19" t="s">
        <v>20</v>
      </c>
      <c r="J1859" s="19" t="s">
        <v>15</v>
      </c>
      <c r="K1859" s="19" t="str">
        <f>VLOOKUP(Data!$J1859,tblCountries[[Actual]:[Mapping]],2,FALSE)</f>
        <v>USA</v>
      </c>
      <c r="L1859" s="19" t="s">
        <v>9</v>
      </c>
      <c r="M1859" s="20">
        <v>12</v>
      </c>
      <c r="N1859" t="str">
        <f t="shared" si="28"/>
        <v>10 a 15</v>
      </c>
    </row>
    <row r="1860" spans="2:14" ht="15" customHeight="1">
      <c r="B1860" s="11" t="s">
        <v>3863</v>
      </c>
      <c r="C1860" s="12">
        <v>41079.332638888889</v>
      </c>
      <c r="D1860" s="13">
        <v>120000</v>
      </c>
      <c r="E1860" s="14">
        <v>120000</v>
      </c>
      <c r="F1860" s="14" t="s">
        <v>82</v>
      </c>
      <c r="G1860" s="14">
        <f>Data!$E1860*VLOOKUP(Data!$F1860,tblXrate[],2,FALSE)</f>
        <v>122389.15876831629</v>
      </c>
      <c r="H1860" s="14" t="s">
        <v>52</v>
      </c>
      <c r="I1860" s="14" t="s">
        <v>52</v>
      </c>
      <c r="J1860" s="14" t="s">
        <v>84</v>
      </c>
      <c r="K1860" s="14" t="str">
        <f>VLOOKUP(Data!$J1860,tblCountries[[Actual]:[Mapping]],2,FALSE)</f>
        <v>Australia</v>
      </c>
      <c r="L1860" s="14" t="s">
        <v>25</v>
      </c>
      <c r="M1860" s="15">
        <v>8</v>
      </c>
      <c r="N1860" t="str">
        <f t="shared" si="28"/>
        <v>5 a 10</v>
      </c>
    </row>
    <row r="1861" spans="2:14" ht="15" customHeight="1">
      <c r="B1861" s="16" t="s">
        <v>3864</v>
      </c>
      <c r="C1861" s="17">
        <v>41079.527268518519</v>
      </c>
      <c r="D1861" s="18">
        <v>4000</v>
      </c>
      <c r="E1861" s="19">
        <v>4000</v>
      </c>
      <c r="F1861" s="19" t="s">
        <v>6</v>
      </c>
      <c r="G1861" s="19">
        <f>Data!$E1861*VLOOKUP(Data!$F1861,tblXrate[],2,FALSE)</f>
        <v>4000</v>
      </c>
      <c r="H1861" s="19" t="s">
        <v>1987</v>
      </c>
      <c r="I1861" s="19" t="s">
        <v>20</v>
      </c>
      <c r="J1861" s="19" t="s">
        <v>8</v>
      </c>
      <c r="K1861" s="19" t="str">
        <f>VLOOKUP(Data!$J1861,tblCountries[[Actual]:[Mapping]],2,FALSE)</f>
        <v>India</v>
      </c>
      <c r="L1861" s="19" t="s">
        <v>18</v>
      </c>
      <c r="M1861" s="20">
        <v>4</v>
      </c>
      <c r="N1861" t="str">
        <f t="shared" si="28"/>
        <v>até 5</v>
      </c>
    </row>
    <row r="1862" spans="2:14" ht="15" customHeight="1">
      <c r="B1862" s="11" t="s">
        <v>3865</v>
      </c>
      <c r="C1862" s="12">
        <v>41079.63585648148</v>
      </c>
      <c r="D1862" s="13">
        <v>250000</v>
      </c>
      <c r="E1862" s="14">
        <v>250000</v>
      </c>
      <c r="F1862" s="14" t="s">
        <v>40</v>
      </c>
      <c r="G1862" s="14">
        <f>Data!$E1862*VLOOKUP(Data!$F1862,tblXrate[],2,FALSE)</f>
        <v>4451.9791718606421</v>
      </c>
      <c r="H1862" s="14" t="s">
        <v>765</v>
      </c>
      <c r="I1862" s="14" t="s">
        <v>3999</v>
      </c>
      <c r="J1862" s="14" t="s">
        <v>8</v>
      </c>
      <c r="K1862" s="14" t="str">
        <f>VLOOKUP(Data!$J1862,tblCountries[[Actual]:[Mapping]],2,FALSE)</f>
        <v>India</v>
      </c>
      <c r="L1862" s="14" t="s">
        <v>9</v>
      </c>
      <c r="M1862" s="15">
        <v>3</v>
      </c>
      <c r="N1862" t="str">
        <f t="shared" si="28"/>
        <v>até 5</v>
      </c>
    </row>
    <row r="1863" spans="2:14" ht="15" customHeight="1">
      <c r="B1863" s="16" t="s">
        <v>3866</v>
      </c>
      <c r="C1863" s="17">
        <v>41079.709467592591</v>
      </c>
      <c r="D1863" s="18" t="s">
        <v>1988</v>
      </c>
      <c r="E1863" s="19">
        <v>52224</v>
      </c>
      <c r="F1863" s="19" t="s">
        <v>1989</v>
      </c>
      <c r="G1863" s="19">
        <f>Data!$E1863*VLOOKUP(Data!$F1863,tblXrate[],2,FALSE)</f>
        <v>2953.8461538461538</v>
      </c>
      <c r="H1863" s="19" t="s">
        <v>1990</v>
      </c>
      <c r="I1863" s="19" t="s">
        <v>3999</v>
      </c>
      <c r="J1863" s="19" t="s">
        <v>1991</v>
      </c>
      <c r="K1863" s="19" t="str">
        <f>VLOOKUP(Data!$J1863,tblCountries[[Actual]:[Mapping]],2,FALSE)</f>
        <v>Ethiopia</v>
      </c>
      <c r="L1863" s="19" t="s">
        <v>9</v>
      </c>
      <c r="M1863" s="20">
        <v>3</v>
      </c>
      <c r="N1863" t="str">
        <f t="shared" si="28"/>
        <v>até 5</v>
      </c>
    </row>
    <row r="1864" spans="2:14" ht="15" customHeight="1">
      <c r="B1864" s="11" t="s">
        <v>3867</v>
      </c>
      <c r="C1864" s="12">
        <v>41079.762291666666</v>
      </c>
      <c r="D1864" s="13">
        <v>25000</v>
      </c>
      <c r="E1864" s="14">
        <v>25000</v>
      </c>
      <c r="F1864" s="14" t="s">
        <v>69</v>
      </c>
      <c r="G1864" s="14">
        <f>Data!$E1864*VLOOKUP(Data!$F1864,tblXrate[],2,FALSE)</f>
        <v>39404.456801682099</v>
      </c>
      <c r="H1864" s="14" t="s">
        <v>153</v>
      </c>
      <c r="I1864" s="14" t="s">
        <v>20</v>
      </c>
      <c r="J1864" s="14" t="s">
        <v>71</v>
      </c>
      <c r="K1864" s="14" t="str">
        <f>VLOOKUP(Data!$J1864,tblCountries[[Actual]:[Mapping]],2,FALSE)</f>
        <v>UK</v>
      </c>
      <c r="L1864" s="14" t="s">
        <v>9</v>
      </c>
      <c r="M1864" s="15">
        <v>3</v>
      </c>
      <c r="N1864" t="str">
        <f t="shared" ref="N1864:N1887" si="29">VLOOKUP(M1864,$O$1:$Q$6,3,1)</f>
        <v>até 5</v>
      </c>
    </row>
    <row r="1865" spans="2:14" ht="15" customHeight="1">
      <c r="B1865" s="16" t="s">
        <v>3868</v>
      </c>
      <c r="C1865" s="17">
        <v>41079.814872685187</v>
      </c>
      <c r="D1865" s="18">
        <v>74000</v>
      </c>
      <c r="E1865" s="19">
        <v>74000</v>
      </c>
      <c r="F1865" s="19" t="s">
        <v>82</v>
      </c>
      <c r="G1865" s="19">
        <f>Data!$E1865*VLOOKUP(Data!$F1865,tblXrate[],2,FALSE)</f>
        <v>75473.31457379504</v>
      </c>
      <c r="H1865" s="19" t="s">
        <v>1241</v>
      </c>
      <c r="I1865" s="19" t="s">
        <v>20</v>
      </c>
      <c r="J1865" s="19" t="s">
        <v>84</v>
      </c>
      <c r="K1865" s="19" t="str">
        <f>VLOOKUP(Data!$J1865,tblCountries[[Actual]:[Mapping]],2,FALSE)</f>
        <v>Australia</v>
      </c>
      <c r="L1865" s="19" t="s">
        <v>9</v>
      </c>
      <c r="M1865" s="20">
        <v>8</v>
      </c>
      <c r="N1865" t="str">
        <f t="shared" si="29"/>
        <v>5 a 10</v>
      </c>
    </row>
    <row r="1866" spans="2:14" ht="15" customHeight="1">
      <c r="B1866" s="11" t="s">
        <v>3869</v>
      </c>
      <c r="C1866" s="12">
        <v>41079.84479166667</v>
      </c>
      <c r="D1866" s="13">
        <v>750000</v>
      </c>
      <c r="E1866" s="14">
        <v>750000</v>
      </c>
      <c r="F1866" s="14" t="s">
        <v>40</v>
      </c>
      <c r="G1866" s="14">
        <f>Data!$E1866*VLOOKUP(Data!$F1866,tblXrate[],2,FALSE)</f>
        <v>13355.937515581925</v>
      </c>
      <c r="H1866" s="14" t="s">
        <v>20</v>
      </c>
      <c r="I1866" s="14" t="s">
        <v>20</v>
      </c>
      <c r="J1866" s="14" t="s">
        <v>8</v>
      </c>
      <c r="K1866" s="14" t="str">
        <f>VLOOKUP(Data!$J1866,tblCountries[[Actual]:[Mapping]],2,FALSE)</f>
        <v>India</v>
      </c>
      <c r="L1866" s="14" t="s">
        <v>9</v>
      </c>
      <c r="M1866" s="15">
        <v>5</v>
      </c>
      <c r="N1866" t="str">
        <f t="shared" si="29"/>
        <v>até 5</v>
      </c>
    </row>
    <row r="1867" spans="2:14" ht="15" customHeight="1">
      <c r="B1867" s="16" t="s">
        <v>3870</v>
      </c>
      <c r="C1867" s="17">
        <v>41079.858043981483</v>
      </c>
      <c r="D1867" s="18">
        <v>25000</v>
      </c>
      <c r="E1867" s="19">
        <v>25000</v>
      </c>
      <c r="F1867" s="19" t="s">
        <v>6</v>
      </c>
      <c r="G1867" s="19">
        <f>Data!$E1867*VLOOKUP(Data!$F1867,tblXrate[],2,FALSE)</f>
        <v>25000</v>
      </c>
      <c r="H1867" s="19" t="s">
        <v>91</v>
      </c>
      <c r="I1867" s="19" t="s">
        <v>52</v>
      </c>
      <c r="J1867" s="19" t="s">
        <v>8</v>
      </c>
      <c r="K1867" s="19" t="str">
        <f>VLOOKUP(Data!$J1867,tblCountries[[Actual]:[Mapping]],2,FALSE)</f>
        <v>India</v>
      </c>
      <c r="L1867" s="19" t="s">
        <v>9</v>
      </c>
      <c r="M1867" s="20">
        <v>10</v>
      </c>
      <c r="N1867" t="str">
        <f t="shared" si="29"/>
        <v>5 a 10</v>
      </c>
    </row>
    <row r="1868" spans="2:14" ht="15" customHeight="1">
      <c r="B1868" s="11" t="s">
        <v>3871</v>
      </c>
      <c r="C1868" s="12">
        <v>41079.875937500001</v>
      </c>
      <c r="D1868" s="13">
        <v>420000</v>
      </c>
      <c r="E1868" s="14">
        <v>420000</v>
      </c>
      <c r="F1868" s="14" t="s">
        <v>40</v>
      </c>
      <c r="G1868" s="14">
        <f>Data!$E1868*VLOOKUP(Data!$F1868,tblXrate[],2,FALSE)</f>
        <v>7479.3250087258784</v>
      </c>
      <c r="H1868" s="14" t="s">
        <v>20</v>
      </c>
      <c r="I1868" s="14" t="s">
        <v>20</v>
      </c>
      <c r="J1868" s="14" t="s">
        <v>8</v>
      </c>
      <c r="K1868" s="14" t="str">
        <f>VLOOKUP(Data!$J1868,tblCountries[[Actual]:[Mapping]],2,FALSE)</f>
        <v>India</v>
      </c>
      <c r="L1868" s="14" t="s">
        <v>9</v>
      </c>
      <c r="M1868" s="15">
        <v>2</v>
      </c>
      <c r="N1868" t="str">
        <f t="shared" si="29"/>
        <v>até 5</v>
      </c>
    </row>
    <row r="1869" spans="2:14" ht="15" customHeight="1">
      <c r="B1869" s="16" t="s">
        <v>3872</v>
      </c>
      <c r="C1869" s="17">
        <v>41079.879351851851</v>
      </c>
      <c r="D1869" s="18">
        <v>62000</v>
      </c>
      <c r="E1869" s="19">
        <v>62000</v>
      </c>
      <c r="F1869" s="19" t="s">
        <v>6</v>
      </c>
      <c r="G1869" s="19">
        <f>Data!$E1869*VLOOKUP(Data!$F1869,tblXrate[],2,FALSE)</f>
        <v>62000</v>
      </c>
      <c r="H1869" s="19" t="s">
        <v>20</v>
      </c>
      <c r="I1869" s="19" t="s">
        <v>20</v>
      </c>
      <c r="J1869" s="19" t="s">
        <v>15</v>
      </c>
      <c r="K1869" s="19" t="str">
        <f>VLOOKUP(Data!$J1869,tblCountries[[Actual]:[Mapping]],2,FALSE)</f>
        <v>USA</v>
      </c>
      <c r="L1869" s="19" t="s">
        <v>9</v>
      </c>
      <c r="M1869" s="20">
        <v>4</v>
      </c>
      <c r="N1869" t="str">
        <f t="shared" si="29"/>
        <v>até 5</v>
      </c>
    </row>
    <row r="1870" spans="2:14" ht="15" customHeight="1">
      <c r="B1870" s="11" t="s">
        <v>3873</v>
      </c>
      <c r="C1870" s="12">
        <v>41079.897638888891</v>
      </c>
      <c r="D1870" s="13">
        <v>48000</v>
      </c>
      <c r="E1870" s="14">
        <v>48000</v>
      </c>
      <c r="F1870" s="14" t="s">
        <v>6</v>
      </c>
      <c r="G1870" s="14">
        <f>Data!$E1870*VLOOKUP(Data!$F1870,tblXrate[],2,FALSE)</f>
        <v>48000</v>
      </c>
      <c r="H1870" s="14" t="s">
        <v>1992</v>
      </c>
      <c r="I1870" s="14" t="s">
        <v>20</v>
      </c>
      <c r="J1870" s="14" t="s">
        <v>15</v>
      </c>
      <c r="K1870" s="14" t="str">
        <f>VLOOKUP(Data!$J1870,tblCountries[[Actual]:[Mapping]],2,FALSE)</f>
        <v>USA</v>
      </c>
      <c r="L1870" s="14" t="s">
        <v>9</v>
      </c>
      <c r="M1870" s="15">
        <v>1</v>
      </c>
      <c r="N1870" t="str">
        <f t="shared" si="29"/>
        <v>até 5</v>
      </c>
    </row>
    <row r="1871" spans="2:14" ht="15" customHeight="1">
      <c r="B1871" s="16" t="s">
        <v>3874</v>
      </c>
      <c r="C1871" s="17">
        <v>41079.946469907409</v>
      </c>
      <c r="D1871" s="18">
        <v>5000</v>
      </c>
      <c r="E1871" s="19">
        <v>5000</v>
      </c>
      <c r="F1871" s="19" t="s">
        <v>6</v>
      </c>
      <c r="G1871" s="19">
        <f>Data!$E1871*VLOOKUP(Data!$F1871,tblXrate[],2,FALSE)</f>
        <v>5000</v>
      </c>
      <c r="H1871" s="19" t="s">
        <v>1993</v>
      </c>
      <c r="I1871" s="19" t="s">
        <v>4000</v>
      </c>
      <c r="J1871" s="19" t="s">
        <v>8</v>
      </c>
      <c r="K1871" s="19" t="str">
        <f>VLOOKUP(Data!$J1871,tblCountries[[Actual]:[Mapping]],2,FALSE)</f>
        <v>India</v>
      </c>
      <c r="L1871" s="19" t="s">
        <v>9</v>
      </c>
      <c r="M1871" s="20">
        <v>3</v>
      </c>
      <c r="N1871" t="str">
        <f t="shared" si="29"/>
        <v>até 5</v>
      </c>
    </row>
    <row r="1872" spans="2:14" ht="15" customHeight="1">
      <c r="B1872" s="11" t="s">
        <v>3875</v>
      </c>
      <c r="C1872" s="12">
        <v>41080.019375000003</v>
      </c>
      <c r="D1872" s="13" t="s">
        <v>1994</v>
      </c>
      <c r="E1872" s="14">
        <v>276000</v>
      </c>
      <c r="F1872" s="14" t="s">
        <v>40</v>
      </c>
      <c r="G1872" s="14">
        <f>Data!$E1872*VLOOKUP(Data!$F1872,tblXrate[],2,FALSE)</f>
        <v>4914.9850057341491</v>
      </c>
      <c r="H1872" s="14" t="s">
        <v>1995</v>
      </c>
      <c r="I1872" s="14" t="s">
        <v>3999</v>
      </c>
      <c r="J1872" s="14" t="s">
        <v>8</v>
      </c>
      <c r="K1872" s="14" t="str">
        <f>VLOOKUP(Data!$J1872,tblCountries[[Actual]:[Mapping]],2,FALSE)</f>
        <v>India</v>
      </c>
      <c r="L1872" s="14" t="s">
        <v>13</v>
      </c>
      <c r="M1872" s="15">
        <v>6</v>
      </c>
      <c r="N1872" t="str">
        <f t="shared" si="29"/>
        <v>5 a 10</v>
      </c>
    </row>
    <row r="1873" spans="2:14" ht="15" customHeight="1">
      <c r="B1873" s="16" t="s">
        <v>3876</v>
      </c>
      <c r="C1873" s="17">
        <v>41080.038518518515</v>
      </c>
      <c r="D1873" s="18">
        <v>75000</v>
      </c>
      <c r="E1873" s="19">
        <v>75000</v>
      </c>
      <c r="F1873" s="19" t="s">
        <v>6</v>
      </c>
      <c r="G1873" s="19">
        <f>Data!$E1873*VLOOKUP(Data!$F1873,tblXrate[],2,FALSE)</f>
        <v>75000</v>
      </c>
      <c r="H1873" s="19" t="s">
        <v>153</v>
      </c>
      <c r="I1873" s="19" t="s">
        <v>20</v>
      </c>
      <c r="J1873" s="19" t="s">
        <v>15</v>
      </c>
      <c r="K1873" s="19" t="str">
        <f>VLOOKUP(Data!$J1873,tblCountries[[Actual]:[Mapping]],2,FALSE)</f>
        <v>USA</v>
      </c>
      <c r="L1873" s="19" t="s">
        <v>25</v>
      </c>
      <c r="M1873" s="20">
        <v>3</v>
      </c>
      <c r="N1873" t="str">
        <f t="shared" si="29"/>
        <v>até 5</v>
      </c>
    </row>
    <row r="1874" spans="2:14" ht="15" customHeight="1">
      <c r="B1874" s="11" t="s">
        <v>3877</v>
      </c>
      <c r="C1874" s="12">
        <v>41080.056122685186</v>
      </c>
      <c r="D1874" s="13">
        <v>250000</v>
      </c>
      <c r="E1874" s="14">
        <v>250000</v>
      </c>
      <c r="F1874" s="14" t="s">
        <v>40</v>
      </c>
      <c r="G1874" s="14">
        <f>Data!$E1874*VLOOKUP(Data!$F1874,tblXrate[],2,FALSE)</f>
        <v>4451.9791718606421</v>
      </c>
      <c r="H1874" s="14" t="s">
        <v>1996</v>
      </c>
      <c r="I1874" s="14" t="s">
        <v>20</v>
      </c>
      <c r="J1874" s="14" t="s">
        <v>8</v>
      </c>
      <c r="K1874" s="14" t="str">
        <f>VLOOKUP(Data!$J1874,tblCountries[[Actual]:[Mapping]],2,FALSE)</f>
        <v>India</v>
      </c>
      <c r="L1874" s="14" t="s">
        <v>186</v>
      </c>
      <c r="M1874" s="15">
        <v>1.6</v>
      </c>
      <c r="N1874" t="str">
        <f t="shared" si="29"/>
        <v>até 5</v>
      </c>
    </row>
    <row r="1875" spans="2:14" ht="15" customHeight="1">
      <c r="B1875" s="16" t="s">
        <v>3878</v>
      </c>
      <c r="C1875" s="17">
        <v>41080.071666666663</v>
      </c>
      <c r="D1875" s="18">
        <v>700</v>
      </c>
      <c r="E1875" s="19">
        <v>8400</v>
      </c>
      <c r="F1875" s="19" t="s">
        <v>6</v>
      </c>
      <c r="G1875" s="19">
        <f>Data!$E1875*VLOOKUP(Data!$F1875,tblXrate[],2,FALSE)</f>
        <v>8400</v>
      </c>
      <c r="H1875" s="19" t="s">
        <v>931</v>
      </c>
      <c r="I1875" s="19" t="s">
        <v>3999</v>
      </c>
      <c r="J1875" s="19" t="s">
        <v>8</v>
      </c>
      <c r="K1875" s="19" t="str">
        <f>VLOOKUP(Data!$J1875,tblCountries[[Actual]:[Mapping]],2,FALSE)</f>
        <v>India</v>
      </c>
      <c r="L1875" s="19" t="s">
        <v>13</v>
      </c>
      <c r="M1875" s="20">
        <v>6</v>
      </c>
      <c r="N1875" t="str">
        <f t="shared" si="29"/>
        <v>5 a 10</v>
      </c>
    </row>
    <row r="1876" spans="2:14" ht="15" customHeight="1">
      <c r="B1876" s="11" t="s">
        <v>3879</v>
      </c>
      <c r="C1876" s="12">
        <v>41080.079282407409</v>
      </c>
      <c r="D1876" s="13">
        <v>20000</v>
      </c>
      <c r="E1876" s="14">
        <v>20000</v>
      </c>
      <c r="F1876" s="14" t="s">
        <v>6</v>
      </c>
      <c r="G1876" s="14">
        <f>Data!$E1876*VLOOKUP(Data!$F1876,tblXrate[],2,FALSE)</f>
        <v>20000</v>
      </c>
      <c r="H1876" s="14" t="s">
        <v>1997</v>
      </c>
      <c r="I1876" s="14" t="s">
        <v>52</v>
      </c>
      <c r="J1876" s="14" t="s">
        <v>8</v>
      </c>
      <c r="K1876" s="14" t="str">
        <f>VLOOKUP(Data!$J1876,tblCountries[[Actual]:[Mapping]],2,FALSE)</f>
        <v>India</v>
      </c>
      <c r="L1876" s="14" t="s">
        <v>18</v>
      </c>
      <c r="M1876" s="15">
        <v>5</v>
      </c>
      <c r="N1876" t="str">
        <f t="shared" si="29"/>
        <v>até 5</v>
      </c>
    </row>
    <row r="1877" spans="2:14" ht="15" customHeight="1">
      <c r="B1877" s="16" t="s">
        <v>3880</v>
      </c>
      <c r="C1877" s="17">
        <v>41080.105462962965</v>
      </c>
      <c r="D1877" s="18">
        <v>110000</v>
      </c>
      <c r="E1877" s="19">
        <v>110000</v>
      </c>
      <c r="F1877" s="19" t="s">
        <v>6</v>
      </c>
      <c r="G1877" s="19">
        <f>Data!$E1877*VLOOKUP(Data!$F1877,tblXrate[],2,FALSE)</f>
        <v>110000</v>
      </c>
      <c r="H1877" s="19" t="s">
        <v>1998</v>
      </c>
      <c r="I1877" s="19" t="s">
        <v>4001</v>
      </c>
      <c r="J1877" s="19" t="s">
        <v>15</v>
      </c>
      <c r="K1877" s="19" t="str">
        <f>VLOOKUP(Data!$J1877,tblCountries[[Actual]:[Mapping]],2,FALSE)</f>
        <v>USA</v>
      </c>
      <c r="L1877" s="19" t="s">
        <v>9</v>
      </c>
      <c r="M1877" s="20">
        <v>10</v>
      </c>
      <c r="N1877" t="str">
        <f t="shared" si="29"/>
        <v>5 a 10</v>
      </c>
    </row>
    <row r="1878" spans="2:14" ht="15" customHeight="1">
      <c r="B1878" s="11" t="s">
        <v>3881</v>
      </c>
      <c r="C1878" s="12">
        <v>41080.161574074074</v>
      </c>
      <c r="D1878" s="13">
        <v>50000</v>
      </c>
      <c r="E1878" s="14">
        <v>50000</v>
      </c>
      <c r="F1878" s="14" t="s">
        <v>6</v>
      </c>
      <c r="G1878" s="14">
        <f>Data!$E1878*VLOOKUP(Data!$F1878,tblXrate[],2,FALSE)</f>
        <v>50000</v>
      </c>
      <c r="H1878" s="14" t="s">
        <v>1999</v>
      </c>
      <c r="I1878" s="14" t="s">
        <v>20</v>
      </c>
      <c r="J1878" s="14" t="s">
        <v>15</v>
      </c>
      <c r="K1878" s="14" t="str">
        <f>VLOOKUP(Data!$J1878,tblCountries[[Actual]:[Mapping]],2,FALSE)</f>
        <v>USA</v>
      </c>
      <c r="L1878" s="14" t="s">
        <v>13</v>
      </c>
      <c r="M1878" s="15">
        <v>3.5</v>
      </c>
      <c r="N1878" t="str">
        <f t="shared" si="29"/>
        <v>até 5</v>
      </c>
    </row>
    <row r="1879" spans="2:14" ht="15" customHeight="1">
      <c r="B1879" s="16" t="s">
        <v>3882</v>
      </c>
      <c r="C1879" s="17">
        <v>41080.163831018515</v>
      </c>
      <c r="D1879" s="18">
        <v>46000</v>
      </c>
      <c r="E1879" s="19">
        <v>46000</v>
      </c>
      <c r="F1879" s="19" t="s">
        <v>6</v>
      </c>
      <c r="G1879" s="19">
        <f>Data!$E1879*VLOOKUP(Data!$F1879,tblXrate[],2,FALSE)</f>
        <v>46000</v>
      </c>
      <c r="H1879" s="19" t="s">
        <v>2000</v>
      </c>
      <c r="I1879" s="19" t="s">
        <v>20</v>
      </c>
      <c r="J1879" s="19" t="s">
        <v>15</v>
      </c>
      <c r="K1879" s="19" t="str">
        <f>VLOOKUP(Data!$J1879,tblCountries[[Actual]:[Mapping]],2,FALSE)</f>
        <v>USA</v>
      </c>
      <c r="L1879" s="19" t="s">
        <v>9</v>
      </c>
      <c r="M1879" s="20">
        <v>8</v>
      </c>
      <c r="N1879" t="str">
        <f t="shared" si="29"/>
        <v>5 a 10</v>
      </c>
    </row>
    <row r="1880" spans="2:14" ht="15" customHeight="1">
      <c r="B1880" s="11" t="s">
        <v>3883</v>
      </c>
      <c r="C1880" s="12">
        <v>41080.210925925923</v>
      </c>
      <c r="D1880" s="13">
        <v>115000</v>
      </c>
      <c r="E1880" s="14">
        <v>115000</v>
      </c>
      <c r="F1880" s="14" t="s">
        <v>6</v>
      </c>
      <c r="G1880" s="14">
        <f>Data!$E1880*VLOOKUP(Data!$F1880,tblXrate[],2,FALSE)</f>
        <v>115000</v>
      </c>
      <c r="H1880" s="14" t="s">
        <v>207</v>
      </c>
      <c r="I1880" s="14" t="s">
        <v>20</v>
      </c>
      <c r="J1880" s="14" t="s">
        <v>15</v>
      </c>
      <c r="K1880" s="14" t="str">
        <f>VLOOKUP(Data!$J1880,tblCountries[[Actual]:[Mapping]],2,FALSE)</f>
        <v>USA</v>
      </c>
      <c r="L1880" s="14" t="s">
        <v>13</v>
      </c>
      <c r="M1880" s="15">
        <v>15</v>
      </c>
      <c r="N1880" t="str">
        <f t="shared" si="29"/>
        <v>10 a 15</v>
      </c>
    </row>
    <row r="1881" spans="2:14" ht="15" customHeight="1">
      <c r="B1881" s="16" t="s">
        <v>3884</v>
      </c>
      <c r="C1881" s="17">
        <v>41080.537453703706</v>
      </c>
      <c r="D1881" s="18">
        <v>180000</v>
      </c>
      <c r="E1881" s="19">
        <v>180000</v>
      </c>
      <c r="F1881" s="19" t="s">
        <v>40</v>
      </c>
      <c r="G1881" s="19">
        <f>Data!$E1881*VLOOKUP(Data!$F1881,tblXrate[],2,FALSE)</f>
        <v>3205.4250037396623</v>
      </c>
      <c r="H1881" s="19" t="s">
        <v>2001</v>
      </c>
      <c r="I1881" s="19" t="s">
        <v>20</v>
      </c>
      <c r="J1881" s="19" t="s">
        <v>8</v>
      </c>
      <c r="K1881" s="19" t="str">
        <f>VLOOKUP(Data!$J1881,tblCountries[[Actual]:[Mapping]],2,FALSE)</f>
        <v>India</v>
      </c>
      <c r="L1881" s="19" t="s">
        <v>9</v>
      </c>
      <c r="M1881" s="20">
        <v>3</v>
      </c>
      <c r="N1881" t="str">
        <f t="shared" si="29"/>
        <v>até 5</v>
      </c>
    </row>
    <row r="1882" spans="2:14" ht="15" customHeight="1">
      <c r="B1882" s="11" t="s">
        <v>3885</v>
      </c>
      <c r="C1882" s="12">
        <v>41080.545335648145</v>
      </c>
      <c r="D1882" s="13" t="s">
        <v>1704</v>
      </c>
      <c r="E1882" s="14">
        <v>60000</v>
      </c>
      <c r="F1882" s="14" t="s">
        <v>22</v>
      </c>
      <c r="G1882" s="14">
        <f>Data!$E1882*VLOOKUP(Data!$F1882,tblXrate[],2,FALSE)</f>
        <v>76223.966339496474</v>
      </c>
      <c r="H1882" s="14" t="s">
        <v>201</v>
      </c>
      <c r="I1882" s="14" t="s">
        <v>52</v>
      </c>
      <c r="J1882" s="14" t="s">
        <v>983</v>
      </c>
      <c r="K1882" s="14" t="str">
        <f>VLOOKUP(Data!$J1882,tblCountries[[Actual]:[Mapping]],2,FALSE)</f>
        <v>Europe</v>
      </c>
      <c r="L1882" s="14" t="s">
        <v>18</v>
      </c>
      <c r="M1882" s="15">
        <v>20</v>
      </c>
      <c r="N1882" t="str">
        <f t="shared" si="29"/>
        <v>15 a 20</v>
      </c>
    </row>
    <row r="1883" spans="2:14" ht="15" customHeight="1">
      <c r="B1883" s="16" t="s">
        <v>3886</v>
      </c>
      <c r="C1883" s="17">
        <v>41080.589479166665</v>
      </c>
      <c r="D1883" s="18">
        <v>52500</v>
      </c>
      <c r="E1883" s="19">
        <v>52500</v>
      </c>
      <c r="F1883" s="19" t="s">
        <v>6</v>
      </c>
      <c r="G1883" s="19">
        <f>Data!$E1883*VLOOKUP(Data!$F1883,tblXrate[],2,FALSE)</f>
        <v>52500</v>
      </c>
      <c r="H1883" s="19" t="s">
        <v>2002</v>
      </c>
      <c r="I1883" s="19" t="s">
        <v>20</v>
      </c>
      <c r="J1883" s="19" t="s">
        <v>2003</v>
      </c>
      <c r="K1883" s="19" t="str">
        <f>VLOOKUP(Data!$J1883,tblCountries[[Actual]:[Mapping]],2,FALSE)</f>
        <v>South Africa</v>
      </c>
      <c r="L1883" s="19" t="s">
        <v>9</v>
      </c>
      <c r="M1883" s="20">
        <v>21</v>
      </c>
      <c r="N1883" t="str">
        <f t="shared" si="29"/>
        <v>20  a 25</v>
      </c>
    </row>
    <row r="1884" spans="2:14" ht="15" customHeight="1">
      <c r="B1884" s="11" t="s">
        <v>3887</v>
      </c>
      <c r="C1884" s="12">
        <v>41080.873877314814</v>
      </c>
      <c r="D1884" s="13">
        <v>8400</v>
      </c>
      <c r="E1884" s="14">
        <v>100800</v>
      </c>
      <c r="F1884" s="14" t="s">
        <v>6</v>
      </c>
      <c r="G1884" s="14">
        <f>Data!$E1884*VLOOKUP(Data!$F1884,tblXrate[],2,FALSE)</f>
        <v>100800</v>
      </c>
      <c r="H1884" s="14" t="s">
        <v>1741</v>
      </c>
      <c r="I1884" s="14" t="s">
        <v>4001</v>
      </c>
      <c r="J1884" s="14" t="s">
        <v>2004</v>
      </c>
      <c r="K1884" s="14" t="str">
        <f>VLOOKUP(Data!$J1884,tblCountries[[Actual]:[Mapping]],2,FALSE)</f>
        <v>Oman</v>
      </c>
      <c r="L1884" s="14" t="s">
        <v>9</v>
      </c>
      <c r="M1884" s="15">
        <v>4</v>
      </c>
      <c r="N1884" t="str">
        <f t="shared" si="29"/>
        <v>até 5</v>
      </c>
    </row>
    <row r="1885" spans="2:14" ht="15" customHeight="1">
      <c r="B1885" s="16" t="s">
        <v>3888</v>
      </c>
      <c r="C1885" s="17">
        <v>41081.157210648147</v>
      </c>
      <c r="D1885" s="18">
        <v>21000</v>
      </c>
      <c r="E1885" s="19">
        <v>21000</v>
      </c>
      <c r="F1885" s="19" t="s">
        <v>6</v>
      </c>
      <c r="G1885" s="19">
        <f>Data!$E1885*VLOOKUP(Data!$F1885,tblXrate[],2,FALSE)</f>
        <v>21000</v>
      </c>
      <c r="H1885" s="19" t="s">
        <v>2005</v>
      </c>
      <c r="I1885" s="19" t="s">
        <v>4000</v>
      </c>
      <c r="J1885" s="19" t="s">
        <v>8</v>
      </c>
      <c r="K1885" s="19" t="str">
        <f>VLOOKUP(Data!$J1885,tblCountries[[Actual]:[Mapping]],2,FALSE)</f>
        <v>India</v>
      </c>
      <c r="L1885" s="19" t="s">
        <v>13</v>
      </c>
      <c r="M1885" s="20">
        <v>5</v>
      </c>
      <c r="N1885" t="str">
        <f t="shared" si="29"/>
        <v>até 5</v>
      </c>
    </row>
    <row r="1886" spans="2:14" ht="15" customHeight="1">
      <c r="B1886" s="11" t="s">
        <v>3889</v>
      </c>
      <c r="C1886" s="12">
        <v>41081.171006944445</v>
      </c>
      <c r="D1886" s="13">
        <v>40000</v>
      </c>
      <c r="E1886" s="14">
        <v>40000</v>
      </c>
      <c r="F1886" s="14" t="s">
        <v>6</v>
      </c>
      <c r="G1886" s="14">
        <f>Data!$E1886*VLOOKUP(Data!$F1886,tblXrate[],2,FALSE)</f>
        <v>40000</v>
      </c>
      <c r="H1886" s="14" t="s">
        <v>2006</v>
      </c>
      <c r="I1886" s="14" t="s">
        <v>20</v>
      </c>
      <c r="J1886" s="14" t="s">
        <v>15</v>
      </c>
      <c r="K1886" s="14" t="str">
        <f>VLOOKUP(Data!$J1886,tblCountries[[Actual]:[Mapping]],2,FALSE)</f>
        <v>USA</v>
      </c>
      <c r="L1886" s="14" t="s">
        <v>25</v>
      </c>
      <c r="M1886" s="15">
        <v>3</v>
      </c>
      <c r="N1886" t="str">
        <f t="shared" si="29"/>
        <v>até 5</v>
      </c>
    </row>
    <row r="1887" spans="2:14" ht="15" customHeight="1">
      <c r="B1887" s="16" t="s">
        <v>3890</v>
      </c>
      <c r="C1887" s="17">
        <v>41081.197453703702</v>
      </c>
      <c r="D1887" s="18">
        <v>46359</v>
      </c>
      <c r="E1887" s="19">
        <v>46359</v>
      </c>
      <c r="F1887" s="19" t="s">
        <v>6</v>
      </c>
      <c r="G1887" s="19">
        <f>Data!$E1887*VLOOKUP(Data!$F1887,tblXrate[],2,FALSE)</f>
        <v>46359</v>
      </c>
      <c r="H1887" s="19" t="s">
        <v>153</v>
      </c>
      <c r="I1887" s="19" t="s">
        <v>20</v>
      </c>
      <c r="J1887" s="19" t="s">
        <v>15</v>
      </c>
      <c r="K1887" s="19" t="str">
        <f>VLOOKUP(Data!$J1887,tblCountries[[Actual]:[Mapping]],2,FALSE)</f>
        <v>USA</v>
      </c>
      <c r="L1887" s="19" t="s">
        <v>13</v>
      </c>
      <c r="M1887" s="20">
        <v>5</v>
      </c>
      <c r="N1887" t="str">
        <f t="shared" si="29"/>
        <v>até 5</v>
      </c>
    </row>
    <row r="1888" spans="2:14" ht="15" customHeight="1">
      <c r="B1888" s="11" t="s">
        <v>3891</v>
      </c>
      <c r="C1888" s="12">
        <v>41081.198888888888</v>
      </c>
      <c r="D1888" s="13">
        <v>70000</v>
      </c>
      <c r="E1888" s="14">
        <v>70000</v>
      </c>
      <c r="F1888" s="14" t="s">
        <v>6</v>
      </c>
      <c r="G1888" s="14">
        <f>Data!$E1888*VLOOKUP(Data!$F1888,tblXrate[],2,FALSE)</f>
        <v>70000</v>
      </c>
      <c r="H1888" s="14" t="s">
        <v>2007</v>
      </c>
      <c r="I1888" s="14" t="s">
        <v>20</v>
      </c>
      <c r="J1888" s="14" t="s">
        <v>15</v>
      </c>
      <c r="K1888" s="14" t="str">
        <f>VLOOKUP(Data!$J1888,tblCountries[[Actual]:[Mapping]],2,FALSE)</f>
        <v>USA</v>
      </c>
      <c r="L1888" s="14" t="s">
        <v>9</v>
      </c>
      <c r="M1888" s="15">
        <v>10</v>
      </c>
      <c r="N1888" t="str">
        <f>VLOOKUP(M1888,$O$1:$Q$6,3,1)</f>
        <v>5 a 10</v>
      </c>
    </row>
  </sheetData>
  <mergeCells count="1">
    <mergeCell ref="B1:E1"/>
  </mergeCells>
  <conditionalFormatting sqref="B6:M6 B1777:M1888 B1776:D1776 F1776:M1776 B1715:M1775 B1714:D1714 F1714:M1714 B1707:M1713 B1706:D1706 F1706:M1706 B1648:M1705 B1647:D1647 F1647:M1647 B1303:M1646 B1302:D1302 F1302:M1302 B1091:M1301 B1090:D1090 F1090:M1090 B1079:M1089 B1078:D1078 F1078:M1078 B1050:M1077 B1049:D1049 F1049:M1049 B874:M1048 B873:D873 F873:M873 B808:M872 B807:D807 F807:M807 B804:M806 B803:D803 F803:M803 B787:M802 B786:D786 F786:M786 B751:M785 B750:D750 F750:M750 B714:M749 B713:D713 F713:M713 B710:M712 B709:D709 F709:M709 B699:M708 B698:D698 F698:M698 B692:M697 B691:D691 F691:M691 B660:M690 B659:D659 F659:M659 B636:M658 B635:D635 F635:M635 B597:M634 B596:D596 F596:M596 B425:M595 B424:D424 F424:M424 B39:M44 B7:D38 F7:M38 B47:M47 B45:D46 F45:M46 B49:M52 B48:D48 F48:M48 B55:M59 B53:D54 F53:M54 B61:M61 B60:D60 F60:M60 B63:M79 B62:D62 F62:M62 B81:M91 B80:D80 F80:M80 B93:M101 B92:D92 F92:M92 B103:M103 B102:D102 F102:M102 B105:M139 B104:D104 F104:M104 B141:M154 B140:D140 F140:M140 B156:M158 B155:D155 F155:M155 B160:M215 B159:D159 F159:M159 B217:M241 B216:D216 F216:M216 B243:M277 B242:D242 F242:M242 B279:M309 B278:D278 F278:M278 B311:M423 B310:D310 F310:M310">
    <cfRule type="expression" dxfId="0" priority="1">
      <formula>$F6="ERR"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8"/>
  <sheetViews>
    <sheetView showGridLines="0" tabSelected="1" workbookViewId="0"/>
  </sheetViews>
  <sheetFormatPr defaultRowHeight="15"/>
  <cols>
    <col min="2" max="2" width="12.5703125" bestFit="1" customWidth="1"/>
    <col min="3" max="3" width="7.28515625" customWidth="1"/>
    <col min="4" max="4" width="9.140625" customWidth="1"/>
    <col min="5" max="5" width="25.85546875" bestFit="1" customWidth="1"/>
    <col min="6" max="6" width="13.28515625" bestFit="1" customWidth="1"/>
  </cols>
  <sheetData>
    <row r="1" spans="1:18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18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18">
      <c r="A4" s="46" t="s">
        <v>4023</v>
      </c>
      <c r="B4" s="46" t="s">
        <v>4019</v>
      </c>
      <c r="C4" s="47" t="s">
        <v>4022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8">
      <c r="A5" s="44">
        <f>Plan4!J1</f>
        <v>1</v>
      </c>
      <c r="B5" s="45" t="str">
        <f ca="1">OFFSET(Plan4!A2,Plan4!$J$1,0,1,1)</f>
        <v>USA</v>
      </c>
      <c r="C5" s="48">
        <f ca="1">OFFSET(Plan4!J2,Plan4!$J$1,0,1,1)</f>
        <v>0.4784541672299174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18">
      <c r="A6" s="44">
        <f>+A5+1</f>
        <v>2</v>
      </c>
      <c r="B6" s="45" t="str">
        <f ca="1">OFFSET(Plan4!A3,Plan4!$J$1,0,1,1)</f>
        <v>UK</v>
      </c>
      <c r="C6" s="48">
        <f ca="1">OFFSET(Plan4!J3,Plan4!$J$1,0,1,1)</f>
        <v>0.11039418284065403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>
      <c r="A7" s="44">
        <f t="shared" ref="A7:A10" si="0">+A6+1</f>
        <v>3</v>
      </c>
      <c r="B7" s="45" t="str">
        <f ca="1">OFFSET(Plan4!A4,Plan4!$J$1,0,1,1)</f>
        <v>India</v>
      </c>
      <c r="C7" s="48">
        <f ca="1">OFFSET(Plan4!J4,Plan4!$J$1,0,1,1)</f>
        <v>8.1493134832818379E-2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>
      <c r="A8" s="44">
        <f t="shared" si="0"/>
        <v>4</v>
      </c>
      <c r="B8" s="45" t="str">
        <f ca="1">OFFSET(Plan4!A5,Plan4!$J$1,0,1,1)</f>
        <v>Australia</v>
      </c>
      <c r="C8" s="48">
        <f ca="1">OFFSET(Plan4!J5,Plan4!$J$1,0,1,1)</f>
        <v>8.0185466654974849E-2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>
      <c r="A9" s="44">
        <f t="shared" si="0"/>
        <v>5</v>
      </c>
      <c r="B9" s="45" t="str">
        <f ca="1">OFFSET(Plan4!A6,Plan4!$J$1,0,1,1)</f>
        <v>Canada</v>
      </c>
      <c r="C9" s="48">
        <f ca="1">OFFSET(Plan4!J6,Plan4!$J$1,0,1,1)</f>
        <v>5.5525833912387065E-2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>
      <c r="A10" s="44">
        <f t="shared" si="0"/>
        <v>6</v>
      </c>
      <c r="B10" s="45" t="str">
        <f ca="1">OFFSET(Plan4!A7,Plan4!$J$1,0,1,1)</f>
        <v>Netherlands</v>
      </c>
      <c r="C10" s="48">
        <f ca="1">OFFSET(Plan4!J7,Plan4!$J$1,0,1,1)</f>
        <v>1.7901194159956405E-2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>
      <c r="A12" s="42"/>
      <c r="B12" s="42" t="str">
        <f ca="1">B5</f>
        <v>USA</v>
      </c>
      <c r="C12" s="42"/>
      <c r="D12" s="46" t="s">
        <v>4027</v>
      </c>
      <c r="E12" s="46" t="s">
        <v>4025</v>
      </c>
      <c r="F12" s="47" t="s">
        <v>4026</v>
      </c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>
      <c r="A13" s="42"/>
      <c r="B13" s="42" t="str">
        <f t="shared" ref="B13:B17" ca="1" si="1">B6</f>
        <v>UK</v>
      </c>
      <c r="C13" s="42"/>
      <c r="D13" s="56">
        <v>1</v>
      </c>
      <c r="E13" s="51" t="str">
        <f ca="1">'din pais'!E6</f>
        <v>Academic Advisor</v>
      </c>
      <c r="F13" s="52">
        <f ca="1">'din pais'!F6</f>
        <v>30000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>
      <c r="A14" s="42"/>
      <c r="B14" s="42" t="str">
        <f t="shared" ca="1" si="1"/>
        <v>India</v>
      </c>
      <c r="C14" s="42"/>
      <c r="D14" s="57">
        <v>2</v>
      </c>
      <c r="E14" s="43" t="str">
        <f ca="1">'din pais'!E7</f>
        <v>Customer Service</v>
      </c>
      <c r="F14" s="54">
        <f ca="1">'din pais'!F7</f>
        <v>30000</v>
      </c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>
      <c r="A15" s="42"/>
      <c r="B15" s="42" t="str">
        <f t="shared" ca="1" si="1"/>
        <v>Australia</v>
      </c>
      <c r="C15" s="42"/>
      <c r="D15" s="57">
        <v>3</v>
      </c>
      <c r="E15" s="43" t="str">
        <f ca="1">'din pais'!E8</f>
        <v>Inventory Manager</v>
      </c>
      <c r="F15" s="54">
        <f ca="1">'din pais'!F8</f>
        <v>30000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8">
      <c r="A16" s="42"/>
      <c r="B16" s="42" t="str">
        <f ca="1">B9</f>
        <v>Canada</v>
      </c>
      <c r="C16" s="42"/>
      <c r="D16" s="57">
        <v>4</v>
      </c>
      <c r="E16" s="43" t="str">
        <f ca="1">'din pais'!E9</f>
        <v>Sales Assistant</v>
      </c>
      <c r="F16" s="54">
        <f ca="1">'din pais'!F9</f>
        <v>30000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8">
      <c r="A17" s="42"/>
      <c r="B17" s="42" t="str">
        <f t="shared" ca="1" si="1"/>
        <v>Netherlands</v>
      </c>
      <c r="C17" s="42"/>
      <c r="D17" s="57">
        <v>5</v>
      </c>
      <c r="E17" s="43" t="str">
        <f ca="1">'din pais'!E10</f>
        <v>Supervisor</v>
      </c>
      <c r="F17" s="54">
        <f ca="1">'din pais'!F10</f>
        <v>30000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>
      <c r="A18" s="42"/>
      <c r="B18" s="42"/>
      <c r="C18" s="42"/>
      <c r="D18" s="57">
        <v>6</v>
      </c>
      <c r="E18" s="43" t="str">
        <f ca="1">'din pais'!E11</f>
        <v>video production</v>
      </c>
      <c r="F18" s="54">
        <f ca="1">'din pais'!F11</f>
        <v>30000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8">
      <c r="A19" s="42"/>
      <c r="B19" s="42"/>
      <c r="C19" s="42"/>
      <c r="D19" s="57">
        <v>7</v>
      </c>
      <c r="E19" s="43" t="str">
        <f ca="1">'din pais'!E12</f>
        <v>Financial Modeller</v>
      </c>
      <c r="F19" s="54">
        <f ca="1">'din pais'!F12</f>
        <v>20000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>
      <c r="A20" s="42"/>
      <c r="B20" s="42"/>
      <c r="C20" s="42"/>
      <c r="D20" s="57">
        <v>8</v>
      </c>
      <c r="E20" s="43" t="str">
        <f ca="1">'din pais'!E13</f>
        <v/>
      </c>
      <c r="F20" s="54" t="str">
        <f ca="1">'din pais'!F13</f>
        <v/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>
      <c r="A21" s="42"/>
      <c r="B21" s="42"/>
      <c r="C21" s="42"/>
      <c r="D21" s="57">
        <v>9</v>
      </c>
      <c r="E21" s="43" t="str">
        <f ca="1">'din pais'!E14</f>
        <v/>
      </c>
      <c r="F21" s="54" t="str">
        <f ca="1">'din pais'!F14</f>
        <v/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</row>
    <row r="22" spans="1:18">
      <c r="A22" s="42"/>
      <c r="B22" s="42"/>
      <c r="C22" s="42"/>
      <c r="D22" s="58">
        <v>10</v>
      </c>
      <c r="E22" s="53" t="str">
        <f ca="1">'din pais'!E15</f>
        <v/>
      </c>
      <c r="F22" s="55" t="str">
        <f ca="1">'din pais'!F15</f>
        <v/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</row>
    <row r="23" spans="1:18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</row>
    <row r="25" spans="1:18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</row>
    <row r="26" spans="1:18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</row>
    <row r="27" spans="1:18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</row>
    <row r="28" spans="1:1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</sheetData>
  <pageMargins left="0.511811024" right="0.511811024" top="0.78740157499999996" bottom="0.78740157499999996" header="0.31496062000000002" footer="0.31496062000000002"/>
  <ignoredErrors>
    <ignoredError sqref="E13" evalError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mapping</vt:lpstr>
      <vt:lpstr>Plan4</vt:lpstr>
      <vt:lpstr>din pais</vt:lpstr>
      <vt:lpstr>Data</vt:lpstr>
      <vt:lpstr>Plan5</vt:lpstr>
    </vt:vector>
  </TitlesOfParts>
  <Company>Chandoo.org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12002706</cp:lastModifiedBy>
  <dcterms:created xsi:type="dcterms:W3CDTF">2012-06-21T06:10:20Z</dcterms:created>
  <dcterms:modified xsi:type="dcterms:W3CDTF">2012-06-27T18:32:53Z</dcterms:modified>
</cp:coreProperties>
</file>